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Z:\Administrativa\2-Plan Anual de Adquisiciones PAA\2022 PAE\INFORMES PAE 2022\Informes Trimestrales y Web\"/>
    </mc:Choice>
  </mc:AlternateContent>
  <xr:revisionPtr revIDLastSave="0" documentId="13_ncr:1_{DE123B93-6527-42BB-A978-2DA8CF8F723F}" xr6:coauthVersionLast="47" xr6:coauthVersionMax="47" xr10:uidLastSave="{00000000-0000-0000-0000-000000000000}"/>
  <bookViews>
    <workbookView xWindow="-120" yWindow="-120" windowWidth="29040" windowHeight="15840" xr2:uid="{00000000-000D-0000-FFFF-FFFF00000000}"/>
  </bookViews>
  <sheets>
    <sheet name="Informe Trim 4" sheetId="4" r:id="rId1"/>
  </sheets>
  <definedNames>
    <definedName name="_xlnm.Print_Area" localSheetId="0">'Informe Trim 4'!$A$1:$N$89</definedName>
    <definedName name="Print_Area" localSheetId="0">'Informe Trim 4'!$A$1:$N$89</definedName>
    <definedName name="_xlnm.Print_Titles" localSheetId="0">'Informe Trim 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4" l="1"/>
  <c r="F59" i="4"/>
  <c r="M18" i="4"/>
  <c r="N7" i="4" l="1"/>
  <c r="L22" i="4"/>
  <c r="H22" i="4"/>
  <c r="F22" i="4"/>
  <c r="C22" i="4"/>
  <c r="B22" i="4"/>
  <c r="E18" i="4" s="1"/>
  <c r="J21" i="4"/>
  <c r="K27" i="4" s="1"/>
  <c r="D21" i="4"/>
  <c r="C27" i="4" s="1"/>
  <c r="J20" i="4"/>
  <c r="D20" i="4"/>
  <c r="D19" i="4"/>
  <c r="J18" i="4"/>
  <c r="D18" i="4"/>
  <c r="K8" i="4" l="1"/>
  <c r="K9" i="4" s="1"/>
  <c r="E19" i="4"/>
  <c r="E22" i="4"/>
  <c r="E20" i="4"/>
  <c r="E21" i="4"/>
  <c r="N18" i="4"/>
  <c r="K18" i="4"/>
  <c r="F65" i="4" l="1"/>
  <c r="F27" i="4" l="1"/>
  <c r="I22" i="4" l="1"/>
  <c r="N22" i="4" s="1"/>
  <c r="N27" i="4" s="1"/>
  <c r="F67" i="4" s="1"/>
  <c r="K21" i="4"/>
  <c r="K20" i="4"/>
  <c r="K19" i="4"/>
  <c r="J19" i="4"/>
  <c r="M19" i="4"/>
  <c r="N19" i="4" l="1"/>
  <c r="L8" i="4"/>
  <c r="L9" i="4" s="1"/>
  <c r="M22" i="4"/>
  <c r="K22" i="4"/>
  <c r="M20" i="4"/>
  <c r="M8" i="4" s="1"/>
  <c r="M9" i="4" l="1"/>
  <c r="N20" i="4"/>
  <c r="M21" i="4"/>
  <c r="N8" i="4" s="1"/>
  <c r="N9" i="4" l="1"/>
  <c r="N21" i="4"/>
</calcChain>
</file>

<file path=xl/sharedStrings.xml><?xml version="1.0" encoding="utf-8"?>
<sst xmlns="http://schemas.openxmlformats.org/spreadsheetml/2006/main" count="119" uniqueCount="78">
  <si>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</si>
  <si>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</si>
  <si>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</si>
  <si>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</si>
  <si>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</si>
  <si>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</si>
  <si>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</si>
  <si>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</si>
  <si>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</si>
  <si>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</si>
  <si>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</si>
  <si>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</si>
  <si>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</si>
  <si>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</si>
  <si>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</si>
  <si>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</si>
  <si>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</si>
  <si>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</si>
  <si>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</si>
  <si>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</si>
  <si>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</si>
  <si>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</si>
  <si>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</si>
  <si>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</si>
  <si>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</si>
  <si>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</si>
  <si>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</si>
  <si>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</si>
  <si>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</si>
  <si>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</si>
  <si>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</si>
  <si>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</si>
  <si>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</si>
  <si>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</si>
  <si>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</si>
  <si>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</si>
  <si>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</si>
  <si>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</si>
  <si>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</si>
  <si>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</si>
  <si>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</si>
  <si>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</si>
  <si>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</si>
  <si>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</si>
  <si>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</si>
  <si>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</si>
  <si>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</si>
  <si>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</si>
  <si>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</si>
  <si>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</si>
  <si>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</si>
  <si>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</si>
  <si>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</si>
  <si>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</si>
  <si>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</si>
  <si>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</si>
  <si>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ANUALIDAD</t>
  </si>
  <si>
    <t>* Se evalúa al final del ciclo.</t>
  </si>
  <si>
    <t>Revisar y/o Reformular PAE</t>
  </si>
  <si>
    <t>PLAN DE ABASTECIMIENTO ESTRATÉGICO</t>
  </si>
  <si>
    <t>INFORME DE SEGUIMIENTO</t>
  </si>
  <si>
    <t>GESTIÓN DE CONTRATOS</t>
  </si>
  <si>
    <t>Excelente</t>
  </si>
  <si>
    <t>Regular</t>
  </si>
  <si>
    <t>Periodicidad:</t>
  </si>
  <si>
    <t>1. Sistema de Gestión de Recursos Físicos y Contratación Neón del MME.</t>
  </si>
  <si>
    <t>ACUMULADO: Para la ANUALIDAD total de ejecución sobre los recursos asignados para la vigencia, lo que se encuentra dentro de los siguientes límites de gestión:</t>
  </si>
  <si>
    <t>PRESUPUESTO</t>
  </si>
  <si>
    <t>COMPROMISOS</t>
  </si>
  <si>
    <t>EJECUCIÓN</t>
  </si>
  <si>
    <t>Les invitamos a consultar las actualizaciones en nuestro portal web y en el portal de Colombia Compra Eficiente, donde también podrá consultar los procesos de contratación:</t>
  </si>
  <si>
    <t>https://www.minenergia.gov.co/es/ministerio/gesti%C3%B3n/contrataci%C3%B3n/</t>
  </si>
  <si>
    <r>
      <t xml:space="preserve">Durante el cuarto trimestre del año, se comprometieron recursos por valor de </t>
    </r>
    <r>
      <rPr>
        <sz val="11"/>
        <rFont val="Arial"/>
        <family val="2"/>
      </rPr>
      <t>$109.216</t>
    </r>
    <r>
      <rPr>
        <sz val="11"/>
        <color theme="1"/>
        <rFont val="Arial"/>
        <family val="2"/>
      </rPr>
      <t xml:space="preserve"> millones de pesos con la suscripción de 96 contratos.</t>
    </r>
  </si>
  <si>
    <t>TRIMESTRE IV: Ejecución sobre los recursos asignados en el periodo, lo que se encuentra dentro de los siguientes límites de gestión:</t>
  </si>
  <si>
    <t>Con los datos del resultado del TRIMESTRE IV, se observa una excelente gestión en la contratación con base en los rezagos del año según la misma programación de las áreas y regular ejecución de compromisos de los recursos con las áreas ejecutoras dentro de la programación del PAE, materializando la gestión en regular cumplimiento dentro de los términos estimados. Durante este periodo luego de la contingencia indicada desde el primer trimeste por prioridad en Ley de Garantías Electorales, se avanzó en el cometido, considerando que los procesos de selección objetiva, concursos, licitaciones, adiciones de contratos, etc., luego de un trabajo de estructuración y etapas de sondeos de mercado y convocatorias públicas, las cuales generan resultados progresivos en la gestión del trimestre.
La Evaluación del ACUMULADO para el TRIMESTRE IV permite observar el avance de la gestión y de cumplimiento en la vigencia.
Debe tenerse en cuenta los ajustes necesarios que deba realizar la entidad dada la declaratoria y prórrogas del Estado de Emergencia Económica, Social y Ecológica en todo el territorio nacional, y el periodo contingencia de la Ley de Garantías y reevaluar la experiencia de cada vigencia para optimizar integralmente toda la gestión y ejecución de los recursos asignados.</t>
  </si>
  <si>
    <t>2. PAE en SECOP / PAA publicado en Colombia Compra Eficiente.</t>
  </si>
  <si>
    <r>
      <t xml:space="preserve">Hasta el cuarto  trimestre del año, se comprometieron recursos dentro de este plan con la suscripción de 769 contratos por valor </t>
    </r>
    <r>
      <rPr>
        <sz val="11"/>
        <rFont val="Arial"/>
        <family val="2"/>
      </rPr>
      <t xml:space="preserve">de $299.341 </t>
    </r>
    <r>
      <rPr>
        <sz val="11"/>
        <color theme="1"/>
        <rFont val="Arial"/>
        <family val="2"/>
      </rPr>
      <t>millones de pesos, lo que representó un 81% de la ejecución de los recursos de los proyectos en el trimestre y 83% acumulado en los retos asumidos por esta cartera mediante contratación pública.
Adicionalmente los recursos totales asignados a la vigencia contemplan adiciones dentro de la misma, así como la necesidad de adicionar contratos de vigencias anteriores.
Durante el último trimestre se genera una mayor gestión de recursos especialmente en la las contribuciones para la ampliación de la cobertura de las matrices energéticas, beneficiando a más ciudadanos progresivamente.</t>
    </r>
  </si>
  <si>
    <t>2. Ver Plan Anual de Adquisiciones 2022 en https://www.minenergia.gov.co/es/ministerio/gesti%C3%B3n/contrataci%C3%B3n/ (clic aquí), donde encontrará los reportes de contratos mes a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</si>
</sst>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46">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1" xfId="0" applyFont="1" applyBorder="1" applyAlignment="1">
      <alignment horizontal="center"/>
    </xf>
    <xf numFmtId="0" fontId="3" fillId="0" borderId="0" xfId="0" applyFont="1" applyAlignment="1">
      <alignment horizontal="center"/>
    </xf>
    <xf numFmtId="0" fontId="3" fillId="0" borderId="0" xfId="0" applyFont="1"/>
    <xf numFmtId="0" fontId="0" fillId="0" borderId="0" xfId="0" applyAlignment="1">
      <alignment vertical="center"/>
    </xf>
    <xf numFmtId="0" fontId="2" fillId="0" borderId="0" xfId="0" applyFont="1"/>
    <xf numFmtId="0" fontId="0" fillId="0" borderId="11" xfId="0" applyBorder="1" applyAlignment="1">
      <alignment horizontal="center" vertical="center" wrapText="1"/>
    </xf>
    <xf numFmtId="0" fontId="3" fillId="0" borderId="0" xfId="0" applyFont="1" applyAlignment="1">
      <alignment horizontal="right"/>
    </xf>
    <xf numFmtId="0" fontId="4" fillId="0" borderId="0" xfId="0" applyFont="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Alignment="1">
      <alignment horizontal="justify" vertical="top" wrapText="1"/>
    </xf>
    <xf numFmtId="0" fontId="10" fillId="0" borderId="0" xfId="0" applyFo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Alignment="1">
      <alignment horizontal="right"/>
    </xf>
    <xf numFmtId="14" fontId="0" fillId="0" borderId="0" xfId="0" applyNumberFormat="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7"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Fill="1" applyBorder="1" applyAlignment="1">
      <alignment horizontal="center" vertical="center"/>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7"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3"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ill="1" applyBorder="1" applyAlignment="1">
      <alignment horizontal="center" vertical="center" wrapText="1"/>
    </xf>
    <xf numFmtId="164" fontId="0" fillId="0" borderId="1" xfId="0" applyNumberFormat="1" applyBorder="1" applyAlignment="1">
      <alignment horizont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xf>
    <xf numFmtId="0" fontId="2" fillId="0" borderId="0" xfId="0" applyFont="1" applyAlignment="1">
      <alignment horizontal="left"/>
    </xf>
    <xf numFmtId="0" fontId="16" fillId="0" borderId="0" xfId="0" applyFont="1" applyAlignment="1">
      <alignment horizontal="right"/>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43" xfId="0" applyBorder="1" applyAlignment="1">
      <alignment vertical="center"/>
    </xf>
    <xf numFmtId="0" fontId="0" fillId="0" borderId="0" xfId="0" applyAlignment="1">
      <alignment vertical="center" wrapText="1"/>
    </xf>
    <xf numFmtId="0" fontId="0" fillId="0" borderId="43" xfId="0"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Alignment="1">
      <alignment horizontal="justify" wrapText="1"/>
    </xf>
    <xf numFmtId="14" fontId="17" fillId="0" borderId="0" xfId="0" applyNumberFormat="1" applyFont="1" applyAlignment="1">
      <alignment horizontal="center"/>
    </xf>
    <xf numFmtId="14" fontId="4" fillId="0" borderId="0" xfId="0" applyNumberFormat="1" applyFont="1" applyAlignment="1">
      <alignment horizontal="left"/>
    </xf>
    <xf numFmtId="0" fontId="17" fillId="0" borderId="0" xfId="0" applyFont="1" applyAlignment="1">
      <alignmen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9" fontId="11" fillId="2" borderId="1" xfId="0" applyNumberFormat="1" applyFont="1" applyFill="1" applyBorder="1" applyAlignment="1">
      <alignment horizontal="center" vertical="top"/>
    </xf>
    <xf numFmtId="164" fontId="3" fillId="2" borderId="1" xfId="0" applyNumberFormat="1" applyFont="1" applyFill="1" applyBorder="1" applyAlignment="1">
      <alignment horizontal="center"/>
    </xf>
    <xf numFmtId="0" fontId="3" fillId="2" borderId="0" xfId="0" applyFont="1" applyFill="1" applyAlignment="1">
      <alignment horizontal="center"/>
    </xf>
    <xf numFmtId="0" fontId="0" fillId="8" borderId="0" xfId="0" applyFill="1"/>
    <xf numFmtId="9" fontId="3" fillId="2" borderId="1" xfId="2" applyFont="1" applyFill="1" applyBorder="1" applyAlignment="1">
      <alignment horizontal="center"/>
    </xf>
    <xf numFmtId="0" fontId="9" fillId="0" borderId="1" xfId="0" applyFont="1" applyBorder="1" applyAlignment="1">
      <alignment horizontal="center" vertical="center"/>
    </xf>
    <xf numFmtId="9" fontId="0" fillId="0" borderId="1" xfId="2" applyFont="1" applyFill="1" applyBorder="1" applyAlignment="1">
      <alignment horizontal="center"/>
    </xf>
    <xf numFmtId="9" fontId="0" fillId="0" borderId="1" xfId="30" applyFont="1" applyFill="1" applyBorder="1" applyAlignment="1">
      <alignment horizontal="center" vertical="center"/>
    </xf>
    <xf numFmtId="9" fontId="0" fillId="0" borderId="3" xfId="30" applyFont="1" applyFill="1" applyBorder="1" applyAlignment="1">
      <alignment horizontal="center" vertical="center"/>
    </xf>
    <xf numFmtId="0" fontId="1" fillId="0" borderId="19" xfId="30" applyNumberFormat="1" applyFont="1" applyFill="1" applyBorder="1" applyAlignment="1">
      <alignment horizontal="center" vertical="center"/>
    </xf>
    <xf numFmtId="9" fontId="1" fillId="0" borderId="1" xfId="30" applyFont="1" applyFill="1" applyBorder="1" applyAlignment="1">
      <alignment horizontal="center" vertical="center"/>
    </xf>
    <xf numFmtId="9" fontId="0" fillId="0" borderId="18" xfId="30" applyFont="1" applyFill="1" applyBorder="1" applyAlignment="1">
      <alignment horizontal="center" vertical="center"/>
    </xf>
    <xf numFmtId="9" fontId="1" fillId="0" borderId="3" xfId="30" applyFont="1" applyFill="1" applyBorder="1" applyAlignment="1">
      <alignment horizontal="center" vertical="center"/>
    </xf>
    <xf numFmtId="9" fontId="1" fillId="0" borderId="14" xfId="30" applyFont="1" applyFill="1" applyBorder="1" applyAlignment="1">
      <alignment horizontal="center" vertical="center"/>
    </xf>
    <xf numFmtId="0" fontId="1" fillId="0" borderId="20" xfId="30" applyNumberFormat="1" applyFont="1" applyFill="1" applyBorder="1" applyAlignment="1">
      <alignment horizontal="center" vertical="center"/>
    </xf>
    <xf numFmtId="9" fontId="0" fillId="0" borderId="12" xfId="30" applyFont="1" applyFill="1" applyBorder="1" applyAlignment="1">
      <alignment horizontal="center" vertical="center"/>
    </xf>
    <xf numFmtId="9" fontId="1" fillId="0" borderId="15" xfId="30" applyFont="1" applyFill="1" applyBorder="1" applyAlignment="1">
      <alignment horizontal="center" vertical="center"/>
    </xf>
    <xf numFmtId="9" fontId="0" fillId="2" borderId="9" xfId="30" applyFont="1" applyFill="1" applyBorder="1" applyAlignment="1">
      <alignment horizontal="center" vertical="center"/>
    </xf>
    <xf numFmtId="0" fontId="1" fillId="2" borderId="21" xfId="30" applyNumberFormat="1" applyFont="1" applyFill="1" applyBorder="1" applyAlignment="1">
      <alignment horizontal="center" vertical="center"/>
    </xf>
    <xf numFmtId="9" fontId="0" fillId="2" borderId="8" xfId="30" applyFont="1" applyFill="1" applyBorder="1" applyAlignment="1">
      <alignment horizontal="center" vertical="center"/>
    </xf>
    <xf numFmtId="9" fontId="1" fillId="2" borderId="9" xfId="30" applyFont="1" applyFill="1" applyBorder="1" applyAlignment="1">
      <alignment horizontal="center" vertical="center"/>
    </xf>
    <xf numFmtId="0" fontId="11" fillId="0" borderId="0" xfId="0" applyFont="1" applyAlignment="1">
      <alignment horizontal="justify" vertical="top" wrapText="1"/>
    </xf>
    <xf numFmtId="0" fontId="0" fillId="0" borderId="0" xfId="0" applyAlignment="1">
      <alignment horizontal="justify" vertical="top" wrapText="1"/>
    </xf>
    <xf numFmtId="0" fontId="11" fillId="0" borderId="18" xfId="0" applyFont="1" applyBorder="1" applyAlignment="1">
      <alignment horizontal="center" vertical="top"/>
    </xf>
    <xf numFmtId="0" fontId="11" fillId="0" borderId="46" xfId="0" applyFont="1" applyBorder="1" applyAlignment="1">
      <alignment horizontal="center" vertical="top"/>
    </xf>
    <xf numFmtId="0" fontId="11" fillId="0" borderId="39" xfId="0" applyFont="1" applyBorder="1" applyAlignment="1">
      <alignment horizontal="center" vertical="top"/>
    </xf>
    <xf numFmtId="0" fontId="11" fillId="0" borderId="1" xfId="0" applyFont="1" applyBorder="1" applyAlignment="1">
      <alignment horizontal="center" vertical="top"/>
    </xf>
    <xf numFmtId="0" fontId="3" fillId="0" borderId="0" xfId="0" applyFont="1" applyAlignment="1">
      <alignment horizontal="center"/>
    </xf>
    <xf numFmtId="0" fontId="17" fillId="0" borderId="3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wrapText="1"/>
    </xf>
    <xf numFmtId="9" fontId="4" fillId="0" borderId="40" xfId="0" applyNumberFormat="1" applyFont="1" applyBorder="1" applyAlignment="1">
      <alignment horizontal="center" vertical="center" wrapText="1"/>
    </xf>
    <xf numFmtId="9" fontId="4" fillId="0" borderId="41"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wrapText="1"/>
    </xf>
    <xf numFmtId="0" fontId="11" fillId="0" borderId="0" xfId="0" applyFont="1" applyAlignment="1">
      <alignment horizontal="left" vertical="top" wrapText="1"/>
    </xf>
    <xf numFmtId="164" fontId="3" fillId="2" borderId="0" xfId="0" applyNumberFormat="1" applyFont="1" applyFill="1" applyAlignment="1">
      <alignment horizontal="center"/>
    </xf>
    <xf numFmtId="0" fontId="3" fillId="2" borderId="0" xfId="0" applyFont="1" applyFill="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43" xfId="0" applyBorder="1" applyAlignment="1">
      <alignment horizontal="right" vertical="center" wrapText="1"/>
    </xf>
    <xf numFmtId="0" fontId="0" fillId="0" borderId="0" xfId="0" applyAlignment="1">
      <alignment horizontal="right" vertical="center" wrapText="1"/>
    </xf>
    <xf numFmtId="0" fontId="0" fillId="0" borderId="44" xfId="0" applyBorder="1" applyAlignment="1">
      <alignment horizontal="center" vertical="center"/>
    </xf>
    <xf numFmtId="0" fontId="0" fillId="0" borderId="43" xfId="0" applyBorder="1" applyAlignment="1">
      <alignment horizontal="right" vertical="center"/>
    </xf>
    <xf numFmtId="0" fontId="0" fillId="0" borderId="0" xfId="0" applyAlignment="1">
      <alignment horizontal="right"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169" fontId="1" fillId="0" borderId="45" xfId="31" applyNumberFormat="1" applyFont="1" applyFill="1" applyBorder="1" applyAlignment="1">
      <alignment horizontal="center" vertical="center"/>
    </xf>
    <xf numFmtId="0" fontId="18" fillId="0" borderId="0" xfId="32" applyFill="1"/>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4'!$H$15:$N$15</c:f>
              <c:strCache>
                <c:ptCount val="7"/>
                <c:pt idx="0">
                  <c:v>RECURSOS PAE ($)</c:v>
                </c:pt>
              </c:strCache>
            </c:strRef>
          </c:tx>
          <c:invertIfNegative val="0"/>
          <c:dLbls>
            <c:dLbl>
              <c:idx val="1"/>
              <c:layout>
                <c:manualLayout>
                  <c:x val="-5.856757408153653E-3"/>
                  <c:y val="0.226280777110784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5D-4E4C-989F-CC01C604519E}"/>
                </c:ext>
              </c:extLst>
            </c:dLbl>
            <c:spPr>
              <a:noFill/>
              <a:ln>
                <a:noFill/>
              </a:ln>
              <a:effectLst/>
            </c:spPr>
            <c:txPr>
              <a:bodyPr rot="-5400000" vert="horz"/>
              <a:lstStyle/>
              <a:p>
                <a:pPr>
                  <a:defRPr b="1">
                    <a:solidFill>
                      <a:schemeClr val="bg1"/>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4'!$H$17,'Informe Trim 4'!$M$17)</c:f>
              <c:strCache>
                <c:ptCount val="2"/>
                <c:pt idx="0">
                  <c:v>Recursos Presupuestados</c:v>
                </c:pt>
                <c:pt idx="1">
                  <c:v>($) Acumulado
(2 + 5)</c:v>
                </c:pt>
              </c:strCache>
            </c:strRef>
          </c:cat>
          <c:val>
            <c:numRef>
              <c:f>('Informe Trim 4'!$H$22,'Informe Trim 4'!$M$22)</c:f>
              <c:numCache>
                <c:formatCode>_-"$"* #,##0_-;\-"$"* #,##0_-;_-"$"* "-"??_-;_-@_-</c:formatCode>
                <c:ptCount val="2"/>
                <c:pt idx="0">
                  <c:v>371161</c:v>
                </c:pt>
                <c:pt idx="1">
                  <c:v>309654</c:v>
                </c:pt>
              </c:numCache>
            </c:numRef>
          </c:val>
          <c:extLst>
            <c:ext xmlns:c16="http://schemas.microsoft.com/office/drawing/2014/chart" uri="{C3380CC4-5D6E-409C-BE32-E72D297353CC}">
              <c16:uniqueId val="{00000001-5F5D-4E4C-989F-CC01C604519E}"/>
            </c:ext>
          </c:extLst>
        </c:ser>
        <c:dLbls>
          <c:showLegendKey val="0"/>
          <c:showVal val="0"/>
          <c:showCatName val="0"/>
          <c:showSerName val="0"/>
          <c:showPercent val="0"/>
          <c:showBubbleSize val="0"/>
        </c:dLbls>
        <c:gapWidth val="150"/>
        <c:axId val="-84096192"/>
        <c:axId val="-84095104"/>
      </c:barChart>
      <c:catAx>
        <c:axId val="-84096192"/>
        <c:scaling>
          <c:orientation val="minMax"/>
        </c:scaling>
        <c:delete val="0"/>
        <c:axPos val="b"/>
        <c:numFmt formatCode="General" sourceLinked="0"/>
        <c:majorTickMark val="out"/>
        <c:minorTickMark val="none"/>
        <c:tickLblPos val="nextTo"/>
        <c:txPr>
          <a:bodyPr/>
          <a:lstStyle/>
          <a:p>
            <a:pPr>
              <a:defRPr sz="800"/>
            </a:pPr>
            <a:endParaRPr lang="es-CO"/>
          </a:p>
        </c:txPr>
        <c:crossAx val="-84095104"/>
        <c:crosses val="autoZero"/>
        <c:auto val="1"/>
        <c:lblAlgn val="ctr"/>
        <c:lblOffset val="100"/>
        <c:noMultiLvlLbl val="0"/>
      </c:catAx>
      <c:valAx>
        <c:axId val="-8409510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6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4'!$B$15:$F$15</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4'!$B$17,'Informe Trim 4'!$C$17)</c:f>
              <c:strCache>
                <c:ptCount val="2"/>
                <c:pt idx="0">
                  <c:v># Contratos Programados</c:v>
                </c:pt>
                <c:pt idx="1">
                  <c:v># Contratos Suscritos</c:v>
                </c:pt>
              </c:strCache>
            </c:strRef>
          </c:cat>
          <c:val>
            <c:numRef>
              <c:f>('Informe Trim 4'!$B$22,'Informe Trim 4'!$C$22)</c:f>
              <c:numCache>
                <c:formatCode>General</c:formatCode>
                <c:ptCount val="2"/>
                <c:pt idx="0">
                  <c:v>850</c:v>
                </c:pt>
                <c:pt idx="1">
                  <c:v>769</c:v>
                </c:pt>
              </c:numCache>
            </c:numRef>
          </c:val>
          <c:extLst>
            <c:ext xmlns:c16="http://schemas.microsoft.com/office/drawing/2014/chart" uri="{C3380CC4-5D6E-409C-BE32-E72D297353CC}">
              <c16:uniqueId val="{00000000-B038-46C7-86B0-086479958FFC}"/>
            </c:ext>
          </c:extLst>
        </c:ser>
        <c:dLbls>
          <c:showLegendKey val="0"/>
          <c:showVal val="0"/>
          <c:showCatName val="0"/>
          <c:showSerName val="0"/>
          <c:showPercent val="0"/>
          <c:showBubbleSize val="0"/>
        </c:dLbls>
        <c:gapWidth val="150"/>
        <c:axId val="-84097824"/>
        <c:axId val="-84084224"/>
      </c:barChart>
      <c:catAx>
        <c:axId val="-84097824"/>
        <c:scaling>
          <c:orientation val="minMax"/>
        </c:scaling>
        <c:delete val="1"/>
        <c:axPos val="l"/>
        <c:numFmt formatCode="General" sourceLinked="0"/>
        <c:majorTickMark val="out"/>
        <c:minorTickMark val="none"/>
        <c:tickLblPos val="nextTo"/>
        <c:crossAx val="-84084224"/>
        <c:crosses val="autoZero"/>
        <c:auto val="1"/>
        <c:lblAlgn val="ctr"/>
        <c:lblOffset val="100"/>
        <c:noMultiLvlLbl val="0"/>
      </c:catAx>
      <c:valAx>
        <c:axId val="-8408422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8409782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IV</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4'!$B$17:$C$17</c:f>
              <c:strCache>
                <c:ptCount val="2"/>
                <c:pt idx="0">
                  <c:v># Contratos Programados</c:v>
                </c:pt>
                <c:pt idx="1">
                  <c:v># Contratos Suscritos</c:v>
                </c:pt>
              </c:strCache>
            </c:strRef>
          </c:cat>
          <c:val>
            <c:numRef>
              <c:f>'Informe Trim 4'!$B$21:$C$21</c:f>
              <c:numCache>
                <c:formatCode>General</c:formatCode>
                <c:ptCount val="2"/>
                <c:pt idx="0">
                  <c:v>13</c:v>
                </c:pt>
                <c:pt idx="1">
                  <c:v>96</c:v>
                </c:pt>
              </c:numCache>
            </c:numRef>
          </c:val>
          <c:extLst>
            <c:ext xmlns:c16="http://schemas.microsoft.com/office/drawing/2014/chart" uri="{C3380CC4-5D6E-409C-BE32-E72D297353CC}">
              <c16:uniqueId val="{00000000-3E19-438A-B846-48D088F0A28E}"/>
            </c:ext>
          </c:extLst>
        </c:ser>
        <c:dLbls>
          <c:showLegendKey val="0"/>
          <c:showVal val="0"/>
          <c:showCatName val="0"/>
          <c:showSerName val="0"/>
          <c:showPercent val="0"/>
          <c:showBubbleSize val="0"/>
        </c:dLbls>
        <c:gapWidth val="150"/>
        <c:axId val="-84092384"/>
        <c:axId val="-84091840"/>
      </c:barChart>
      <c:catAx>
        <c:axId val="-84092384"/>
        <c:scaling>
          <c:orientation val="minMax"/>
        </c:scaling>
        <c:delete val="0"/>
        <c:axPos val="l"/>
        <c:numFmt formatCode="General" sourceLinked="1"/>
        <c:majorTickMark val="out"/>
        <c:minorTickMark val="none"/>
        <c:tickLblPos val="nextTo"/>
        <c:txPr>
          <a:bodyPr/>
          <a:lstStyle/>
          <a:p>
            <a:pPr>
              <a:defRPr sz="800"/>
            </a:pPr>
            <a:endParaRPr lang="es-CO"/>
          </a:p>
        </c:txPr>
        <c:crossAx val="-84091840"/>
        <c:crosses val="autoZero"/>
        <c:auto val="1"/>
        <c:lblAlgn val="ctr"/>
        <c:lblOffset val="100"/>
        <c:noMultiLvlLbl val="0"/>
      </c:catAx>
      <c:valAx>
        <c:axId val="-8409184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8409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6.0688948590248842E-3"/>
                  <c:y val="0.21857923497267759"/>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5-403D-A880-4B79BF330AED}"/>
                </c:ext>
              </c:extLst>
            </c:dLbl>
            <c:dLbl>
              <c:idx val="1"/>
              <c:layout>
                <c:manualLayout>
                  <c:x val="-6.0688948590249406E-3"/>
                  <c:y val="0.25355191256830595"/>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5-403D-A880-4B79BF330AED}"/>
                </c:ext>
              </c:extLst>
            </c:dLbl>
            <c:spPr>
              <a:noFill/>
              <a:ln>
                <a:noFill/>
              </a:ln>
              <a:effectLst/>
            </c:spPr>
            <c:txPr>
              <a:bodyPr rot="-5400000" vert="horz" wrap="square" lIns="38100" tIns="19050" rIns="38100" bIns="19050" anchor="ctr">
                <a:spAutoFit/>
              </a:bodyPr>
              <a:lstStyle/>
              <a:p>
                <a:pPr>
                  <a:defRPr>
                    <a:solidFill>
                      <a:schemeClr val="bg1"/>
                    </a:solidFil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4'!$H$17:$I$17</c:f>
              <c:strCache>
                <c:ptCount val="2"/>
                <c:pt idx="0">
                  <c:v>Recursos Presupuestados</c:v>
                </c:pt>
                <c:pt idx="1">
                  <c:v>Comprometido y en ejecución </c:v>
                </c:pt>
              </c:strCache>
            </c:strRef>
          </c:cat>
          <c:val>
            <c:numRef>
              <c:f>'Informe Trim 4'!$H$21:$I$21</c:f>
              <c:numCache>
                <c:formatCode>_-"$"* #,##0_-;\-"$"* #,##0_-;_-"$"* "-"??_-;_-@_-</c:formatCode>
                <c:ptCount val="2"/>
                <c:pt idx="0">
                  <c:v>143434</c:v>
                </c:pt>
                <c:pt idx="1">
                  <c:v>109261</c:v>
                </c:pt>
              </c:numCache>
            </c:numRef>
          </c:val>
          <c:extLst>
            <c:ext xmlns:c16="http://schemas.microsoft.com/office/drawing/2014/chart" uri="{C3380CC4-5D6E-409C-BE32-E72D297353CC}">
              <c16:uniqueId val="{00000002-1E85-403D-A880-4B79BF330AED}"/>
            </c:ext>
          </c:extLst>
        </c:ser>
        <c:dLbls>
          <c:showLegendKey val="0"/>
          <c:showVal val="0"/>
          <c:showCatName val="0"/>
          <c:showSerName val="0"/>
          <c:showPercent val="0"/>
          <c:showBubbleSize val="0"/>
        </c:dLbls>
        <c:gapWidth val="150"/>
        <c:axId val="-84097280"/>
        <c:axId val="-84095648"/>
      </c:barChart>
      <c:catAx>
        <c:axId val="-84097280"/>
        <c:scaling>
          <c:orientation val="minMax"/>
        </c:scaling>
        <c:delete val="0"/>
        <c:axPos val="b"/>
        <c:numFmt formatCode="General" sourceLinked="0"/>
        <c:majorTickMark val="out"/>
        <c:minorTickMark val="none"/>
        <c:tickLblPos val="nextTo"/>
        <c:txPr>
          <a:bodyPr/>
          <a:lstStyle/>
          <a:p>
            <a:pPr>
              <a:defRPr sz="800"/>
            </a:pPr>
            <a:endParaRPr lang="es-CO"/>
          </a:p>
        </c:txPr>
        <c:crossAx val="-84095648"/>
        <c:crosses val="autoZero"/>
        <c:auto val="1"/>
        <c:lblAlgn val="ctr"/>
        <c:lblOffset val="100"/>
        <c:noMultiLvlLbl val="0"/>
      </c:catAx>
      <c:valAx>
        <c:axId val="-8409564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7280"/>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477229</xdr:colOff>
      <xdr:row>27</xdr:row>
      <xdr:rowOff>22139</xdr:rowOff>
    </xdr:from>
    <xdr:to>
      <xdr:col>13</xdr:col>
      <xdr:colOff>789107</xdr:colOff>
      <xdr:row>46</xdr:row>
      <xdr:rowOff>121228</xdr:rowOff>
    </xdr:to>
    <xdr:graphicFrame macro="">
      <xdr:nvGraphicFramePr>
        <xdr:cNvPr id="2" name="9 Gráfico">
          <a:extLst>
            <a:ext uri="{FF2B5EF4-FFF2-40B4-BE49-F238E27FC236}">
              <a16:creationId xmlns:a16="http://schemas.microsoft.com/office/drawing/2014/main" id="{375C40CC-F0A2-41F8-8616-08C2C6710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27</xdr:row>
      <xdr:rowOff>8283</xdr:rowOff>
    </xdr:from>
    <xdr:to>
      <xdr:col>7</xdr:col>
      <xdr:colOff>596348</xdr:colOff>
      <xdr:row>39</xdr:row>
      <xdr:rowOff>0</xdr:rowOff>
    </xdr:to>
    <xdr:graphicFrame macro="">
      <xdr:nvGraphicFramePr>
        <xdr:cNvPr id="3" name="10 Gráfico">
          <a:extLst>
            <a:ext uri="{FF2B5EF4-FFF2-40B4-BE49-F238E27FC236}">
              <a16:creationId xmlns:a16="http://schemas.microsoft.com/office/drawing/2014/main" id="{E8051480-A400-4B84-9E9E-7E4F8B0D2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27</xdr:row>
      <xdr:rowOff>16566</xdr:rowOff>
    </xdr:from>
    <xdr:to>
      <xdr:col>3</xdr:col>
      <xdr:colOff>347871</xdr:colOff>
      <xdr:row>39</xdr:row>
      <xdr:rowOff>0</xdr:rowOff>
    </xdr:to>
    <xdr:graphicFrame macro="">
      <xdr:nvGraphicFramePr>
        <xdr:cNvPr id="4" name="5 Gráfico">
          <a:extLst>
            <a:ext uri="{FF2B5EF4-FFF2-40B4-BE49-F238E27FC236}">
              <a16:creationId xmlns:a16="http://schemas.microsoft.com/office/drawing/2014/main" id="{E6F12955-776D-4FF1-B47C-8298809D8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27</xdr:row>
      <xdr:rowOff>16566</xdr:rowOff>
    </xdr:from>
    <xdr:to>
      <xdr:col>11</xdr:col>
      <xdr:colOff>234472</xdr:colOff>
      <xdr:row>46</xdr:row>
      <xdr:rowOff>112569</xdr:rowOff>
    </xdr:to>
    <xdr:graphicFrame macro="">
      <xdr:nvGraphicFramePr>
        <xdr:cNvPr id="5" name="6 Gráfico">
          <a:extLst>
            <a:ext uri="{FF2B5EF4-FFF2-40B4-BE49-F238E27FC236}">
              <a16:creationId xmlns:a16="http://schemas.microsoft.com/office/drawing/2014/main" id="{36AB7D0F-D2E0-4515-901F-54DEB7E08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xdr:colOff>
      <xdr:row>0</xdr:row>
      <xdr:rowOff>0</xdr:rowOff>
    </xdr:from>
    <xdr:to>
      <xdr:col>3</xdr:col>
      <xdr:colOff>619126</xdr:colOff>
      <xdr:row>3</xdr:row>
      <xdr:rowOff>65494</xdr:rowOff>
    </xdr:to>
    <xdr:pic>
      <xdr:nvPicPr>
        <xdr:cNvPr id="7" name="Imagen 6">
          <a:extLst>
            <a:ext uri="{FF2B5EF4-FFF2-40B4-BE49-F238E27FC236}">
              <a16:creationId xmlns:a16="http://schemas.microsoft.com/office/drawing/2014/main" id="{71CBE502-494F-BDE7-0A5D-BA7A6EF21AE3}"/>
            </a:ext>
          </a:extLst>
        </xdr:cNvPr>
        <xdr:cNvPicPr>
          <a:picLocks noChangeAspect="1"/>
        </xdr:cNvPicPr>
      </xdr:nvPicPr>
      <xdr:blipFill>
        <a:blip xmlns:r="http://schemas.openxmlformats.org/officeDocument/2006/relationships" r:embed="rId5"/>
        <a:stretch>
          <a:fillRect/>
        </a:stretch>
      </xdr:blipFill>
      <xdr:spPr>
        <a:xfrm>
          <a:off x="1" y="0"/>
          <a:ext cx="3028950" cy="55126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s/ministerio/gesti%C3%B3n/contrat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89"/>
  <sheetViews>
    <sheetView showGridLines="0" tabSelected="1" topLeftCell="A60" zoomScaleNormal="100" zoomScaleSheetLayoutView="110" workbookViewId="0">
      <selection activeCell="A81" sqref="A81"/>
    </sheetView>
  </sheetViews>
  <sheetFormatPr baseColWidth="10" defaultRowHeight="12.75" x14ac:dyDescent="0.2"/>
  <cols>
    <col min="1" max="1" width="13.14062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6" t="s">
        <v>2</v>
      </c>
      <c r="J1" s="1"/>
      <c r="K1" s="1"/>
      <c r="L1" s="1"/>
      <c r="M1" s="2" t="s">
        <v>64</v>
      </c>
      <c r="N1" s="3" t="s">
        <v>0</v>
      </c>
    </row>
    <row r="2" spans="1:14" x14ac:dyDescent="0.2">
      <c r="I2" s="6" t="s">
        <v>59</v>
      </c>
      <c r="M2" s="2" t="s">
        <v>1</v>
      </c>
      <c r="N2" s="73">
        <v>44926</v>
      </c>
    </row>
    <row r="3" spans="1:14" s="4" customFormat="1" x14ac:dyDescent="0.2">
      <c r="C3"/>
      <c r="D3"/>
      <c r="E3"/>
      <c r="F3"/>
      <c r="G3"/>
      <c r="I3" s="12"/>
    </row>
    <row r="4" spans="1:14" x14ac:dyDescent="0.2">
      <c r="I4" s="6" t="s">
        <v>60</v>
      </c>
    </row>
    <row r="5" spans="1:14" x14ac:dyDescent="0.2">
      <c r="B5" s="7"/>
      <c r="C5" s="7"/>
      <c r="D5" s="7"/>
      <c r="E5" s="7"/>
      <c r="F5" s="7"/>
      <c r="G5" s="7"/>
      <c r="H5" s="7"/>
      <c r="I5" s="7"/>
      <c r="J5" s="7"/>
      <c r="K5" s="7"/>
      <c r="L5" s="7"/>
      <c r="M5" s="7"/>
      <c r="N5" s="55" t="s">
        <v>28</v>
      </c>
    </row>
    <row r="6" spans="1:14" x14ac:dyDescent="0.2">
      <c r="J6" s="85" t="s">
        <v>4</v>
      </c>
      <c r="K6" s="5" t="s">
        <v>5</v>
      </c>
      <c r="L6" s="5" t="s">
        <v>6</v>
      </c>
      <c r="M6" s="5" t="s">
        <v>7</v>
      </c>
      <c r="N6" s="79" t="s">
        <v>8</v>
      </c>
    </row>
    <row r="7" spans="1:14" x14ac:dyDescent="0.2">
      <c r="A7" s="6" t="s">
        <v>3</v>
      </c>
      <c r="B7" s="82">
        <v>2022</v>
      </c>
      <c r="D7" s="11" t="s">
        <v>22</v>
      </c>
      <c r="E7" s="129">
        <v>371160590082</v>
      </c>
      <c r="F7" s="130"/>
      <c r="G7" s="6"/>
      <c r="J7" s="76" t="s">
        <v>67</v>
      </c>
      <c r="K7" s="52">
        <v>312629.19215399999</v>
      </c>
      <c r="L7" s="52">
        <v>312629.19215399999</v>
      </c>
      <c r="M7" s="52">
        <v>339798.81549200002</v>
      </c>
      <c r="N7" s="81">
        <f>+E7/1000000</f>
        <v>371160.59008200001</v>
      </c>
    </row>
    <row r="8" spans="1:14" x14ac:dyDescent="0.2">
      <c r="A8" s="6"/>
      <c r="B8" s="6"/>
      <c r="E8" s="12"/>
      <c r="F8" s="74"/>
      <c r="G8" s="6"/>
      <c r="J8" s="76" t="s">
        <v>68</v>
      </c>
      <c r="K8" s="52">
        <f>+M18</f>
        <v>162799</v>
      </c>
      <c r="L8" s="52">
        <f>+M19</f>
        <v>167449</v>
      </c>
      <c r="M8" s="52">
        <f>+M20</f>
        <v>197883</v>
      </c>
      <c r="N8" s="81">
        <f>+M21</f>
        <v>309654</v>
      </c>
    </row>
    <row r="9" spans="1:14" x14ac:dyDescent="0.2">
      <c r="A9" s="6"/>
      <c r="B9" s="6"/>
      <c r="E9" s="12"/>
      <c r="F9" s="74"/>
      <c r="G9" s="6"/>
      <c r="J9" s="85" t="s">
        <v>69</v>
      </c>
      <c r="K9" s="86">
        <f>+K8/K7</f>
        <v>0.52074151770128307</v>
      </c>
      <c r="L9" s="86">
        <f t="shared" ref="L9:M9" si="0">+L8/L7</f>
        <v>0.53561536862979586</v>
      </c>
      <c r="M9" s="86">
        <f t="shared" si="0"/>
        <v>0.58235341319092626</v>
      </c>
      <c r="N9" s="84">
        <f>+N8/N7</f>
        <v>0.83428577352888833</v>
      </c>
    </row>
    <row r="10" spans="1:14" x14ac:dyDescent="0.2">
      <c r="B10" s="7"/>
      <c r="C10" s="7"/>
      <c r="D10" s="7"/>
      <c r="E10" s="7"/>
      <c r="F10" s="7"/>
      <c r="G10" s="7"/>
      <c r="H10" s="7"/>
      <c r="I10" s="7"/>
      <c r="J10" s="56" t="s">
        <v>14</v>
      </c>
      <c r="K10" s="7"/>
      <c r="L10" s="7"/>
      <c r="M10" s="7"/>
    </row>
    <row r="11" spans="1:14" ht="5.25" customHeight="1" x14ac:dyDescent="0.2">
      <c r="B11" s="7"/>
      <c r="C11" s="7"/>
      <c r="D11" s="7"/>
      <c r="E11" s="7"/>
      <c r="F11" s="7"/>
      <c r="G11" s="7"/>
      <c r="H11" s="7"/>
      <c r="I11" s="7"/>
      <c r="J11" s="7"/>
      <c r="K11" s="7"/>
      <c r="L11" s="7"/>
      <c r="M11" s="7"/>
      <c r="N11" s="9"/>
    </row>
    <row r="12" spans="1:14" ht="28.5" customHeight="1" x14ac:dyDescent="0.2">
      <c r="A12" s="101" t="s">
        <v>23</v>
      </c>
      <c r="B12" s="101"/>
      <c r="C12" s="101"/>
      <c r="D12" s="101"/>
      <c r="E12" s="101"/>
      <c r="F12" s="101"/>
      <c r="G12" s="101"/>
      <c r="H12" s="101"/>
      <c r="I12" s="101"/>
      <c r="J12" s="101"/>
      <c r="K12" s="101"/>
      <c r="L12" s="101"/>
      <c r="M12" s="101"/>
      <c r="N12" s="101"/>
    </row>
    <row r="13" spans="1:14" ht="6" customHeight="1" x14ac:dyDescent="0.2">
      <c r="A13" s="17"/>
      <c r="B13" s="17"/>
      <c r="C13" s="17"/>
      <c r="D13" s="17"/>
      <c r="E13" s="17"/>
      <c r="F13" s="17"/>
      <c r="G13" s="17"/>
      <c r="H13" s="17"/>
      <c r="I13" s="17"/>
      <c r="J13" s="17"/>
      <c r="K13" s="17"/>
      <c r="L13" s="17"/>
      <c r="M13" s="17"/>
      <c r="N13" s="17"/>
    </row>
    <row r="14" spans="1:14" ht="13.5" thickBot="1" x14ac:dyDescent="0.25">
      <c r="A14" s="71" t="s">
        <v>14</v>
      </c>
      <c r="H14" s="71" t="s">
        <v>14</v>
      </c>
      <c r="N14" s="57" t="s">
        <v>28</v>
      </c>
    </row>
    <row r="15" spans="1:14" ht="13.5" thickBot="1" x14ac:dyDescent="0.25">
      <c r="A15" s="71"/>
      <c r="B15" s="131" t="s">
        <v>26</v>
      </c>
      <c r="C15" s="132"/>
      <c r="D15" s="132"/>
      <c r="E15" s="132"/>
      <c r="F15" s="133"/>
      <c r="H15" s="134" t="s">
        <v>48</v>
      </c>
      <c r="I15" s="135"/>
      <c r="J15" s="135"/>
      <c r="K15" s="135"/>
      <c r="L15" s="135"/>
      <c r="M15" s="135"/>
      <c r="N15" s="136"/>
    </row>
    <row r="16" spans="1:14" s="39" customFormat="1" ht="9" thickBot="1" x14ac:dyDescent="0.2">
      <c r="B16" s="58">
        <v>1</v>
      </c>
      <c r="C16" s="59">
        <v>2</v>
      </c>
      <c r="D16" s="59">
        <v>3</v>
      </c>
      <c r="E16" s="59">
        <v>4</v>
      </c>
      <c r="F16" s="60">
        <v>5</v>
      </c>
      <c r="H16" s="40">
        <v>1</v>
      </c>
      <c r="I16" s="41">
        <v>2</v>
      </c>
      <c r="J16" s="41">
        <v>3</v>
      </c>
      <c r="K16" s="43">
        <v>4</v>
      </c>
      <c r="L16" s="41">
        <v>5</v>
      </c>
      <c r="M16" s="41">
        <v>6</v>
      </c>
      <c r="N16" s="42">
        <v>7</v>
      </c>
    </row>
    <row r="17" spans="1:14" ht="38.25" x14ac:dyDescent="0.2">
      <c r="A17" s="28" t="s">
        <v>9</v>
      </c>
      <c r="B17" s="33" t="s">
        <v>20</v>
      </c>
      <c r="C17" s="34" t="s">
        <v>11</v>
      </c>
      <c r="D17" s="34" t="s">
        <v>25</v>
      </c>
      <c r="E17" s="36" t="s">
        <v>10</v>
      </c>
      <c r="F17" s="38" t="s">
        <v>12</v>
      </c>
      <c r="H17" s="33" t="s">
        <v>43</v>
      </c>
      <c r="I17" s="34" t="s">
        <v>21</v>
      </c>
      <c r="J17" s="34" t="s">
        <v>25</v>
      </c>
      <c r="K17" s="35" t="s">
        <v>10</v>
      </c>
      <c r="L17" s="34" t="s">
        <v>13</v>
      </c>
      <c r="M17" s="34" t="s">
        <v>36</v>
      </c>
      <c r="N17" s="36" t="s">
        <v>27</v>
      </c>
    </row>
    <row r="18" spans="1:14" ht="27" customHeight="1" x14ac:dyDescent="0.2">
      <c r="A18" s="10" t="s">
        <v>5</v>
      </c>
      <c r="B18" s="24">
        <v>654</v>
      </c>
      <c r="C18" s="25">
        <v>528</v>
      </c>
      <c r="D18" s="87">
        <f>+C18/B18</f>
        <v>0.80733944954128445</v>
      </c>
      <c r="E18" s="88">
        <f>+C18/$B$22</f>
        <v>0.62117647058823533</v>
      </c>
      <c r="F18" s="89">
        <v>20</v>
      </c>
      <c r="H18" s="44">
        <v>164491</v>
      </c>
      <c r="I18" s="45">
        <v>162523</v>
      </c>
      <c r="J18" s="90">
        <f>+I18/H18</f>
        <v>0.98803581958891373</v>
      </c>
      <c r="K18" s="91">
        <f>+I18/H22</f>
        <v>0.43787736319279236</v>
      </c>
      <c r="L18" s="45">
        <v>276</v>
      </c>
      <c r="M18" s="45">
        <f>+I18+L18</f>
        <v>162799</v>
      </c>
      <c r="N18" s="92">
        <f>+M18/H22</f>
        <v>0.43862097580295345</v>
      </c>
    </row>
    <row r="19" spans="1:14" ht="27" customHeight="1" x14ac:dyDescent="0.2">
      <c r="A19" s="10" t="s">
        <v>6</v>
      </c>
      <c r="B19" s="24">
        <v>127</v>
      </c>
      <c r="C19" s="25">
        <v>20</v>
      </c>
      <c r="D19" s="87">
        <f>+C19/B19</f>
        <v>0.15748031496062992</v>
      </c>
      <c r="E19" s="88">
        <f>+(C19+C18)/B22</f>
        <v>0.64470588235294113</v>
      </c>
      <c r="F19" s="89">
        <v>27</v>
      </c>
      <c r="H19" s="44">
        <v>4816</v>
      </c>
      <c r="I19" s="45">
        <v>3735</v>
      </c>
      <c r="J19" s="90">
        <f t="shared" ref="J19:J21" si="1">+I19/H19</f>
        <v>0.77553986710963452</v>
      </c>
      <c r="K19" s="91">
        <f>+(I19+I18)/H22</f>
        <v>0.44794038166725492</v>
      </c>
      <c r="L19" s="45">
        <v>915</v>
      </c>
      <c r="M19" s="45">
        <f>+M18+I19+L19</f>
        <v>167449</v>
      </c>
      <c r="N19" s="92">
        <f>+M19/H22</f>
        <v>0.45114923173501525</v>
      </c>
    </row>
    <row r="20" spans="1:14" s="8" customFormat="1" ht="27" customHeight="1" x14ac:dyDescent="0.2">
      <c r="A20" s="10" t="s">
        <v>7</v>
      </c>
      <c r="B20" s="24">
        <v>56</v>
      </c>
      <c r="C20" s="25">
        <v>125</v>
      </c>
      <c r="D20" s="90">
        <f t="shared" ref="D20:D21" si="2">+C20/B20</f>
        <v>2.2321428571428572</v>
      </c>
      <c r="E20" s="88">
        <f>+(C20+C19+C18)/B22</f>
        <v>0.79176470588235293</v>
      </c>
      <c r="F20" s="89">
        <v>23</v>
      </c>
      <c r="G20"/>
      <c r="H20" s="44">
        <v>58420</v>
      </c>
      <c r="I20" s="46">
        <v>23822</v>
      </c>
      <c r="J20" s="90">
        <f t="shared" si="1"/>
        <v>0.40777131119479632</v>
      </c>
      <c r="K20" s="91">
        <f>+(I20+I19+I18)/H22</f>
        <v>0.51212277151963703</v>
      </c>
      <c r="L20" s="45">
        <v>6612</v>
      </c>
      <c r="M20" s="45">
        <f t="shared" ref="M20:M21" si="3">+M19+I20+L20</f>
        <v>197883</v>
      </c>
      <c r="N20" s="92">
        <f>+M20/H22</f>
        <v>0.53314599324821299</v>
      </c>
    </row>
    <row r="21" spans="1:14" s="8" customFormat="1" ht="27" customHeight="1" thickBot="1" x14ac:dyDescent="0.25">
      <c r="A21" s="29" t="s">
        <v>8</v>
      </c>
      <c r="B21" s="26">
        <v>13</v>
      </c>
      <c r="C21" s="27">
        <v>96</v>
      </c>
      <c r="D21" s="93">
        <f t="shared" si="2"/>
        <v>7.384615384615385</v>
      </c>
      <c r="E21" s="88">
        <f>+(C21+C20+C19+C18)/B22</f>
        <v>0.90470588235294114</v>
      </c>
      <c r="F21" s="94">
        <v>122</v>
      </c>
      <c r="G21"/>
      <c r="H21" s="47">
        <v>143434</v>
      </c>
      <c r="I21" s="48">
        <v>109261</v>
      </c>
      <c r="J21" s="93">
        <f t="shared" si="1"/>
        <v>0.76175104926307569</v>
      </c>
      <c r="K21" s="95">
        <f>+(I21+I20+I19+I18)/H22</f>
        <v>0.8064990664428644</v>
      </c>
      <c r="L21" s="48">
        <v>2510</v>
      </c>
      <c r="M21" s="48">
        <f t="shared" si="3"/>
        <v>309654</v>
      </c>
      <c r="N21" s="96">
        <f>+M21/H22</f>
        <v>0.83428485212616632</v>
      </c>
    </row>
    <row r="22" spans="1:14" s="8" customFormat="1" ht="28.5" customHeight="1" thickBot="1" x14ac:dyDescent="0.25">
      <c r="A22" s="30" t="s">
        <v>24</v>
      </c>
      <c r="B22" s="31">
        <f>SUM(B18:B21)</f>
        <v>850</v>
      </c>
      <c r="C22" s="32">
        <f>SUM(C18:C21)</f>
        <v>769</v>
      </c>
      <c r="D22" s="37" t="s">
        <v>25</v>
      </c>
      <c r="E22" s="97">
        <f>+C22/B22</f>
        <v>0.90470588235294114</v>
      </c>
      <c r="F22" s="98">
        <f>SUM(F18:F21)</f>
        <v>192</v>
      </c>
      <c r="G22"/>
      <c r="H22" s="49">
        <f>SUM(H18:H21)</f>
        <v>371161</v>
      </c>
      <c r="I22" s="50">
        <f>SUM(I18:I21)</f>
        <v>299341</v>
      </c>
      <c r="J22" s="37" t="s">
        <v>25</v>
      </c>
      <c r="K22" s="99">
        <f>+I22/H22</f>
        <v>0.8064990664428644</v>
      </c>
      <c r="L22" s="50">
        <f t="shared" ref="L22" si="4">SUM(L18:L21)</f>
        <v>10313</v>
      </c>
      <c r="M22" s="51">
        <f>+I22+L22</f>
        <v>309654</v>
      </c>
      <c r="N22" s="100">
        <f>+(L22+I22)/H22</f>
        <v>0.83428485212616632</v>
      </c>
    </row>
    <row r="23" spans="1:14" s="8" customFormat="1" ht="12.75" customHeight="1" x14ac:dyDescent="0.2">
      <c r="A23" s="137" t="s">
        <v>47</v>
      </c>
      <c r="B23" s="137"/>
      <c r="C23" s="137"/>
      <c r="D23" s="139" t="s">
        <v>11</v>
      </c>
      <c r="E23" s="139"/>
      <c r="F23" s="67"/>
      <c r="G23"/>
      <c r="H23" s="140" t="s">
        <v>46</v>
      </c>
      <c r="I23" s="140"/>
      <c r="J23" s="140"/>
      <c r="K23" s="142" t="s">
        <v>44</v>
      </c>
      <c r="L23" s="142"/>
      <c r="M23" s="142"/>
      <c r="N23" s="69"/>
    </row>
    <row r="24" spans="1:14" s="8" customFormat="1" ht="12.75" customHeight="1" x14ac:dyDescent="0.2">
      <c r="A24" s="138"/>
      <c r="B24" s="138"/>
      <c r="C24" s="138"/>
      <c r="D24" s="143" t="s">
        <v>20</v>
      </c>
      <c r="E24" s="143"/>
      <c r="F24" s="68"/>
      <c r="G24"/>
      <c r="H24" s="141"/>
      <c r="I24" s="141"/>
      <c r="J24" s="141"/>
      <c r="K24" s="144" t="s">
        <v>43</v>
      </c>
      <c r="L24" s="144"/>
      <c r="M24" s="144"/>
      <c r="N24" s="70"/>
    </row>
    <row r="25" spans="1:14" s="8" customFormat="1" x14ac:dyDescent="0.2">
      <c r="A25" s="9"/>
      <c r="B25"/>
      <c r="C25"/>
      <c r="D25"/>
      <c r="E25"/>
      <c r="F25"/>
      <c r="G25"/>
      <c r="H25" s="9"/>
      <c r="I25"/>
      <c r="J25"/>
      <c r="K25"/>
      <c r="L25"/>
      <c r="M25"/>
      <c r="N25"/>
    </row>
    <row r="26" spans="1:14" s="8" customFormat="1" x14ac:dyDescent="0.2">
      <c r="B26" s="107" t="s">
        <v>26</v>
      </c>
      <c r="C26" s="107"/>
      <c r="D26" s="107"/>
      <c r="E26" s="107"/>
      <c r="G26"/>
      <c r="H26" s="9"/>
      <c r="I26"/>
      <c r="J26" s="107" t="s">
        <v>41</v>
      </c>
      <c r="K26" s="107"/>
      <c r="L26" s="107"/>
      <c r="M26" s="107"/>
      <c r="N26"/>
    </row>
    <row r="27" spans="1:14" s="8" customFormat="1" ht="22.5" customHeight="1" x14ac:dyDescent="0.2">
      <c r="A27" s="75" t="s">
        <v>40</v>
      </c>
      <c r="B27" s="76" t="s">
        <v>4</v>
      </c>
      <c r="C27" s="78">
        <f>+D21</f>
        <v>7.384615384615385</v>
      </c>
      <c r="D27"/>
      <c r="E27" s="76" t="s">
        <v>56</v>
      </c>
      <c r="F27" s="78">
        <f>+E22</f>
        <v>0.90470588235294114</v>
      </c>
      <c r="G27"/>
      <c r="H27" s="9"/>
      <c r="I27" s="75" t="s">
        <v>40</v>
      </c>
      <c r="J27" s="76" t="s">
        <v>4</v>
      </c>
      <c r="K27" s="78">
        <f>+J21</f>
        <v>0.76175104926307569</v>
      </c>
      <c r="L27" s="55"/>
      <c r="M27" s="76" t="s">
        <v>56</v>
      </c>
      <c r="N27" s="78">
        <f>+N22</f>
        <v>0.83428485212616632</v>
      </c>
    </row>
    <row r="28" spans="1:14" s="8" customFormat="1" x14ac:dyDescent="0.2">
      <c r="A28" s="9"/>
      <c r="B28"/>
      <c r="C28"/>
      <c r="D28"/>
      <c r="E28"/>
      <c r="F28"/>
      <c r="G28"/>
      <c r="H28" s="9"/>
      <c r="I28"/>
      <c r="J28"/>
      <c r="K28"/>
      <c r="L28"/>
      <c r="M28"/>
      <c r="N28" s="55"/>
    </row>
    <row r="29" spans="1:14" s="8" customFormat="1" ht="12.75" customHeight="1" x14ac:dyDescent="0.2">
      <c r="A29" s="9"/>
      <c r="B29"/>
      <c r="C29"/>
      <c r="D29"/>
      <c r="E29"/>
      <c r="F29"/>
      <c r="G29"/>
      <c r="H29" s="9"/>
      <c r="I29"/>
      <c r="J29"/>
      <c r="K29"/>
      <c r="L29"/>
      <c r="M29"/>
      <c r="N29" s="55"/>
    </row>
    <row r="30" spans="1:14" s="8" customFormat="1" ht="12.75" customHeight="1" x14ac:dyDescent="0.2">
      <c r="A30" s="9"/>
      <c r="B30"/>
      <c r="C30"/>
      <c r="D30"/>
      <c r="E30"/>
      <c r="F30"/>
      <c r="G30"/>
      <c r="H30" s="9"/>
      <c r="I30"/>
      <c r="J30"/>
      <c r="K30"/>
      <c r="L30"/>
      <c r="M30"/>
      <c r="N30" s="55"/>
    </row>
    <row r="31" spans="1:14" s="8" customFormat="1" ht="12.75" customHeight="1" x14ac:dyDescent="0.2">
      <c r="A31" s="9"/>
      <c r="B31"/>
      <c r="C31"/>
      <c r="D31"/>
      <c r="E31"/>
      <c r="F31"/>
      <c r="G31"/>
      <c r="H31" s="9"/>
      <c r="I31"/>
      <c r="J31"/>
      <c r="K31"/>
      <c r="L31"/>
      <c r="M31"/>
      <c r="N31" s="55"/>
    </row>
    <row r="32" spans="1:14" s="8" customFormat="1" ht="12.75" customHeight="1" x14ac:dyDescent="0.2">
      <c r="A32" s="9"/>
      <c r="B32"/>
      <c r="C32"/>
      <c r="D32"/>
      <c r="E32"/>
      <c r="F32"/>
      <c r="G32"/>
      <c r="H32" s="9"/>
      <c r="I32"/>
      <c r="J32"/>
      <c r="K32"/>
      <c r="L32"/>
      <c r="M32"/>
      <c r="N32" s="55"/>
    </row>
    <row r="33" spans="1:14" s="8" customFormat="1" x14ac:dyDescent="0.2">
      <c r="A33" s="9"/>
      <c r="B33"/>
      <c r="C33"/>
      <c r="D33"/>
      <c r="E33"/>
      <c r="F33"/>
      <c r="G33"/>
      <c r="H33" s="9"/>
      <c r="I33"/>
      <c r="J33"/>
      <c r="K33"/>
      <c r="L33"/>
      <c r="M33"/>
      <c r="N33" s="55"/>
    </row>
    <row r="34" spans="1:14" s="8" customFormat="1" ht="10.5" customHeight="1" x14ac:dyDescent="0.2">
      <c r="A34" s="9"/>
      <c r="B34"/>
      <c r="C34"/>
      <c r="D34"/>
      <c r="E34"/>
      <c r="F34"/>
      <c r="G34"/>
      <c r="H34" s="9"/>
      <c r="I34"/>
      <c r="J34"/>
      <c r="K34"/>
      <c r="L34"/>
      <c r="M34"/>
      <c r="N34" s="55"/>
    </row>
    <row r="35" spans="1:14" s="8" customFormat="1" x14ac:dyDescent="0.2">
      <c r="A35" s="9"/>
      <c r="B35"/>
      <c r="C35"/>
      <c r="D35"/>
      <c r="E35"/>
      <c r="F35"/>
      <c r="G35"/>
      <c r="H35" s="9"/>
      <c r="I35"/>
      <c r="J35"/>
      <c r="K35"/>
      <c r="L35"/>
      <c r="M35"/>
      <c r="N35" s="55"/>
    </row>
    <row r="36" spans="1:14" s="8" customFormat="1" ht="10.5" customHeight="1" x14ac:dyDescent="0.2">
      <c r="A36" s="9"/>
      <c r="B36"/>
      <c r="C36"/>
      <c r="D36"/>
      <c r="E36"/>
      <c r="F36"/>
      <c r="G36"/>
      <c r="H36" s="9"/>
      <c r="I36"/>
      <c r="J36"/>
      <c r="K36"/>
      <c r="L36"/>
      <c r="M36"/>
      <c r="N36" s="55"/>
    </row>
    <row r="37" spans="1:14" s="8" customFormat="1" ht="10.5" customHeight="1" x14ac:dyDescent="0.2">
      <c r="A37" s="9"/>
      <c r="B37"/>
      <c r="C37"/>
      <c r="D37"/>
      <c r="E37"/>
      <c r="F37"/>
      <c r="G37"/>
      <c r="H37" s="9"/>
      <c r="I37"/>
      <c r="J37"/>
      <c r="K37"/>
      <c r="L37"/>
      <c r="M37"/>
      <c r="N37" s="55"/>
    </row>
    <row r="38" spans="1:14" s="8" customFormat="1" ht="10.5" customHeight="1" x14ac:dyDescent="0.2">
      <c r="A38" s="9"/>
      <c r="B38"/>
      <c r="C38"/>
      <c r="D38"/>
      <c r="E38"/>
      <c r="F38"/>
      <c r="G38"/>
      <c r="H38" s="9"/>
      <c r="I38"/>
      <c r="J38"/>
      <c r="K38"/>
      <c r="L38"/>
      <c r="M38"/>
      <c r="N38" s="55"/>
    </row>
    <row r="39" spans="1:14" s="8" customFormat="1" ht="10.5" customHeight="1" x14ac:dyDescent="0.2">
      <c r="A39" s="9"/>
      <c r="B39"/>
      <c r="C39"/>
      <c r="D39"/>
      <c r="E39"/>
      <c r="F39"/>
      <c r="G39"/>
      <c r="H39" s="9"/>
      <c r="I39"/>
      <c r="J39"/>
      <c r="K39"/>
      <c r="L39"/>
      <c r="M39"/>
      <c r="N39" s="55"/>
    </row>
    <row r="40" spans="1:14" s="8" customFormat="1" ht="10.5" customHeight="1" x14ac:dyDescent="0.2">
      <c r="I40"/>
      <c r="J40"/>
      <c r="K40"/>
      <c r="L40"/>
      <c r="M40"/>
      <c r="N40" s="55"/>
    </row>
    <row r="41" spans="1:14" s="8" customFormat="1" ht="13.5" thickBot="1" x14ac:dyDescent="0.25">
      <c r="A41" s="7" t="s">
        <v>39</v>
      </c>
      <c r="B41"/>
      <c r="C41"/>
      <c r="D41"/>
      <c r="E41"/>
      <c r="F41"/>
      <c r="I41"/>
      <c r="J41"/>
      <c r="K41"/>
      <c r="L41"/>
      <c r="M41"/>
      <c r="N41" s="55"/>
    </row>
    <row r="42" spans="1:14" s="8" customFormat="1" ht="10.5" customHeight="1" thickBot="1" x14ac:dyDescent="0.25">
      <c r="A42" s="61" t="s">
        <v>30</v>
      </c>
      <c r="B42" s="108" t="s">
        <v>38</v>
      </c>
      <c r="C42" s="109"/>
      <c r="D42" s="108" t="s">
        <v>31</v>
      </c>
      <c r="E42" s="110"/>
      <c r="F42" s="111"/>
      <c r="I42"/>
      <c r="J42"/>
      <c r="K42"/>
      <c r="L42"/>
      <c r="M42"/>
      <c r="N42" s="55"/>
    </row>
    <row r="43" spans="1:14" s="8" customFormat="1" ht="10.5" customHeight="1" x14ac:dyDescent="0.2">
      <c r="A43" s="63" t="s">
        <v>62</v>
      </c>
      <c r="B43" s="112">
        <v>1</v>
      </c>
      <c r="C43" s="113"/>
      <c r="D43" s="62" t="s">
        <v>32</v>
      </c>
      <c r="E43" s="114" t="s">
        <v>33</v>
      </c>
      <c r="F43" s="115"/>
      <c r="I43"/>
      <c r="J43"/>
      <c r="K43"/>
      <c r="L43"/>
      <c r="M43"/>
      <c r="N43" s="55"/>
    </row>
    <row r="44" spans="1:14" s="8" customFormat="1" ht="10.5" customHeight="1" x14ac:dyDescent="0.2">
      <c r="A44" s="63" t="s">
        <v>54</v>
      </c>
      <c r="B44" s="120" t="s">
        <v>52</v>
      </c>
      <c r="C44" s="121"/>
      <c r="D44" s="64" t="s">
        <v>32</v>
      </c>
      <c r="E44" s="116"/>
      <c r="F44" s="117"/>
      <c r="I44"/>
      <c r="J44"/>
      <c r="K44"/>
      <c r="L44"/>
      <c r="M44"/>
      <c r="N44" s="55"/>
    </row>
    <row r="45" spans="1:14" s="8" customFormat="1" ht="10.5" customHeight="1" x14ac:dyDescent="0.2">
      <c r="A45" s="63" t="s">
        <v>34</v>
      </c>
      <c r="B45" s="120" t="s">
        <v>50</v>
      </c>
      <c r="C45" s="121"/>
      <c r="D45" s="64" t="s">
        <v>32</v>
      </c>
      <c r="E45" s="118"/>
      <c r="F45" s="119"/>
      <c r="I45"/>
      <c r="J45"/>
      <c r="K45"/>
      <c r="L45"/>
      <c r="M45"/>
      <c r="N45" s="55"/>
    </row>
    <row r="46" spans="1:14" s="8" customFormat="1" ht="10.5" customHeight="1" x14ac:dyDescent="0.2">
      <c r="A46" s="63" t="s">
        <v>63</v>
      </c>
      <c r="B46" s="120" t="s">
        <v>51</v>
      </c>
      <c r="C46" s="121"/>
      <c r="D46" s="64" t="s">
        <v>35</v>
      </c>
      <c r="E46" s="122" t="s">
        <v>58</v>
      </c>
      <c r="F46" s="123"/>
      <c r="I46"/>
      <c r="J46"/>
      <c r="K46"/>
      <c r="L46"/>
      <c r="M46"/>
      <c r="N46" s="55"/>
    </row>
    <row r="47" spans="1:14" s="8" customFormat="1" ht="10.5" customHeight="1" thickBot="1" x14ac:dyDescent="0.25">
      <c r="A47" s="65" t="s">
        <v>53</v>
      </c>
      <c r="B47" s="126" t="s">
        <v>49</v>
      </c>
      <c r="C47" s="127"/>
      <c r="D47" s="66" t="s">
        <v>35</v>
      </c>
      <c r="E47" s="124"/>
      <c r="F47" s="125"/>
      <c r="I47"/>
      <c r="J47"/>
      <c r="K47"/>
      <c r="L47"/>
      <c r="M47"/>
      <c r="N47" s="55"/>
    </row>
    <row r="48" spans="1:14" s="8" customFormat="1" ht="10.5" customHeight="1" x14ac:dyDescent="0.2">
      <c r="A48" s="9"/>
      <c r="B48"/>
      <c r="C48"/>
      <c r="D48"/>
      <c r="E48"/>
      <c r="F48"/>
      <c r="G48"/>
      <c r="H48" s="9"/>
      <c r="I48"/>
      <c r="J48"/>
      <c r="K48"/>
      <c r="L48"/>
      <c r="M48"/>
      <c r="N48" s="55"/>
    </row>
    <row r="49" spans="1:14" s="8" customFormat="1" ht="15" x14ac:dyDescent="0.2">
      <c r="A49" s="13" t="s">
        <v>37</v>
      </c>
      <c r="B49"/>
      <c r="C49"/>
      <c r="D49"/>
      <c r="E49"/>
      <c r="F49"/>
      <c r="G49"/>
      <c r="H49" s="9"/>
      <c r="I49"/>
      <c r="J49"/>
      <c r="K49" s="54"/>
      <c r="L49"/>
      <c r="M49"/>
      <c r="N49"/>
    </row>
    <row r="50" spans="1:14" s="8" customFormat="1" ht="6.75" customHeight="1" x14ac:dyDescent="0.2">
      <c r="A50" s="9"/>
      <c r="B50"/>
      <c r="C50"/>
      <c r="D50"/>
      <c r="E50"/>
      <c r="F50"/>
      <c r="G50"/>
      <c r="H50" s="9"/>
      <c r="I50"/>
      <c r="K50"/>
      <c r="L50"/>
      <c r="M50"/>
      <c r="N50"/>
    </row>
    <row r="51" spans="1:14" s="8" customFormat="1" ht="7.5" customHeight="1" x14ac:dyDescent="0.2">
      <c r="A51" s="16"/>
      <c r="B51" s="14"/>
      <c r="C51" s="14"/>
      <c r="D51" s="14"/>
      <c r="E51" s="14"/>
      <c r="F51" s="14"/>
      <c r="G51" s="15"/>
      <c r="H51" s="16"/>
      <c r="I51" s="16"/>
      <c r="J51" s="53"/>
      <c r="K51" s="53"/>
      <c r="L51" s="53"/>
      <c r="M51" s="53"/>
      <c r="N51" s="53"/>
    </row>
    <row r="52" spans="1:14" s="8" customFormat="1" ht="14.25" customHeight="1" x14ac:dyDescent="0.2">
      <c r="A52" s="128" t="s">
        <v>72</v>
      </c>
      <c r="B52" s="128"/>
      <c r="C52" s="128"/>
      <c r="D52" s="128"/>
      <c r="E52" s="128"/>
      <c r="F52" s="128"/>
      <c r="G52" s="128"/>
      <c r="H52" s="128"/>
      <c r="I52" s="128"/>
      <c r="J52" s="128"/>
      <c r="K52" s="128"/>
      <c r="L52" s="128"/>
      <c r="M52" s="128"/>
      <c r="N52" s="72" t="s">
        <v>45</v>
      </c>
    </row>
    <row r="53" spans="1:14" s="8" customFormat="1" ht="7.5" customHeight="1" x14ac:dyDescent="0.2">
      <c r="A53" s="14"/>
      <c r="B53" s="14"/>
      <c r="C53" s="14"/>
      <c r="D53" s="14"/>
      <c r="E53" s="14"/>
      <c r="F53" s="14"/>
      <c r="G53" s="15"/>
      <c r="H53" s="16"/>
      <c r="I53" s="16"/>
      <c r="J53" s="53"/>
      <c r="K53" s="53"/>
      <c r="L53" s="53"/>
      <c r="M53" s="53"/>
      <c r="N53" s="53"/>
    </row>
    <row r="54" spans="1:14" s="8" customFormat="1" ht="81" customHeight="1" x14ac:dyDescent="0.2">
      <c r="A54" s="101" t="s">
        <v>76</v>
      </c>
      <c r="B54" s="101"/>
      <c r="C54" s="101"/>
      <c r="D54" s="101"/>
      <c r="E54" s="101"/>
      <c r="F54" s="101"/>
      <c r="G54" s="101"/>
      <c r="H54" s="101"/>
      <c r="I54" s="101"/>
      <c r="J54" s="101"/>
      <c r="K54" s="101"/>
      <c r="L54" s="101"/>
      <c r="M54" s="101"/>
      <c r="N54" s="101"/>
    </row>
    <row r="55" spans="1:14" ht="15" x14ac:dyDescent="0.2">
      <c r="A55" s="13" t="s">
        <v>29</v>
      </c>
      <c r="B55" s="17"/>
      <c r="C55" s="17"/>
      <c r="D55" s="17"/>
      <c r="E55" s="17"/>
      <c r="F55" s="17"/>
      <c r="G55" s="17"/>
      <c r="H55" s="17"/>
      <c r="I55" s="17"/>
      <c r="J55" s="17"/>
      <c r="K55" s="17"/>
      <c r="L55" s="17"/>
      <c r="M55" s="17"/>
      <c r="N55" s="17"/>
    </row>
    <row r="56" spans="1:14" ht="6" customHeight="1" x14ac:dyDescent="0.2">
      <c r="A56" s="17"/>
      <c r="B56" s="17"/>
      <c r="C56" s="17"/>
      <c r="D56" s="17"/>
      <c r="E56" s="17"/>
      <c r="F56" s="17"/>
      <c r="G56" s="17"/>
      <c r="H56" s="17"/>
      <c r="I56" s="17"/>
      <c r="J56" s="17"/>
      <c r="K56" s="17"/>
      <c r="L56" s="17"/>
      <c r="M56" s="17"/>
      <c r="N56" s="17"/>
    </row>
    <row r="57" spans="1:14" s="8" customFormat="1" ht="15" customHeight="1" x14ac:dyDescent="0.2">
      <c r="A57" s="101" t="s">
        <v>73</v>
      </c>
      <c r="B57" s="101"/>
      <c r="C57" s="101"/>
      <c r="D57" s="101"/>
      <c r="E57" s="101"/>
      <c r="F57" s="101"/>
      <c r="G57" s="101"/>
      <c r="H57" s="101"/>
      <c r="I57" s="101"/>
      <c r="J57" s="101"/>
      <c r="K57" s="101"/>
      <c r="L57" s="101"/>
      <c r="M57" s="101"/>
      <c r="N57" s="101"/>
    </row>
    <row r="58" spans="1:14" ht="6" customHeight="1" x14ac:dyDescent="0.2">
      <c r="A58" s="17"/>
      <c r="B58" s="17"/>
      <c r="C58" s="17"/>
      <c r="D58" s="17"/>
      <c r="E58" s="17"/>
      <c r="F58" s="17"/>
      <c r="G58" s="17"/>
      <c r="H58" s="17"/>
      <c r="I58" s="17"/>
      <c r="J58" s="17"/>
      <c r="K58" s="17"/>
      <c r="L58" s="17"/>
      <c r="M58" s="17"/>
      <c r="N58" s="17"/>
    </row>
    <row r="59" spans="1:14" ht="14.25" x14ac:dyDescent="0.2">
      <c r="C59" s="103" t="s">
        <v>61</v>
      </c>
      <c r="D59" s="104"/>
      <c r="E59" s="105"/>
      <c r="F59" s="80">
        <f>+D21</f>
        <v>7.384615384615385</v>
      </c>
      <c r="H59" s="106" t="s">
        <v>30</v>
      </c>
      <c r="I59" s="106"/>
      <c r="J59" s="77" t="s">
        <v>62</v>
      </c>
      <c r="K59" s="103" t="s">
        <v>31</v>
      </c>
      <c r="L59" s="105"/>
      <c r="M59" s="77" t="s">
        <v>32</v>
      </c>
      <c r="N59" s="17"/>
    </row>
    <row r="60" spans="1:14" ht="6" customHeight="1" x14ac:dyDescent="0.2">
      <c r="A60" s="17"/>
      <c r="B60" s="17"/>
      <c r="C60" s="17"/>
      <c r="D60" s="17"/>
      <c r="E60" s="17"/>
      <c r="G60" s="17"/>
      <c r="J60" s="17"/>
      <c r="K60" s="17"/>
      <c r="L60" s="17"/>
      <c r="M60" s="17"/>
      <c r="N60" s="17"/>
    </row>
    <row r="61" spans="1:14" ht="14.25" x14ac:dyDescent="0.2">
      <c r="C61" s="103" t="s">
        <v>41</v>
      </c>
      <c r="D61" s="104"/>
      <c r="E61" s="105"/>
      <c r="F61" s="80">
        <f>+J21</f>
        <v>0.76175104926307569</v>
      </c>
      <c r="H61" s="106" t="s">
        <v>30</v>
      </c>
      <c r="I61" s="106"/>
      <c r="J61" s="77" t="s">
        <v>63</v>
      </c>
      <c r="K61" s="103" t="s">
        <v>31</v>
      </c>
      <c r="L61" s="105"/>
      <c r="M61" s="77" t="s">
        <v>35</v>
      </c>
      <c r="N61" s="17"/>
    </row>
    <row r="62" spans="1:14" ht="12.75" customHeight="1" x14ac:dyDescent="0.2">
      <c r="A62" s="17"/>
      <c r="B62" s="17"/>
      <c r="C62" s="17"/>
      <c r="D62" s="17"/>
      <c r="E62" s="17"/>
      <c r="F62" s="17"/>
      <c r="G62" s="17"/>
      <c r="H62" s="17"/>
      <c r="I62" s="17"/>
      <c r="J62" s="17"/>
      <c r="K62" s="17"/>
      <c r="L62" s="17"/>
      <c r="M62" s="17"/>
      <c r="N62" s="17"/>
    </row>
    <row r="63" spans="1:14" s="8" customFormat="1" ht="15" customHeight="1" x14ac:dyDescent="0.2">
      <c r="A63" s="101" t="s">
        <v>66</v>
      </c>
      <c r="B63" s="101"/>
      <c r="C63" s="101"/>
      <c r="D63" s="101"/>
      <c r="E63" s="101"/>
      <c r="F63" s="101"/>
      <c r="G63" s="101"/>
      <c r="H63" s="101"/>
      <c r="I63" s="101"/>
      <c r="J63" s="101"/>
      <c r="K63" s="101"/>
      <c r="L63" s="101"/>
      <c r="M63" s="101"/>
      <c r="N63" s="101"/>
    </row>
    <row r="64" spans="1:14" ht="6" customHeight="1" x14ac:dyDescent="0.2">
      <c r="A64" s="17"/>
      <c r="B64" s="17"/>
      <c r="C64" s="17"/>
      <c r="D64" s="17"/>
      <c r="E64" s="17"/>
      <c r="F64" s="17"/>
      <c r="G64" s="17"/>
      <c r="H64" s="17"/>
      <c r="I64" s="17"/>
      <c r="J64" s="17"/>
      <c r="K64" s="17"/>
      <c r="L64" s="17"/>
      <c r="M64" s="17"/>
      <c r="N64" s="17"/>
    </row>
    <row r="65" spans="1:14" ht="14.25" x14ac:dyDescent="0.2">
      <c r="A65" s="83" t="s">
        <v>57</v>
      </c>
      <c r="B65" s="83"/>
      <c r="C65" s="103" t="s">
        <v>61</v>
      </c>
      <c r="D65" s="104"/>
      <c r="E65" s="105"/>
      <c r="F65" s="80">
        <f>+E22</f>
        <v>0.90470588235294114</v>
      </c>
      <c r="H65" s="106" t="s">
        <v>30</v>
      </c>
      <c r="I65" s="106"/>
      <c r="J65" s="77" t="s">
        <v>34</v>
      </c>
      <c r="K65" s="103" t="s">
        <v>31</v>
      </c>
      <c r="L65" s="105"/>
      <c r="M65" s="77" t="s">
        <v>32</v>
      </c>
      <c r="N65" s="17"/>
    </row>
    <row r="66" spans="1:14" ht="6" customHeight="1" x14ac:dyDescent="0.2">
      <c r="A66" s="17"/>
      <c r="B66" s="17"/>
      <c r="C66" s="17"/>
      <c r="D66" s="17"/>
      <c r="E66" s="17"/>
      <c r="G66" s="17"/>
      <c r="H66" s="17"/>
      <c r="I66" s="17"/>
      <c r="J66" s="17"/>
      <c r="K66" s="17"/>
      <c r="M66" s="17"/>
      <c r="N66" s="17"/>
    </row>
    <row r="67" spans="1:14" ht="14.25" x14ac:dyDescent="0.2">
      <c r="C67" s="103" t="s">
        <v>41</v>
      </c>
      <c r="D67" s="104"/>
      <c r="E67" s="105"/>
      <c r="F67" s="80">
        <f>+N27</f>
        <v>0.83428485212616632</v>
      </c>
      <c r="H67" s="106" t="s">
        <v>30</v>
      </c>
      <c r="I67" s="106"/>
      <c r="J67" s="77" t="s">
        <v>34</v>
      </c>
      <c r="K67" s="103" t="s">
        <v>31</v>
      </c>
      <c r="L67" s="105"/>
      <c r="M67" s="77" t="s">
        <v>32</v>
      </c>
      <c r="N67" s="17"/>
    </row>
    <row r="68" spans="1:14" ht="12.75" customHeight="1" x14ac:dyDescent="0.2">
      <c r="A68" s="17"/>
      <c r="B68" s="17"/>
      <c r="C68" s="17"/>
      <c r="D68" s="17"/>
      <c r="E68" s="17"/>
      <c r="F68" s="17"/>
      <c r="G68" s="17"/>
      <c r="H68" s="17"/>
      <c r="I68" s="17"/>
      <c r="J68" s="17"/>
      <c r="K68" s="17"/>
      <c r="L68" s="17"/>
      <c r="M68" s="17"/>
      <c r="N68" s="17"/>
    </row>
    <row r="69" spans="1:14" ht="15" x14ac:dyDescent="0.25">
      <c r="A69" s="18" t="s">
        <v>55</v>
      </c>
      <c r="B69" s="15"/>
      <c r="C69" s="15"/>
      <c r="D69" s="15"/>
      <c r="E69" s="15"/>
      <c r="F69" s="15"/>
      <c r="G69" s="15"/>
      <c r="H69" s="15"/>
      <c r="I69" s="15"/>
      <c r="J69" s="17"/>
      <c r="K69" s="17"/>
      <c r="L69" s="15"/>
      <c r="M69" s="15"/>
      <c r="N69" s="15"/>
    </row>
    <row r="70" spans="1:14" ht="6.75" customHeight="1" x14ac:dyDescent="0.2">
      <c r="A70" s="15"/>
      <c r="B70" s="15"/>
      <c r="C70" s="15"/>
      <c r="D70" s="15"/>
      <c r="E70" s="15"/>
      <c r="F70" s="15"/>
      <c r="G70" s="15"/>
      <c r="H70" s="15"/>
      <c r="I70" s="15"/>
      <c r="J70" s="15"/>
      <c r="K70" s="15"/>
      <c r="L70" s="15"/>
      <c r="M70" s="15"/>
      <c r="N70" s="15"/>
    </row>
    <row r="71" spans="1:14" s="8" customFormat="1" ht="129.75" customHeight="1" x14ac:dyDescent="0.2">
      <c r="A71" s="101" t="s">
        <v>74</v>
      </c>
      <c r="B71" s="101"/>
      <c r="C71" s="101"/>
      <c r="D71" s="101"/>
      <c r="E71" s="101"/>
      <c r="F71" s="101"/>
      <c r="G71" s="101"/>
      <c r="H71" s="101"/>
      <c r="I71" s="101"/>
      <c r="J71" s="101"/>
      <c r="K71" s="101"/>
      <c r="L71" s="101"/>
      <c r="M71" s="101"/>
      <c r="N71" s="101"/>
    </row>
    <row r="72" spans="1:14" s="8" customFormat="1" ht="7.9" customHeight="1" x14ac:dyDescent="0.2">
      <c r="A72" s="17"/>
      <c r="B72" s="17"/>
      <c r="C72" s="17"/>
      <c r="D72" s="17"/>
      <c r="E72" s="17"/>
      <c r="F72" s="17"/>
      <c r="G72" s="17"/>
      <c r="H72" s="17"/>
      <c r="I72" s="17"/>
      <c r="J72" s="17"/>
      <c r="K72" s="17"/>
      <c r="L72" s="17"/>
      <c r="M72" s="17"/>
      <c r="N72" s="17"/>
    </row>
    <row r="73" spans="1:14" ht="15" x14ac:dyDescent="0.25">
      <c r="A73" s="18" t="s">
        <v>15</v>
      </c>
      <c r="B73" s="15"/>
      <c r="C73" s="15"/>
      <c r="D73" s="15"/>
      <c r="E73" s="15"/>
      <c r="F73" s="15"/>
      <c r="G73" s="15"/>
      <c r="H73" s="15"/>
      <c r="I73" s="15"/>
      <c r="J73" s="15"/>
      <c r="K73" s="15"/>
      <c r="L73" s="15"/>
      <c r="M73" s="15"/>
      <c r="N73" s="15"/>
    </row>
    <row r="74" spans="1:14" ht="6.75" customHeight="1" x14ac:dyDescent="0.2">
      <c r="A74" s="15"/>
      <c r="B74" s="15"/>
      <c r="C74" s="15"/>
      <c r="D74" s="15"/>
      <c r="E74" s="15"/>
      <c r="F74" s="15"/>
      <c r="G74" s="15"/>
      <c r="H74" s="15"/>
      <c r="I74" s="15"/>
      <c r="J74" s="15"/>
      <c r="K74" s="15"/>
      <c r="L74" s="15"/>
      <c r="M74" s="15"/>
      <c r="N74" s="15"/>
    </row>
    <row r="75" spans="1:14" s="8" customFormat="1" ht="45.6" customHeight="1" x14ac:dyDescent="0.2">
      <c r="A75" s="102" t="s">
        <v>42</v>
      </c>
      <c r="B75" s="102"/>
      <c r="C75" s="102"/>
      <c r="D75" s="102"/>
      <c r="E75" s="102"/>
      <c r="F75" s="102"/>
      <c r="G75" s="102"/>
      <c r="H75" s="102"/>
      <c r="I75" s="102"/>
      <c r="J75" s="102"/>
      <c r="K75" s="102"/>
      <c r="L75" s="102"/>
      <c r="M75" s="102"/>
      <c r="N75" s="102"/>
    </row>
    <row r="76" spans="1:14" ht="12.75" customHeight="1" x14ac:dyDescent="0.2">
      <c r="A76" s="145" t="s">
        <v>77</v>
      </c>
      <c r="B76" s="145"/>
      <c r="C76" s="145"/>
      <c r="D76" s="145"/>
      <c r="E76" s="145"/>
      <c r="F76" s="145"/>
      <c r="G76" s="145"/>
      <c r="H76" s="145"/>
      <c r="I76" s="145"/>
      <c r="J76" s="145"/>
      <c r="K76" s="145"/>
      <c r="L76" s="145"/>
      <c r="M76" s="145"/>
      <c r="N76" s="145"/>
    </row>
    <row r="77" spans="1:14" ht="5.25" customHeight="1" x14ac:dyDescent="0.2">
      <c r="A77" s="15"/>
      <c r="B77" s="15"/>
      <c r="C77" s="15"/>
      <c r="D77" s="15"/>
      <c r="E77" s="15"/>
      <c r="F77" s="15"/>
      <c r="G77" s="15"/>
      <c r="H77" s="15"/>
      <c r="I77" s="15"/>
      <c r="J77" s="15"/>
      <c r="K77" s="15"/>
      <c r="L77" s="15"/>
      <c r="M77" s="15"/>
      <c r="N77" s="15"/>
    </row>
    <row r="78" spans="1:14" ht="18" customHeight="1" x14ac:dyDescent="0.2">
      <c r="A78" s="102" t="s">
        <v>70</v>
      </c>
      <c r="B78" s="102"/>
      <c r="C78" s="102"/>
      <c r="D78" s="102"/>
      <c r="E78" s="102"/>
      <c r="F78" s="102"/>
      <c r="G78" s="102"/>
      <c r="H78" s="102"/>
      <c r="I78" s="102"/>
      <c r="J78" s="102"/>
      <c r="K78" s="102"/>
      <c r="L78" s="102"/>
      <c r="M78" s="102"/>
      <c r="N78" s="102"/>
    </row>
    <row r="79" spans="1:14" ht="4.5" customHeight="1" x14ac:dyDescent="0.2">
      <c r="A79" s="17"/>
      <c r="B79" s="17"/>
      <c r="C79" s="17"/>
      <c r="D79" s="17"/>
      <c r="E79" s="17"/>
      <c r="F79" s="17"/>
      <c r="G79" s="17"/>
      <c r="H79" s="17"/>
      <c r="I79" s="17"/>
      <c r="J79" s="17"/>
      <c r="K79" s="17"/>
      <c r="L79" s="17"/>
      <c r="M79" s="17"/>
      <c r="N79" s="17"/>
    </row>
    <row r="80" spans="1:14" ht="14.25" x14ac:dyDescent="0.2">
      <c r="A80" s="15" t="s">
        <v>71</v>
      </c>
      <c r="B80" s="15"/>
      <c r="C80" s="15"/>
      <c r="D80" s="15"/>
      <c r="E80" s="15"/>
      <c r="F80" s="15"/>
      <c r="G80" s="15"/>
      <c r="H80" s="15"/>
      <c r="I80" s="15"/>
      <c r="J80" s="15"/>
      <c r="K80" s="15"/>
      <c r="L80" s="15"/>
      <c r="M80" s="15"/>
      <c r="N80" s="15"/>
    </row>
    <row r="81" spans="1:14" ht="14.25" x14ac:dyDescent="0.2">
      <c r="A81" s="15" t="s">
        <v>16</v>
      </c>
      <c r="B81" s="15"/>
      <c r="C81" s="19"/>
      <c r="D81" s="19"/>
      <c r="E81" s="19"/>
      <c r="F81" s="19"/>
      <c r="G81" s="19"/>
      <c r="H81" s="19"/>
      <c r="I81" s="19"/>
      <c r="J81" s="19"/>
      <c r="K81" s="19"/>
      <c r="L81" s="19"/>
      <c r="M81" s="19"/>
      <c r="N81" s="19"/>
    </row>
    <row r="82" spans="1:14" ht="5.45" customHeight="1" x14ac:dyDescent="0.2">
      <c r="A82" s="15"/>
      <c r="B82" s="15"/>
      <c r="C82" s="19"/>
      <c r="D82" s="19"/>
      <c r="E82" s="19"/>
      <c r="F82" s="19"/>
      <c r="G82" s="19"/>
      <c r="H82" s="19"/>
      <c r="I82" s="19"/>
      <c r="J82" s="19"/>
      <c r="K82" s="19"/>
      <c r="L82" s="19"/>
      <c r="M82" s="19"/>
      <c r="N82" s="19"/>
    </row>
    <row r="83" spans="1:14" ht="14.25" x14ac:dyDescent="0.2">
      <c r="A83" s="7" t="s">
        <v>17</v>
      </c>
      <c r="G83" s="15"/>
      <c r="H83" s="15"/>
      <c r="I83" s="15"/>
      <c r="J83" s="15"/>
      <c r="K83" s="15"/>
      <c r="L83" s="15"/>
      <c r="M83" s="15"/>
      <c r="N83" s="15"/>
    </row>
    <row r="84" spans="1:14" ht="6.75" customHeight="1" x14ac:dyDescent="0.2">
      <c r="G84" s="15"/>
      <c r="H84" s="15"/>
      <c r="I84" s="15"/>
      <c r="J84" s="15"/>
      <c r="K84" s="15"/>
      <c r="L84" s="15"/>
      <c r="M84" s="15"/>
      <c r="N84" s="15"/>
    </row>
    <row r="85" spans="1:14" ht="14.25" x14ac:dyDescent="0.2">
      <c r="A85" s="9" t="s">
        <v>65</v>
      </c>
      <c r="G85" s="15"/>
      <c r="H85" s="15"/>
      <c r="I85" s="15"/>
      <c r="J85" s="15"/>
      <c r="K85" s="15"/>
      <c r="L85" s="15"/>
      <c r="M85" s="15"/>
      <c r="N85" s="15"/>
    </row>
    <row r="86" spans="1:14" ht="14.25" x14ac:dyDescent="0.2">
      <c r="A86" s="9" t="s">
        <v>75</v>
      </c>
      <c r="G86" s="15"/>
      <c r="H86" s="15"/>
      <c r="I86" s="15"/>
      <c r="J86" s="15"/>
      <c r="K86" s="15"/>
      <c r="L86" s="15"/>
      <c r="M86" s="15"/>
      <c r="N86" s="15"/>
    </row>
    <row r="87" spans="1:14" ht="6" customHeight="1" x14ac:dyDescent="0.2">
      <c r="A87" s="15"/>
      <c r="B87" s="15"/>
      <c r="C87" s="15"/>
      <c r="D87" s="15"/>
      <c r="E87" s="15"/>
      <c r="F87" s="15"/>
      <c r="G87" s="15"/>
      <c r="H87" s="15"/>
      <c r="I87" s="15"/>
      <c r="J87" s="15"/>
      <c r="K87" s="15"/>
      <c r="L87" s="15"/>
      <c r="M87" s="15"/>
      <c r="N87" s="15"/>
    </row>
    <row r="88" spans="1:14" ht="14.25" x14ac:dyDescent="0.2">
      <c r="A88" s="15"/>
      <c r="B88" s="15"/>
      <c r="C88" s="15"/>
      <c r="D88" s="15"/>
      <c r="E88" s="15"/>
      <c r="F88" s="15"/>
      <c r="G88" s="15"/>
      <c r="H88" s="15"/>
      <c r="I88" s="20"/>
      <c r="J88" s="20"/>
      <c r="K88" s="20"/>
      <c r="L88" s="20"/>
      <c r="M88" s="1"/>
      <c r="N88" s="20" t="s">
        <v>18</v>
      </c>
    </row>
    <row r="89" spans="1:14" ht="14.25" x14ac:dyDescent="0.2">
      <c r="A89" s="15"/>
      <c r="B89" s="15"/>
      <c r="C89" s="15"/>
      <c r="D89" s="15"/>
      <c r="E89" s="15"/>
      <c r="F89" s="15"/>
      <c r="G89" s="15"/>
      <c r="H89" s="15"/>
      <c r="I89" s="21"/>
      <c r="J89" s="21"/>
      <c r="K89" s="21"/>
      <c r="L89" s="21"/>
      <c r="M89" s="22" t="s">
        <v>19</v>
      </c>
      <c r="N89" s="23">
        <v>44944</v>
      </c>
    </row>
  </sheetData>
  <mergeCells count="41">
    <mergeCell ref="E7:F7"/>
    <mergeCell ref="A12:N12"/>
    <mergeCell ref="B15:F15"/>
    <mergeCell ref="H15:N15"/>
    <mergeCell ref="A23:C24"/>
    <mergeCell ref="D23:E23"/>
    <mergeCell ref="H23:J24"/>
    <mergeCell ref="K23:M23"/>
    <mergeCell ref="D24:E24"/>
    <mergeCell ref="K24:M24"/>
    <mergeCell ref="A57:N57"/>
    <mergeCell ref="B26:E26"/>
    <mergeCell ref="J26:M26"/>
    <mergeCell ref="B42:C42"/>
    <mergeCell ref="D42:F42"/>
    <mergeCell ref="B43:C43"/>
    <mergeCell ref="E43:F45"/>
    <mergeCell ref="B44:C44"/>
    <mergeCell ref="B45:C45"/>
    <mergeCell ref="B46:C46"/>
    <mergeCell ref="E46:F47"/>
    <mergeCell ref="B47:C47"/>
    <mergeCell ref="A52:M52"/>
    <mergeCell ref="A54:N54"/>
    <mergeCell ref="C59:E59"/>
    <mergeCell ref="H59:I59"/>
    <mergeCell ref="K59:L59"/>
    <mergeCell ref="C61:E61"/>
    <mergeCell ref="H61:I61"/>
    <mergeCell ref="K61:L61"/>
    <mergeCell ref="A71:N71"/>
    <mergeCell ref="A75:N75"/>
    <mergeCell ref="A76:N76"/>
    <mergeCell ref="A78:N78"/>
    <mergeCell ref="A63:N63"/>
    <mergeCell ref="C65:E65"/>
    <mergeCell ref="H65:I65"/>
    <mergeCell ref="K65:L65"/>
    <mergeCell ref="C67:E67"/>
    <mergeCell ref="H67:I67"/>
    <mergeCell ref="K67:L67"/>
  </mergeCells>
  <hyperlinks>
    <hyperlink ref="A76:N76" r:id="rId1" display="2. Ver Plan Anual de Adquisiciones 2022 en https://www.minenergia.gov.co/es/ministerio/gesti%C3%B3n/contrataci%C3%B3n/ (clic aquí), donde encontrará los reportes de contratos mes a mes." xr:uid="{442E2728-86C7-4DE1-AE07-802FA3257250}"/>
  </hyperlinks>
  <printOptions horizontalCentered="1"/>
  <pageMargins left="0.70866141732283472" right="0.70866141732283472" top="0.74803149606299213" bottom="0.74803149606299213" header="0.31496062992125984" footer="0.31496062992125984"/>
  <pageSetup scale="76" fitToHeight="0" orientation="landscape" horizontalDpi="4294967294" verticalDpi="4294967294" r:id="rId2"/>
  <headerFooter>
    <oddFooter>&amp;RPág. &amp;P de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Informe Trim 4</vt:lpstr>
      <vt:lpstr>'Informe Trim 4'!Área_de_impresión</vt:lpstr>
      <vt:lpstr>'Informe Trim 4'!Print_Area</vt:lpstr>
      <vt:lpstr>'Informe Trim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MIGUEL ANGEL PEDROZA MOGOLLON</cp:lastModifiedBy>
  <cp:lastPrinted>2022-09-16T20:31:50Z</cp:lastPrinted>
  <dcterms:created xsi:type="dcterms:W3CDTF">2018-10-24T16:58:12Z</dcterms:created>
  <dcterms:modified xsi:type="dcterms:W3CDTF">2023-11-29T23:11:48Z</dcterms:modified>
</cp:coreProperties>
</file>