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Z:\Administrativa\2-Plan Anual de Adquisiciones PAA\2022 PAE\INFORMES PAE 2022\Informes Trimestrales y Web\"/>
    </mc:Choice>
  </mc:AlternateContent>
  <xr:revisionPtr revIDLastSave="0" documentId="13_ncr:1_{DE123B93-6527-42BB-A978-2DA8CF8F723F}" xr6:coauthVersionLast="47" xr6:coauthVersionMax="47" xr10:uidLastSave="{00000000-0000-0000-0000-000000000000}"/>
  <bookViews>
    <workbookView xWindow="-120" yWindow="-120" windowWidth="29040" windowHeight="15840" xr2:uid="{00000000-000D-0000-FFFF-FFFF00000000}"/>
  </bookViews>
  <sheets>
    <sheet name="Informe Trim 4" sheetId="4" r:id="rId1"/>
  </sheets>
  <definedNames>
    <definedName name="_xlnm.Print_Area" localSheetId="0">'Informe Trim 4'!$A$1:$N$89</definedName>
    <definedName name="Print_Area" localSheetId="0">'Informe Trim 4'!$A$1:$N$89</definedName>
    <definedName name="_xlnm.Print_Titles" localSheetId="0">'Informe Trim 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1" i="4" l="1"/>
  <c r="F59" i="4"/>
  <c r="M18" i="4"/>
  <c r="N7" i="4" l="1"/>
  <c r="L22" i="4"/>
  <c r="H22" i="4"/>
  <c r="F22" i="4"/>
  <c r="C22" i="4"/>
  <c r="B22" i="4"/>
  <c r="E18" i="4" s="1"/>
  <c r="J21" i="4"/>
  <c r="K27" i="4" s="1"/>
  <c r="D21" i="4"/>
  <c r="C27" i="4" s="1"/>
  <c r="J20" i="4"/>
  <c r="D20" i="4"/>
  <c r="D19" i="4"/>
  <c r="J18" i="4"/>
  <c r="D18" i="4"/>
  <c r="K8" i="4" l="1"/>
  <c r="K9" i="4" s="1"/>
  <c r="E19" i="4"/>
  <c r="E22" i="4"/>
  <c r="E20" i="4"/>
  <c r="E21" i="4"/>
  <c r="N18" i="4"/>
  <c r="K18" i="4"/>
  <c r="F65" i="4" l="1"/>
  <c r="F27" i="4" l="1"/>
  <c r="I22" i="4" l="1"/>
  <c r="N22" i="4" s="1"/>
  <c r="N27" i="4" s="1"/>
  <c r="F67" i="4" s="1"/>
  <c r="K21" i="4"/>
  <c r="K20" i="4"/>
  <c r="K19" i="4"/>
  <c r="J19" i="4"/>
  <c r="M19" i="4"/>
  <c r="N19" i="4" l="1"/>
  <c r="L8" i="4"/>
  <c r="L9" i="4" s="1"/>
  <c r="M22" i="4"/>
  <c r="K22" i="4"/>
  <c r="M20" i="4"/>
  <c r="M8" i="4" s="1"/>
  <c r="M9" i="4" l="1"/>
  <c r="N20" i="4"/>
  <c r="M21" i="4"/>
  <c r="N8" i="4" s="1"/>
  <c r="N9" i="4" l="1"/>
  <c r="N21" i="4"/>
</calcChain>
</file>

<file path=xl/sharedStrings.xml><?xml version="1.0" encoding="utf-8"?>
<sst xmlns="http://schemas.openxmlformats.org/spreadsheetml/2006/main" count="119" uniqueCount="78">
  <si>
    <t>Trimestral</t>
  </si>
  <si>
    <t xml:space="preserve"> Fecha de Corte:</t>
  </si>
  <si>
    <t>SECRETARÍA GENERAL - SUBDIRECCIÓN ADMINISTRATIVA Y FINANCIERA</t>
  </si>
  <si>
    <t>AÑO</t>
  </si>
  <si>
    <t>TRIMESTRE</t>
  </si>
  <si>
    <t>I</t>
  </si>
  <si>
    <t>II</t>
  </si>
  <si>
    <t>III</t>
  </si>
  <si>
    <t>IV</t>
  </si>
  <si>
    <t>Trim.</t>
  </si>
  <si>
    <t>% Avance Acumulado</t>
  </si>
  <si>
    <t># Contratos Suscritos</t>
  </si>
  <si>
    <t># Adiciones a contratos</t>
  </si>
  <si>
    <t>($) Adiciones a contratos</t>
  </si>
  <si>
    <t>(Nota 1)</t>
  </si>
  <si>
    <t>Notas</t>
  </si>
  <si>
    <t>https://www.colombiacompra.gov.co/proveedores/beneficios-del-secop-ii-para-proveedores/consultas</t>
  </si>
  <si>
    <t>Fuentes:</t>
  </si>
  <si>
    <t>Grupo de Gestión Contractual</t>
  </si>
  <si>
    <t>Fecha Informe</t>
  </si>
  <si>
    <t># Contratos Programados</t>
  </si>
  <si>
    <t xml:space="preserve">Comprometido y en ejecución </t>
  </si>
  <si>
    <t>Recursos PAE</t>
  </si>
  <si>
    <t>A la fecha de corte, el Plan de Abastecimiento Estratégico (PAE) del Ministerio de Minas y Energía para el año en curso cuenta con un presupuesto ajustado para suplir las necesidades que demanda el cumplimiento de las metas institucionales, bajo los lineamientos del gobierno nacional.</t>
  </si>
  <si>
    <t>Total</t>
  </si>
  <si>
    <t>Cumplimiento % Trimestre</t>
  </si>
  <si>
    <t>GESTIÓN CONTRACTUAL PAE</t>
  </si>
  <si>
    <t>Acumulado Final %</t>
  </si>
  <si>
    <t>Cifras en millones $</t>
  </si>
  <si>
    <t>Conclusiones.</t>
  </si>
  <si>
    <t>Evaluación</t>
  </si>
  <si>
    <t>Acción de Mejora</t>
  </si>
  <si>
    <t>No</t>
  </si>
  <si>
    <t>Mantener Planificación  y Procedimiento PAE</t>
  </si>
  <si>
    <t>Buena</t>
  </si>
  <si>
    <t>Si</t>
  </si>
  <si>
    <t>($) Acumulado
(2 + 5)</t>
  </si>
  <si>
    <t>Información del periodo. Análisis y Seguimiento.</t>
  </si>
  <si>
    <t>Indicador Cumplimiento (%)
y Satisfacción Cliente.</t>
  </si>
  <si>
    <t>MEDICIÓN</t>
  </si>
  <si>
    <t>CUMPLIMIENTO</t>
  </si>
  <si>
    <t>RECURSOS COMPROMETIDOS</t>
  </si>
  <si>
    <t>1. En cada trimestre se coloca el valor total de la vigencia del Plan de Abastecimiento Estratégico PAE. Se debe tener en cuenta que tanto los recursos asignados al PAE, como las programaciones para su ejecución, son susceptibles de actualizaciones durante su vigencia, a cambios y a ajustes por aplazamientos presupuestales o reprogramación de las necesidades de la entidad, y de acuerdo con las directrices del gobierno, por lo que pueden variar los resultados de los indicadores dados en porcentaje (%) en cada periodo.</t>
  </si>
  <si>
    <t>Recursos Presupuestados</t>
  </si>
  <si>
    <t>($) Acumulado (2 + 5)</t>
  </si>
  <si>
    <t>(Nota 2)</t>
  </si>
  <si>
    <t>Indicador de Recursos Comprometidos =</t>
  </si>
  <si>
    <t>Indicador de Cumplimiento =</t>
  </si>
  <si>
    <t>RECURSOS PAE ($)</t>
  </si>
  <si>
    <t>Menor a 70%</t>
  </si>
  <si>
    <t>Entre 81% y 90%</t>
  </si>
  <si>
    <t>Entre 71% y 80%</t>
  </si>
  <si>
    <t>Entre 91% y 99%</t>
  </si>
  <si>
    <t>Baja</t>
  </si>
  <si>
    <t>Alta</t>
  </si>
  <si>
    <t>Observaciones y Recomendaciones.</t>
  </si>
  <si>
    <t>ANUALIDAD</t>
  </si>
  <si>
    <t>* Se evalúa al final del ciclo.</t>
  </si>
  <si>
    <t>Revisar y/o Reformular PAE</t>
  </si>
  <si>
    <t>PLAN DE ABASTECIMIENTO ESTRATÉGICO</t>
  </si>
  <si>
    <t>INFORME DE SEGUIMIENTO</t>
  </si>
  <si>
    <t>GESTIÓN DE CONTRATOS</t>
  </si>
  <si>
    <t>Excelente</t>
  </si>
  <si>
    <t>Regular</t>
  </si>
  <si>
    <t>Periodicidad:</t>
  </si>
  <si>
    <t>1. Sistema de Gestión de Recursos Físicos y Contratación Neón del MME.</t>
  </si>
  <si>
    <t>ACUMULADO: Para la ANUALIDAD total de ejecución sobre los recursos asignados para la vigencia, lo que se encuentra dentro de los siguientes límites de gestión:</t>
  </si>
  <si>
    <t>PRESUPUESTO</t>
  </si>
  <si>
    <t>COMPROMISOS</t>
  </si>
  <si>
    <t>EJECUCIÓN</t>
  </si>
  <si>
    <t>Les invitamos a consultar las actualizaciones en nuestro portal web y en el portal de Colombia Compra Eficiente, donde también podrá consultar los procesos de contratación:</t>
  </si>
  <si>
    <t>https://www.minenergia.gov.co/es/ministerio/gesti%C3%B3n/contrataci%C3%B3n/</t>
  </si>
  <si>
    <r>
      <t xml:space="preserve">Durante el cuarto trimestre del año, se comprometieron recursos por valor de </t>
    </r>
    <r>
      <rPr>
        <sz val="11"/>
        <rFont val="Arial"/>
        <family val="2"/>
      </rPr>
      <t>$109.216</t>
    </r>
    <r>
      <rPr>
        <sz val="11"/>
        <color theme="1"/>
        <rFont val="Arial"/>
        <family val="2"/>
      </rPr>
      <t xml:space="preserve"> millones de pesos con la suscripción de 96 contratos.</t>
    </r>
  </si>
  <si>
    <t>TRIMESTRE IV: Ejecución sobre los recursos asignados en el periodo, lo que se encuentra dentro de los siguientes límites de gestión:</t>
  </si>
  <si>
    <t>Con los datos del resultado del TRIMESTRE IV, se observa una excelente gestión en la contratación con base en los rezagos del año según la misma programación de las áreas y regular ejecución de compromisos de los recursos con las áreas ejecutoras dentro de la programación del PAE, materializando la gestión en regular cumplimiento dentro de los términos estimados. Durante este periodo luego de la contingencia indicada desde el primer trimeste por prioridad en Ley de Garantías Electorales, se avanzó en el cometido, considerando que los procesos de selección objetiva, concursos, licitaciones, adiciones de contratos, etc., luego de un trabajo de estructuración y etapas de sondeos de mercado y convocatorias públicas, las cuales generan resultados progresivos en la gestión del trimestre.
La Evaluación del ACUMULADO para el TRIMESTRE IV permite observar el avance de la gestión y de cumplimiento en la vigencia.
Debe tenerse en cuenta los ajustes necesarios que deba realizar la entidad dada la declaratoria y prórrogas del Estado de Emergencia Económica, Social y Ecológica en todo el territorio nacional, y el periodo contingencia de la Ley de Garantías y reevaluar la experiencia de cada vigencia para optimizar integralmente toda la gestión y ejecución de los recursos asignados.</t>
  </si>
  <si>
    <t>2. PAE en SECOP / PAA publicado en Colombia Compra Eficiente.</t>
  </si>
  <si>
    <r>
      <t xml:space="preserve">Hasta el cuarto  trimestre del año, se comprometieron recursos dentro de este plan con la suscripción de 769 contratos por valor </t>
    </r>
    <r>
      <rPr>
        <sz val="11"/>
        <rFont val="Arial"/>
        <family val="2"/>
      </rPr>
      <t xml:space="preserve">de $299.341 </t>
    </r>
    <r>
      <rPr>
        <sz val="11"/>
        <color theme="1"/>
        <rFont val="Arial"/>
        <family val="2"/>
      </rPr>
      <t>millones de pesos, lo que representó un 81% de la ejecución de los recursos de los proyectos en el trimestre y 83% acumulado en los retos asumidos por esta cartera mediante contratación pública.
Adicionalmente los recursos totales asignados a la vigencia contemplan adiciones dentro de la misma, así como la necesidad de adicionar contratos de vigencias anteriores.
Durante el último trimestre se genera una mayor gestión de recursos especialmente en la las contribuciones para la ampliación de la cobertura de las matrices energéticas, beneficiando a más ciudadanos progresivamente.</t>
    </r>
  </si>
  <si>
    <t>2. Ver Plan Anual de Adquisiciones 2022 en https://www.minenergia.gov.co/es/ministerio/gesti%C3%B3n/contrataci%C3%B3n/ (clic aquí), donde encontrará los reportes de contratos mes a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</si>
</sst>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 &quot;COP&quot;"/>
    <numFmt numFmtId="168" formatCode="#,##0.00\ \€"/>
    <numFmt numFmtId="169" formatCode="_-&quot;$&quot;* #,##0_-;\-&quot;$&quot;* #,##0_-;_-&quot;$&quot;* &quot;-&quot;??_-;_-@_-"/>
  </numFmts>
  <fonts count="19" x14ac:knownFonts="1">
    <font>
      <sz val="10"/>
      <color theme="1"/>
      <name val="Arial"/>
      <family val="2"/>
    </font>
    <font>
      <sz val="10"/>
      <color theme="1"/>
      <name val="Arial"/>
      <family val="2"/>
    </font>
    <font>
      <sz val="8"/>
      <color theme="1"/>
      <name val="Arial"/>
      <family val="2"/>
    </font>
    <font>
      <b/>
      <sz val="10"/>
      <color theme="1"/>
      <name val="Arial"/>
      <family val="2"/>
    </font>
    <font>
      <sz val="9"/>
      <color theme="1"/>
      <name val="Arial"/>
      <family val="2"/>
    </font>
    <font>
      <sz val="10"/>
      <color theme="1"/>
      <name val="Verdana"/>
      <family val="2"/>
    </font>
    <font>
      <b/>
      <sz val="10"/>
      <color theme="1"/>
      <name val="Verdana"/>
      <family val="2"/>
    </font>
    <font>
      <b/>
      <sz val="14"/>
      <color theme="1"/>
      <name val="Verdana"/>
      <family val="2"/>
    </font>
    <font>
      <sz val="10"/>
      <name val="Arial"/>
      <family val="2"/>
    </font>
    <font>
      <b/>
      <sz val="9"/>
      <color theme="1"/>
      <name val="Arial"/>
      <family val="2"/>
    </font>
    <font>
      <b/>
      <sz val="11"/>
      <color theme="1"/>
      <name val="Arial"/>
      <family val="2"/>
    </font>
    <font>
      <sz val="11"/>
      <color theme="1"/>
      <name val="Arial"/>
      <family val="2"/>
    </font>
    <font>
      <sz val="11"/>
      <color rgb="FFFF0000"/>
      <name val="Arial"/>
      <family val="2"/>
    </font>
    <font>
      <sz val="6"/>
      <color theme="1"/>
      <name val="Arial"/>
      <family val="2"/>
    </font>
    <font>
      <sz val="11"/>
      <name val="Arial"/>
      <family val="2"/>
    </font>
    <font>
      <i/>
      <sz val="8"/>
      <color theme="1"/>
      <name val="Arial"/>
      <family val="2"/>
    </font>
    <font>
      <i/>
      <sz val="9"/>
      <color theme="1"/>
      <name val="Arial"/>
      <family val="2"/>
    </font>
    <font>
      <b/>
      <sz val="8"/>
      <color theme="1"/>
      <name val="Arial"/>
      <family val="2"/>
    </font>
    <font>
      <u/>
      <sz val="10"/>
      <color theme="10"/>
      <name val="Arial"/>
      <family val="2"/>
    </font>
  </fonts>
  <fills count="9">
    <fill>
      <patternFill patternType="none"/>
    </fill>
    <fill>
      <patternFill patternType="gray125"/>
    </fill>
    <fill>
      <patternFill patternType="solid">
        <fgColor theme="3" tint="0.79998168889431442"/>
        <bgColor indexed="64"/>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theme="3" tint="0.79998168889431442"/>
        <bgColor theme="4" tint="0.79998168889431442"/>
      </patternFill>
    </fill>
    <fill>
      <patternFill patternType="solid">
        <fgColor theme="8"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medium">
        <color indexed="64"/>
      </top>
      <bottom style="medium">
        <color indexed="64"/>
      </bottom>
      <diagonal/>
    </border>
    <border>
      <left style="thin">
        <color auto="1"/>
      </left>
      <right/>
      <top/>
      <bottom/>
      <diagonal/>
    </border>
    <border>
      <left style="thin">
        <color auto="1"/>
      </left>
      <right/>
      <top style="medium">
        <color indexed="64"/>
      </top>
      <bottom/>
      <diagonal/>
    </border>
    <border>
      <left/>
      <right style="medium">
        <color indexed="64"/>
      </right>
      <top style="medium">
        <color indexed="64"/>
      </top>
      <bottom/>
      <diagonal/>
    </border>
    <border>
      <left style="thin">
        <color auto="1"/>
      </left>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top style="thin">
        <color auto="1"/>
      </top>
      <bottom style="thin">
        <color auto="1"/>
      </bottom>
      <diagonal/>
    </border>
  </borders>
  <cellStyleXfs count="33">
    <xf numFmtId="0" fontId="0" fillId="0" borderId="0"/>
    <xf numFmtId="43" fontId="1" fillId="0" borderId="0" applyFont="0" applyFill="0" applyBorder="0" applyAlignment="0" applyProtection="0"/>
    <xf numFmtId="9" fontId="1" fillId="0" borderId="0" applyFont="0" applyFill="0" applyBorder="0" applyAlignment="0" applyProtection="0"/>
    <xf numFmtId="49" fontId="5" fillId="0" borderId="0" applyFill="0" applyBorder="0" applyProtection="0">
      <alignment horizontal="left" vertical="center"/>
    </xf>
    <xf numFmtId="0" fontId="6" fillId="0" borderId="0" applyNumberFormat="0" applyFill="0" applyBorder="0" applyProtection="0">
      <alignment horizontal="left" vertical="center"/>
    </xf>
    <xf numFmtId="0" fontId="6" fillId="0" borderId="0" applyNumberFormat="0" applyFill="0" applyBorder="0" applyProtection="0">
      <alignment horizontal="right" vertical="center"/>
    </xf>
    <xf numFmtId="0" fontId="5" fillId="0" borderId="1" applyNumberFormat="0" applyFill="0" applyProtection="0">
      <alignment horizontal="left" vertical="center"/>
    </xf>
    <xf numFmtId="0" fontId="1" fillId="0" borderId="1" applyNumberFormat="0" applyFont="0" applyFill="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4" fontId="5" fillId="0" borderId="0" applyFill="0" applyBorder="0" applyProtection="0">
      <alignment horizontal="right" vertical="center"/>
    </xf>
    <xf numFmtId="22" fontId="5" fillId="0" borderId="0" applyFill="0" applyBorder="0" applyProtection="0">
      <alignment horizontal="right" vertical="center"/>
    </xf>
    <xf numFmtId="4" fontId="5" fillId="0" borderId="0" applyFill="0" applyBorder="0" applyProtection="0">
      <alignment horizontal="right" vertical="center"/>
    </xf>
    <xf numFmtId="4" fontId="5" fillId="0" borderId="1" applyFill="0" applyProtection="0">
      <alignment horizontal="right" vertical="center"/>
    </xf>
    <xf numFmtId="168" fontId="5" fillId="0" borderId="0" applyFill="0" applyBorder="0" applyProtection="0">
      <alignment horizontal="right" vertical="center"/>
    </xf>
    <xf numFmtId="168" fontId="5" fillId="0" borderId="1" applyFill="0" applyProtection="0">
      <alignment horizontal="right" vertical="center"/>
    </xf>
    <xf numFmtId="0" fontId="6" fillId="3" borderId="0" applyNumberFormat="0" applyBorder="0" applyProtection="0">
      <alignment horizontal="center" vertical="center"/>
    </xf>
    <xf numFmtId="0" fontId="6" fillId="4" borderId="0" applyNumberFormat="0" applyBorder="0" applyProtection="0">
      <alignment horizontal="center" vertical="center" wrapText="1"/>
    </xf>
    <xf numFmtId="0" fontId="5" fillId="4" borderId="0" applyNumberFormat="0" applyBorder="0" applyProtection="0">
      <alignment horizontal="right" vertical="center" wrapText="1"/>
    </xf>
    <xf numFmtId="0" fontId="6" fillId="5" borderId="0" applyNumberFormat="0" applyBorder="0" applyProtection="0">
      <alignment horizontal="center" vertical="center"/>
    </xf>
    <xf numFmtId="0" fontId="6" fillId="6" borderId="0" applyNumberFormat="0" applyBorder="0" applyProtection="0">
      <alignment horizontal="center" vertical="center" wrapText="1"/>
    </xf>
    <xf numFmtId="0" fontId="6" fillId="6" borderId="0" applyNumberFormat="0" applyBorder="0" applyProtection="0">
      <alignment horizontal="right" vertical="center" wrapText="1"/>
    </xf>
    <xf numFmtId="0" fontId="7" fillId="6" borderId="1" applyNumberFormat="0" applyProtection="0">
      <alignment horizontal="left" vertical="center"/>
    </xf>
    <xf numFmtId="0" fontId="8" fillId="0" borderId="0"/>
    <xf numFmtId="0" fontId="8" fillId="0" borderId="0"/>
    <xf numFmtId="3" fontId="5" fillId="0" borderId="0" applyFill="0" applyBorder="0" applyProtection="0">
      <alignment horizontal="right" vertical="center"/>
    </xf>
    <xf numFmtId="3" fontId="5" fillId="0" borderId="1" applyFill="0" applyProtection="0">
      <alignment horizontal="right" vertical="center"/>
    </xf>
    <xf numFmtId="9" fontId="1" fillId="0" borderId="0" applyFont="0" applyFill="0" applyBorder="0" applyAlignment="0" applyProtection="0"/>
    <xf numFmtId="9" fontId="8" fillId="0" borderId="0" applyFont="0" applyFill="0" applyBorder="0" applyAlignment="0" applyProtection="0"/>
    <xf numFmtId="166" fontId="1" fillId="0" borderId="0" applyFont="0" applyFill="0" applyBorder="0" applyAlignment="0" applyProtection="0"/>
    <xf numFmtId="0" fontId="18" fillId="0" borderId="0" applyNumberFormat="0" applyFill="0" applyBorder="0" applyAlignment="0" applyProtection="0"/>
  </cellStyleXfs>
  <cellXfs count="146">
    <xf numFmtId="0" fontId="0" fillId="0" borderId="0" xfId="0"/>
    <xf numFmtId="0" fontId="0" fillId="0" borderId="0" xfId="0" applyAlignment="1">
      <alignment horizontal="right"/>
    </xf>
    <xf numFmtId="0" fontId="2" fillId="0" borderId="0" xfId="0" applyFont="1" applyAlignment="1">
      <alignment horizontal="right"/>
    </xf>
    <xf numFmtId="14" fontId="2" fillId="0" borderId="0" xfId="0" applyNumberFormat="1" applyFont="1" applyAlignment="1">
      <alignment horizontal="center"/>
    </xf>
    <xf numFmtId="0" fontId="0" fillId="0" borderId="0" xfId="0" applyAlignment="1">
      <alignment horizontal="center" vertical="center" wrapText="1"/>
    </xf>
    <xf numFmtId="0" fontId="3" fillId="0" borderId="1" xfId="0" applyFont="1" applyBorder="1" applyAlignment="1">
      <alignment horizontal="center"/>
    </xf>
    <xf numFmtId="0" fontId="3" fillId="0" borderId="0" xfId="0" applyFont="1" applyAlignment="1">
      <alignment horizontal="center"/>
    </xf>
    <xf numFmtId="0" fontId="3" fillId="0" borderId="0" xfId="0" applyFont="1"/>
    <xf numFmtId="0" fontId="0" fillId="0" borderId="0" xfId="0" applyAlignment="1">
      <alignment vertical="center"/>
    </xf>
    <xf numFmtId="0" fontId="2" fillId="0" borderId="0" xfId="0" applyFont="1"/>
    <xf numFmtId="0" fontId="0" fillId="0" borderId="11" xfId="0" applyBorder="1" applyAlignment="1">
      <alignment horizontal="center" vertical="center" wrapText="1"/>
    </xf>
    <xf numFmtId="0" fontId="3" fillId="0" borderId="0" xfId="0" applyFont="1" applyAlignment="1">
      <alignment horizontal="right"/>
    </xf>
    <xf numFmtId="0" fontId="4" fillId="0" borderId="0" xfId="0" applyFont="1" applyAlignment="1">
      <alignment horizontal="center"/>
    </xf>
    <xf numFmtId="0" fontId="10" fillId="0" borderId="0" xfId="0" applyFont="1" applyAlignment="1">
      <alignment vertical="top"/>
    </xf>
    <xf numFmtId="0" fontId="11" fillId="0" borderId="0" xfId="0" applyFont="1" applyAlignment="1">
      <alignment horizontal="justify" wrapText="1"/>
    </xf>
    <xf numFmtId="0" fontId="11" fillId="0" borderId="0" xfId="0" applyFont="1"/>
    <xf numFmtId="0" fontId="11" fillId="0" borderId="0" xfId="0" applyFont="1" applyAlignment="1">
      <alignment vertical="center"/>
    </xf>
    <xf numFmtId="0" fontId="11" fillId="0" borderId="0" xfId="0" applyFont="1" applyAlignment="1">
      <alignment horizontal="justify" vertical="top" wrapText="1"/>
    </xf>
    <xf numFmtId="0" fontId="10" fillId="0" borderId="0" xfId="0" applyFont="1"/>
    <xf numFmtId="0" fontId="11" fillId="0" borderId="0" xfId="0" applyFont="1" applyAlignment="1">
      <alignment wrapText="1"/>
    </xf>
    <xf numFmtId="0" fontId="11" fillId="0" borderId="0" xfId="0" applyFont="1" applyAlignment="1">
      <alignment horizontal="right"/>
    </xf>
    <xf numFmtId="14" fontId="11" fillId="0" borderId="0" xfId="0" applyNumberFormat="1" applyFont="1"/>
    <xf numFmtId="14" fontId="0" fillId="0" borderId="0" xfId="0" applyNumberFormat="1" applyAlignment="1">
      <alignment horizontal="right"/>
    </xf>
    <xf numFmtId="14" fontId="0" fillId="0" borderId="0" xfId="0" applyNumberFormat="1" applyAlignment="1">
      <alignment horizont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7"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7" xfId="1" applyNumberFormat="1" applyFont="1" applyFill="1" applyBorder="1" applyAlignment="1">
      <alignment horizontal="center" vertical="center"/>
    </xf>
    <xf numFmtId="0" fontId="0" fillId="2" borderId="8" xfId="0" applyFill="1" applyBorder="1" applyAlignment="1">
      <alignment horizontal="center" vertical="center"/>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0" fontId="13" fillId="0" borderId="0" xfId="0" applyFont="1"/>
    <xf numFmtId="0" fontId="13" fillId="7" borderId="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17" xfId="0" applyFont="1" applyFill="1" applyBorder="1" applyAlignment="1">
      <alignment horizontal="center" vertical="center" wrapText="1"/>
    </xf>
    <xf numFmtId="169" fontId="1" fillId="0" borderId="2" xfId="31" applyNumberFormat="1" applyFont="1" applyFill="1" applyBorder="1" applyAlignment="1">
      <alignment horizontal="center" vertical="center"/>
    </xf>
    <xf numFmtId="169" fontId="1" fillId="0" borderId="1" xfId="31" applyNumberFormat="1" applyFont="1" applyFill="1" applyBorder="1" applyAlignment="1">
      <alignment horizontal="center" vertical="center"/>
    </xf>
    <xf numFmtId="169" fontId="0" fillId="0" borderId="1" xfId="31" applyNumberFormat="1" applyFont="1" applyFill="1" applyBorder="1" applyAlignment="1">
      <alignment horizontal="center" vertical="center"/>
    </xf>
    <xf numFmtId="169" fontId="1" fillId="0" borderId="13" xfId="31" applyNumberFormat="1" applyFont="1" applyFill="1" applyBorder="1" applyAlignment="1">
      <alignment horizontal="center" vertical="center"/>
    </xf>
    <xf numFmtId="169" fontId="1" fillId="0" borderId="14" xfId="31" applyNumberFormat="1" applyFont="1" applyFill="1" applyBorder="1" applyAlignment="1">
      <alignment horizontal="center" vertical="center"/>
    </xf>
    <xf numFmtId="169" fontId="1" fillId="2" borderId="7" xfId="31" applyNumberFormat="1" applyFont="1" applyFill="1" applyBorder="1" applyAlignment="1">
      <alignment horizontal="center" vertical="center"/>
    </xf>
    <xf numFmtId="169" fontId="1" fillId="2" borderId="8" xfId="31" applyNumberFormat="1" applyFont="1" applyFill="1" applyBorder="1" applyAlignment="1">
      <alignment horizontal="center" vertical="center"/>
    </xf>
    <xf numFmtId="169" fontId="0" fillId="7" borderId="8" xfId="0" applyNumberFormat="1" applyFill="1" applyBorder="1" applyAlignment="1">
      <alignment horizontal="center" vertical="center" wrapText="1"/>
    </xf>
    <xf numFmtId="164" fontId="0" fillId="0" borderId="1" xfId="0" applyNumberFormat="1" applyBorder="1" applyAlignment="1">
      <alignment horizont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horizontal="right"/>
    </xf>
    <xf numFmtId="0" fontId="2" fillId="0" borderId="0" xfId="0" applyFont="1" applyAlignment="1">
      <alignment horizontal="left"/>
    </xf>
    <xf numFmtId="0" fontId="16" fillId="0" borderId="0" xfId="0" applyFont="1" applyAlignment="1">
      <alignment horizontal="right"/>
    </xf>
    <xf numFmtId="0" fontId="13" fillId="7" borderId="31" xfId="0" applyFont="1" applyFill="1" applyBorder="1" applyAlignment="1">
      <alignment horizontal="center" vertical="center" wrapText="1"/>
    </xf>
    <xf numFmtId="0" fontId="13" fillId="7" borderId="32"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7"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43" xfId="0" applyBorder="1" applyAlignment="1">
      <alignment vertical="center"/>
    </xf>
    <xf numFmtId="0" fontId="0" fillId="0" borderId="0" xfId="0" applyAlignment="1">
      <alignment vertical="center" wrapText="1"/>
    </xf>
    <xf numFmtId="0" fontId="0" fillId="0" borderId="43" xfId="0" applyBorder="1" applyAlignment="1">
      <alignment vertical="center" wrapText="1"/>
    </xf>
    <xf numFmtId="169" fontId="1" fillId="0" borderId="0" xfId="31" applyNumberFormat="1" applyFont="1" applyFill="1" applyBorder="1" applyAlignment="1">
      <alignment vertical="center"/>
    </xf>
    <xf numFmtId="0" fontId="17" fillId="0" borderId="0" xfId="0" applyFont="1"/>
    <xf numFmtId="0" fontId="17" fillId="0" borderId="0" xfId="0" applyFont="1" applyAlignment="1">
      <alignment horizontal="justify" wrapText="1"/>
    </xf>
    <xf numFmtId="14" fontId="17" fillId="0" borderId="0" xfId="0" applyNumberFormat="1" applyFont="1" applyAlignment="1">
      <alignment horizontal="center"/>
    </xf>
    <xf numFmtId="14" fontId="4" fillId="0" borderId="0" xfId="0" applyNumberFormat="1" applyFont="1" applyAlignment="1">
      <alignment horizontal="left"/>
    </xf>
    <xf numFmtId="0" fontId="17" fillId="0" borderId="0" xfId="0" applyFont="1" applyAlignment="1">
      <alignment vertical="center"/>
    </xf>
    <xf numFmtId="0" fontId="17" fillId="0" borderId="1" xfId="0" applyFont="1" applyBorder="1" applyAlignment="1">
      <alignment horizontal="center" vertical="center"/>
    </xf>
    <xf numFmtId="0" fontId="11" fillId="2" borderId="1" xfId="0" applyFont="1" applyFill="1" applyBorder="1" applyAlignment="1">
      <alignment horizontal="center" vertical="top"/>
    </xf>
    <xf numFmtId="9"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9" fontId="11" fillId="2" borderId="1" xfId="0" applyNumberFormat="1" applyFont="1" applyFill="1" applyBorder="1" applyAlignment="1">
      <alignment horizontal="center" vertical="top"/>
    </xf>
    <xf numFmtId="164" fontId="3" fillId="2" borderId="1" xfId="0" applyNumberFormat="1" applyFont="1" applyFill="1" applyBorder="1" applyAlignment="1">
      <alignment horizontal="center"/>
    </xf>
    <xf numFmtId="0" fontId="3" fillId="2" borderId="0" xfId="0" applyFont="1" applyFill="1" applyAlignment="1">
      <alignment horizontal="center"/>
    </xf>
    <xf numFmtId="0" fontId="0" fillId="8" borderId="0" xfId="0" applyFill="1"/>
    <xf numFmtId="9" fontId="3" fillId="2" borderId="1" xfId="2" applyFont="1" applyFill="1" applyBorder="1" applyAlignment="1">
      <alignment horizontal="center"/>
    </xf>
    <xf numFmtId="0" fontId="9" fillId="0" borderId="1" xfId="0" applyFont="1" applyBorder="1" applyAlignment="1">
      <alignment horizontal="center" vertical="center"/>
    </xf>
    <xf numFmtId="9" fontId="0" fillId="0" borderId="1" xfId="2" applyFont="1" applyFill="1" applyBorder="1" applyAlignment="1">
      <alignment horizontal="center"/>
    </xf>
    <xf numFmtId="9" fontId="0" fillId="0" borderId="1" xfId="30" applyFont="1" applyFill="1" applyBorder="1" applyAlignment="1">
      <alignment horizontal="center" vertical="center"/>
    </xf>
    <xf numFmtId="9" fontId="0" fillId="0" borderId="3" xfId="30" applyFont="1" applyFill="1" applyBorder="1" applyAlignment="1">
      <alignment horizontal="center" vertical="center"/>
    </xf>
    <xf numFmtId="0" fontId="1" fillId="0" borderId="19" xfId="30" applyNumberFormat="1" applyFont="1" applyFill="1" applyBorder="1" applyAlignment="1">
      <alignment horizontal="center" vertical="center"/>
    </xf>
    <xf numFmtId="9" fontId="1" fillId="0" borderId="1" xfId="30" applyFont="1" applyFill="1" applyBorder="1" applyAlignment="1">
      <alignment horizontal="center" vertical="center"/>
    </xf>
    <xf numFmtId="9" fontId="0" fillId="0" borderId="18" xfId="30" applyFont="1" applyFill="1" applyBorder="1" applyAlignment="1">
      <alignment horizontal="center" vertical="center"/>
    </xf>
    <xf numFmtId="9" fontId="1" fillId="0" borderId="3" xfId="30" applyFont="1" applyFill="1" applyBorder="1" applyAlignment="1">
      <alignment horizontal="center" vertical="center"/>
    </xf>
    <xf numFmtId="9" fontId="1" fillId="0" borderId="14" xfId="30" applyFont="1" applyFill="1" applyBorder="1" applyAlignment="1">
      <alignment horizontal="center" vertical="center"/>
    </xf>
    <xf numFmtId="0" fontId="1" fillId="0" borderId="20" xfId="30" applyNumberFormat="1" applyFont="1" applyFill="1" applyBorder="1" applyAlignment="1">
      <alignment horizontal="center" vertical="center"/>
    </xf>
    <xf numFmtId="9" fontId="0" fillId="0" borderId="12" xfId="30" applyFont="1" applyFill="1" applyBorder="1" applyAlignment="1">
      <alignment horizontal="center" vertical="center"/>
    </xf>
    <xf numFmtId="9" fontId="1" fillId="0" borderId="15" xfId="30" applyFont="1" applyFill="1" applyBorder="1" applyAlignment="1">
      <alignment horizontal="center" vertical="center"/>
    </xf>
    <xf numFmtId="9" fontId="0" fillId="2" borderId="9" xfId="30" applyFont="1" applyFill="1" applyBorder="1" applyAlignment="1">
      <alignment horizontal="center" vertical="center"/>
    </xf>
    <xf numFmtId="0" fontId="1" fillId="2" borderId="21" xfId="30" applyNumberFormat="1" applyFont="1" applyFill="1" applyBorder="1" applyAlignment="1">
      <alignment horizontal="center" vertical="center"/>
    </xf>
    <xf numFmtId="9" fontId="0" fillId="2" borderId="8" xfId="30" applyFont="1" applyFill="1" applyBorder="1" applyAlignment="1">
      <alignment horizontal="center" vertical="center"/>
    </xf>
    <xf numFmtId="9" fontId="1" fillId="2" borderId="9" xfId="30" applyFont="1" applyFill="1" applyBorder="1" applyAlignment="1">
      <alignment horizontal="center" vertical="center"/>
    </xf>
    <xf numFmtId="0" fontId="11" fillId="0" borderId="0" xfId="0" applyFont="1" applyAlignment="1">
      <alignment horizontal="justify" vertical="top" wrapText="1"/>
    </xf>
    <xf numFmtId="0" fontId="0" fillId="0" borderId="0" xfId="0" applyAlignment="1">
      <alignment horizontal="justify" vertical="top" wrapText="1"/>
    </xf>
    <xf numFmtId="0" fontId="11" fillId="0" borderId="18" xfId="0" applyFont="1" applyBorder="1" applyAlignment="1">
      <alignment horizontal="center" vertical="top"/>
    </xf>
    <xf numFmtId="0" fontId="11" fillId="0" borderId="46" xfId="0" applyFont="1" applyBorder="1" applyAlignment="1">
      <alignment horizontal="center" vertical="top"/>
    </xf>
    <xf numFmtId="0" fontId="11" fillId="0" borderId="39" xfId="0" applyFont="1" applyBorder="1" applyAlignment="1">
      <alignment horizontal="center" vertical="top"/>
    </xf>
    <xf numFmtId="0" fontId="11" fillId="0" borderId="1" xfId="0" applyFont="1" applyBorder="1" applyAlignment="1">
      <alignment horizontal="center" vertical="top"/>
    </xf>
    <xf numFmtId="0" fontId="3" fillId="0" borderId="0" xfId="0" applyFont="1" applyAlignment="1">
      <alignment horizontal="center"/>
    </xf>
    <xf numFmtId="0" fontId="17" fillId="0" borderId="33"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1" xfId="0" applyFont="1" applyBorder="1" applyAlignment="1">
      <alignment horizontal="center" vertical="center" wrapText="1"/>
    </xf>
    <xf numFmtId="9" fontId="4" fillId="0" borderId="40" xfId="0" applyNumberFormat="1" applyFont="1" applyBorder="1" applyAlignment="1">
      <alignment horizontal="center" vertical="center" wrapText="1"/>
    </xf>
    <xf numFmtId="9" fontId="4" fillId="0" borderId="41" xfId="0" applyNumberFormat="1"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7" xfId="0" applyFont="1" applyBorder="1" applyAlignment="1">
      <alignment horizontal="center" vertical="center" wrapText="1"/>
    </xf>
    <xf numFmtId="0" fontId="11" fillId="0" borderId="0" xfId="0" applyFont="1" applyAlignment="1">
      <alignment horizontal="left" vertical="top" wrapText="1"/>
    </xf>
    <xf numFmtId="164" fontId="3" fillId="2" borderId="0" xfId="0" applyNumberFormat="1" applyFont="1" applyFill="1" applyAlignment="1">
      <alignment horizontal="center"/>
    </xf>
    <xf numFmtId="0" fontId="3" fillId="2" borderId="0" xfId="0" applyFont="1" applyFill="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0" fillId="0" borderId="43" xfId="0" applyBorder="1" applyAlignment="1">
      <alignment horizontal="right" vertical="center" wrapText="1"/>
    </xf>
    <xf numFmtId="0" fontId="0" fillId="0" borderId="0" xfId="0" applyAlignment="1">
      <alignment horizontal="right" vertical="center" wrapText="1"/>
    </xf>
    <xf numFmtId="0" fontId="0" fillId="0" borderId="44" xfId="0" applyBorder="1" applyAlignment="1">
      <alignment horizontal="center" vertical="center"/>
    </xf>
    <xf numFmtId="0" fontId="0" fillId="0" borderId="43" xfId="0" applyBorder="1" applyAlignment="1">
      <alignment horizontal="right" vertical="center"/>
    </xf>
    <xf numFmtId="0" fontId="0" fillId="0" borderId="0" xfId="0" applyAlignment="1">
      <alignment horizontal="right"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169" fontId="1" fillId="0" borderId="45" xfId="31" applyNumberFormat="1" applyFont="1" applyFill="1" applyBorder="1" applyAlignment="1">
      <alignment horizontal="center" vertical="center"/>
    </xf>
    <xf numFmtId="0" fontId="18" fillId="0" borderId="0" xfId="32" applyFill="1"/>
  </cellXfs>
  <cellStyles count="33">
    <cellStyle name="BodyStyle" xfId="3" xr:uid="{00000000-0005-0000-0000-000000000000}"/>
    <cellStyle name="BodyStyleBold" xfId="4" xr:uid="{00000000-0005-0000-0000-000001000000}"/>
    <cellStyle name="BodyStyleBoldRight" xfId="5" xr:uid="{00000000-0005-0000-0000-000002000000}"/>
    <cellStyle name="BodyStyleWithBorder" xfId="6" xr:uid="{00000000-0005-0000-0000-000003000000}"/>
    <cellStyle name="BorderThinBlack" xfId="7" xr:uid="{00000000-0005-0000-0000-000004000000}"/>
    <cellStyle name="Comma" xfId="8" xr:uid="{00000000-0005-0000-0000-000005000000}"/>
    <cellStyle name="Comma [0]" xfId="9" xr:uid="{00000000-0005-0000-0000-000006000000}"/>
    <cellStyle name="Currency" xfId="10" xr:uid="{00000000-0005-0000-0000-000007000000}"/>
    <cellStyle name="Currency [0]" xfId="11" xr:uid="{00000000-0005-0000-0000-000008000000}"/>
    <cellStyle name="DateStyle" xfId="12" xr:uid="{00000000-0005-0000-0000-000009000000}"/>
    <cellStyle name="DateTimeStyle" xfId="13" xr:uid="{00000000-0005-0000-0000-00000A000000}"/>
    <cellStyle name="Decimal" xfId="14" xr:uid="{00000000-0005-0000-0000-00000B000000}"/>
    <cellStyle name="DecimalWithBorder" xfId="15" xr:uid="{00000000-0005-0000-0000-00000C000000}"/>
    <cellStyle name="EuroCurrency" xfId="16" xr:uid="{00000000-0005-0000-0000-00000D000000}"/>
    <cellStyle name="EuroCurrencyWithBorder" xfId="17" xr:uid="{00000000-0005-0000-0000-00000E000000}"/>
    <cellStyle name="HeaderStyle" xfId="18" xr:uid="{00000000-0005-0000-0000-00000F000000}"/>
    <cellStyle name="HeaderSubTop" xfId="19" xr:uid="{00000000-0005-0000-0000-000010000000}"/>
    <cellStyle name="HeaderSubTopNoBold" xfId="20" xr:uid="{00000000-0005-0000-0000-000011000000}"/>
    <cellStyle name="HeaderTopBuyer" xfId="21" xr:uid="{00000000-0005-0000-0000-000012000000}"/>
    <cellStyle name="HeaderTopStyle" xfId="22" xr:uid="{00000000-0005-0000-0000-000013000000}"/>
    <cellStyle name="HeaderTopStyleAlignRight" xfId="23" xr:uid="{00000000-0005-0000-0000-000014000000}"/>
    <cellStyle name="Hipervínculo" xfId="32" builtinId="8"/>
    <cellStyle name="MainTitle" xfId="24" xr:uid="{00000000-0005-0000-0000-000016000000}"/>
    <cellStyle name="Millares" xfId="1" builtinId="3"/>
    <cellStyle name="Moneda" xfId="31" builtinId="4"/>
    <cellStyle name="Normal" xfId="0" builtinId="0"/>
    <cellStyle name="Normal 2" xfId="25" xr:uid="{00000000-0005-0000-0000-00001A000000}"/>
    <cellStyle name="Normal 3" xfId="26" xr:uid="{00000000-0005-0000-0000-00001B000000}"/>
    <cellStyle name="Numeric" xfId="27" xr:uid="{00000000-0005-0000-0000-00001C000000}"/>
    <cellStyle name="NumericWithBorder" xfId="28" xr:uid="{00000000-0005-0000-0000-00001D000000}"/>
    <cellStyle name="Percent" xfId="29" xr:uid="{00000000-0005-0000-0000-00001E000000}"/>
    <cellStyle name="Porcentaje" xfId="2" builtinId="5"/>
    <cellStyle name="Porcentaje 2" xfId="30"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ACUMULADO</a:t>
            </a:r>
          </a:p>
        </c:rich>
      </c:tx>
      <c:layout>
        <c:manualLayout>
          <c:xMode val="edge"/>
          <c:yMode val="edge"/>
          <c:x val="0.37457474150140174"/>
          <c:y val="3.5265263507185993E-2"/>
        </c:manualLayout>
      </c:layout>
      <c:overlay val="0"/>
    </c:title>
    <c:autoTitleDeleted val="0"/>
    <c:plotArea>
      <c:layout/>
      <c:barChart>
        <c:barDir val="col"/>
        <c:grouping val="clustered"/>
        <c:varyColors val="0"/>
        <c:ser>
          <c:idx val="0"/>
          <c:order val="0"/>
          <c:tx>
            <c:strRef>
              <c:f>'Informe Trim 4'!$H$15:$N$15</c:f>
              <c:strCache>
                <c:ptCount val="7"/>
                <c:pt idx="0">
                  <c:v>RECURSOS PAE ($)</c:v>
                </c:pt>
              </c:strCache>
            </c:strRef>
          </c:tx>
          <c:invertIfNegative val="0"/>
          <c:dLbls>
            <c:dLbl>
              <c:idx val="1"/>
              <c:layout>
                <c:manualLayout>
                  <c:x val="-5.856757408153653E-3"/>
                  <c:y val="0.2262807771107845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5D-4E4C-989F-CC01C604519E}"/>
                </c:ext>
              </c:extLst>
            </c:dLbl>
            <c:spPr>
              <a:noFill/>
              <a:ln>
                <a:noFill/>
              </a:ln>
              <a:effectLst/>
            </c:spPr>
            <c:txPr>
              <a:bodyPr rot="-5400000" vert="horz"/>
              <a:lstStyle/>
              <a:p>
                <a:pPr>
                  <a:defRPr b="1">
                    <a:solidFill>
                      <a:schemeClr val="bg1"/>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4'!$H$17,'Informe Trim 4'!$M$17)</c:f>
              <c:strCache>
                <c:ptCount val="2"/>
                <c:pt idx="0">
                  <c:v>Recursos Presupuestados</c:v>
                </c:pt>
                <c:pt idx="1">
                  <c:v>($) Acumulado
(2 + 5)</c:v>
                </c:pt>
              </c:strCache>
            </c:strRef>
          </c:cat>
          <c:val>
            <c:numRef>
              <c:f>('Informe Trim 4'!$H$22,'Informe Trim 4'!$M$22)</c:f>
              <c:numCache>
                <c:formatCode>_-"$"* #,##0_-;\-"$"* #,##0_-;_-"$"* "-"??_-;_-@_-</c:formatCode>
                <c:ptCount val="2"/>
                <c:pt idx="0">
                  <c:v>371161</c:v>
                </c:pt>
                <c:pt idx="1">
                  <c:v>309654</c:v>
                </c:pt>
              </c:numCache>
            </c:numRef>
          </c:val>
          <c:extLst>
            <c:ext xmlns:c16="http://schemas.microsoft.com/office/drawing/2014/chart" uri="{C3380CC4-5D6E-409C-BE32-E72D297353CC}">
              <c16:uniqueId val="{00000001-5F5D-4E4C-989F-CC01C604519E}"/>
            </c:ext>
          </c:extLst>
        </c:ser>
        <c:dLbls>
          <c:showLegendKey val="0"/>
          <c:showVal val="0"/>
          <c:showCatName val="0"/>
          <c:showSerName val="0"/>
          <c:showPercent val="0"/>
          <c:showBubbleSize val="0"/>
        </c:dLbls>
        <c:gapWidth val="150"/>
        <c:axId val="-84096192"/>
        <c:axId val="-84095104"/>
      </c:barChart>
      <c:catAx>
        <c:axId val="-84096192"/>
        <c:scaling>
          <c:orientation val="minMax"/>
        </c:scaling>
        <c:delete val="0"/>
        <c:axPos val="b"/>
        <c:numFmt formatCode="General" sourceLinked="0"/>
        <c:majorTickMark val="out"/>
        <c:minorTickMark val="none"/>
        <c:tickLblPos val="nextTo"/>
        <c:txPr>
          <a:bodyPr/>
          <a:lstStyle/>
          <a:p>
            <a:pPr>
              <a:defRPr sz="800"/>
            </a:pPr>
            <a:endParaRPr lang="es-CO"/>
          </a:p>
        </c:txPr>
        <c:crossAx val="-84095104"/>
        <c:crosses val="autoZero"/>
        <c:auto val="1"/>
        <c:lblAlgn val="ctr"/>
        <c:lblOffset val="100"/>
        <c:noMultiLvlLbl val="0"/>
      </c:catAx>
      <c:valAx>
        <c:axId val="-84095104"/>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8409619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ACUMULADO</a:t>
            </a:r>
          </a:p>
        </c:rich>
      </c:tx>
      <c:overlay val="0"/>
    </c:title>
    <c:autoTitleDeleted val="0"/>
    <c:plotArea>
      <c:layout/>
      <c:barChart>
        <c:barDir val="bar"/>
        <c:grouping val="clustered"/>
        <c:varyColors val="0"/>
        <c:ser>
          <c:idx val="0"/>
          <c:order val="0"/>
          <c:tx>
            <c:strRef>
              <c:f>'Informe Trim 4'!$B$15:$F$15</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4'!$B$17,'Informe Trim 4'!$C$17)</c:f>
              <c:strCache>
                <c:ptCount val="2"/>
                <c:pt idx="0">
                  <c:v># Contratos Programados</c:v>
                </c:pt>
                <c:pt idx="1">
                  <c:v># Contratos Suscritos</c:v>
                </c:pt>
              </c:strCache>
            </c:strRef>
          </c:cat>
          <c:val>
            <c:numRef>
              <c:f>('Informe Trim 4'!$B$22,'Informe Trim 4'!$C$22)</c:f>
              <c:numCache>
                <c:formatCode>General</c:formatCode>
                <c:ptCount val="2"/>
                <c:pt idx="0">
                  <c:v>850</c:v>
                </c:pt>
                <c:pt idx="1">
                  <c:v>769</c:v>
                </c:pt>
              </c:numCache>
            </c:numRef>
          </c:val>
          <c:extLst>
            <c:ext xmlns:c16="http://schemas.microsoft.com/office/drawing/2014/chart" uri="{C3380CC4-5D6E-409C-BE32-E72D297353CC}">
              <c16:uniqueId val="{00000000-B038-46C7-86B0-086479958FFC}"/>
            </c:ext>
          </c:extLst>
        </c:ser>
        <c:dLbls>
          <c:showLegendKey val="0"/>
          <c:showVal val="0"/>
          <c:showCatName val="0"/>
          <c:showSerName val="0"/>
          <c:showPercent val="0"/>
          <c:showBubbleSize val="0"/>
        </c:dLbls>
        <c:gapWidth val="150"/>
        <c:axId val="-84097824"/>
        <c:axId val="-84084224"/>
      </c:barChart>
      <c:catAx>
        <c:axId val="-84097824"/>
        <c:scaling>
          <c:orientation val="minMax"/>
        </c:scaling>
        <c:delete val="1"/>
        <c:axPos val="l"/>
        <c:numFmt formatCode="General" sourceLinked="0"/>
        <c:majorTickMark val="out"/>
        <c:minorTickMark val="none"/>
        <c:tickLblPos val="nextTo"/>
        <c:crossAx val="-84084224"/>
        <c:crosses val="autoZero"/>
        <c:auto val="1"/>
        <c:lblAlgn val="ctr"/>
        <c:lblOffset val="100"/>
        <c:noMultiLvlLbl val="0"/>
      </c:catAx>
      <c:valAx>
        <c:axId val="-84084224"/>
        <c:scaling>
          <c:orientation val="minMax"/>
          <c:min val="0"/>
        </c:scaling>
        <c:delete val="0"/>
        <c:axPos val="b"/>
        <c:majorGridlines/>
        <c:numFmt formatCode="General" sourceLinked="1"/>
        <c:majorTickMark val="out"/>
        <c:minorTickMark val="none"/>
        <c:tickLblPos val="nextTo"/>
        <c:txPr>
          <a:bodyPr/>
          <a:lstStyle/>
          <a:p>
            <a:pPr>
              <a:defRPr sz="800"/>
            </a:pPr>
            <a:endParaRPr lang="es-CO"/>
          </a:p>
        </c:txPr>
        <c:crossAx val="-84097824"/>
        <c:crosses val="autoZero"/>
        <c:crossBetween val="between"/>
        <c:majorUnit val="100"/>
      </c:valAx>
    </c:plotArea>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TRIMESTRE IV</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4'!$B$17:$C$17</c:f>
              <c:strCache>
                <c:ptCount val="2"/>
                <c:pt idx="0">
                  <c:v># Contratos Programados</c:v>
                </c:pt>
                <c:pt idx="1">
                  <c:v># Contratos Suscritos</c:v>
                </c:pt>
              </c:strCache>
            </c:strRef>
          </c:cat>
          <c:val>
            <c:numRef>
              <c:f>'Informe Trim 4'!$B$21:$C$21</c:f>
              <c:numCache>
                <c:formatCode>General</c:formatCode>
                <c:ptCount val="2"/>
                <c:pt idx="0">
                  <c:v>13</c:v>
                </c:pt>
                <c:pt idx="1">
                  <c:v>96</c:v>
                </c:pt>
              </c:numCache>
            </c:numRef>
          </c:val>
          <c:extLst>
            <c:ext xmlns:c16="http://schemas.microsoft.com/office/drawing/2014/chart" uri="{C3380CC4-5D6E-409C-BE32-E72D297353CC}">
              <c16:uniqueId val="{00000000-3E19-438A-B846-48D088F0A28E}"/>
            </c:ext>
          </c:extLst>
        </c:ser>
        <c:dLbls>
          <c:showLegendKey val="0"/>
          <c:showVal val="0"/>
          <c:showCatName val="0"/>
          <c:showSerName val="0"/>
          <c:showPercent val="0"/>
          <c:showBubbleSize val="0"/>
        </c:dLbls>
        <c:gapWidth val="150"/>
        <c:axId val="-84092384"/>
        <c:axId val="-84091840"/>
      </c:barChart>
      <c:catAx>
        <c:axId val="-84092384"/>
        <c:scaling>
          <c:orientation val="minMax"/>
        </c:scaling>
        <c:delete val="0"/>
        <c:axPos val="l"/>
        <c:numFmt formatCode="General" sourceLinked="1"/>
        <c:majorTickMark val="out"/>
        <c:minorTickMark val="none"/>
        <c:tickLblPos val="nextTo"/>
        <c:txPr>
          <a:bodyPr/>
          <a:lstStyle/>
          <a:p>
            <a:pPr>
              <a:defRPr sz="800"/>
            </a:pPr>
            <a:endParaRPr lang="es-CO"/>
          </a:p>
        </c:txPr>
        <c:crossAx val="-84091840"/>
        <c:crosses val="autoZero"/>
        <c:auto val="1"/>
        <c:lblAlgn val="ctr"/>
        <c:lblOffset val="100"/>
        <c:noMultiLvlLbl val="0"/>
      </c:catAx>
      <c:valAx>
        <c:axId val="-84091840"/>
        <c:scaling>
          <c:orientation val="minMax"/>
        </c:scaling>
        <c:delete val="0"/>
        <c:axPos val="b"/>
        <c:majorGridlines/>
        <c:numFmt formatCode="General" sourceLinked="1"/>
        <c:majorTickMark val="out"/>
        <c:minorTickMark val="none"/>
        <c:tickLblPos val="nextTo"/>
        <c:txPr>
          <a:bodyPr/>
          <a:lstStyle/>
          <a:p>
            <a:pPr>
              <a:defRPr sz="800"/>
            </a:pPr>
            <a:endParaRPr lang="es-CO"/>
          </a:p>
        </c:txPr>
        <c:crossAx val="-8409238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TRIMESTRE I</a:t>
            </a:r>
          </a:p>
        </c:rich>
      </c:tx>
      <c:layout>
        <c:manualLayout>
          <c:xMode val="edge"/>
          <c:yMode val="edge"/>
          <c:x val="0.38576485778895658"/>
          <c:y val="3.5366931918656058E-2"/>
        </c:manualLayout>
      </c:layout>
      <c:overlay val="0"/>
    </c:title>
    <c:autoTitleDeleted val="0"/>
    <c:plotArea>
      <c:layout/>
      <c:barChart>
        <c:barDir val="col"/>
        <c:grouping val="clustered"/>
        <c:varyColors val="0"/>
        <c:ser>
          <c:idx val="0"/>
          <c:order val="0"/>
          <c:invertIfNegative val="0"/>
          <c:dLbls>
            <c:dLbl>
              <c:idx val="0"/>
              <c:layout>
                <c:manualLayout>
                  <c:x val="-6.0688948590248842E-3"/>
                  <c:y val="0.21857923497267759"/>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85-403D-A880-4B79BF330AED}"/>
                </c:ext>
              </c:extLst>
            </c:dLbl>
            <c:dLbl>
              <c:idx val="1"/>
              <c:layout>
                <c:manualLayout>
                  <c:x val="-6.0688948590249406E-3"/>
                  <c:y val="0.25355191256830595"/>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85-403D-A880-4B79BF330AED}"/>
                </c:ext>
              </c:extLst>
            </c:dLbl>
            <c:spPr>
              <a:noFill/>
              <a:ln>
                <a:noFill/>
              </a:ln>
              <a:effectLst/>
            </c:spPr>
            <c:txPr>
              <a:bodyPr rot="-5400000" vert="horz" wrap="square" lIns="38100" tIns="19050" rIns="38100" bIns="19050" anchor="ctr">
                <a:spAutoFit/>
              </a:bodyPr>
              <a:lstStyle/>
              <a:p>
                <a:pPr>
                  <a:defRPr>
                    <a:solidFill>
                      <a:schemeClr val="bg1"/>
                    </a:solidFill>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'Informe Trim 4'!$H$17:$I$17</c:f>
              <c:strCache>
                <c:ptCount val="2"/>
                <c:pt idx="0">
                  <c:v>Recursos Presupuestados</c:v>
                </c:pt>
                <c:pt idx="1">
                  <c:v>Comprometido y en ejecución </c:v>
                </c:pt>
              </c:strCache>
            </c:strRef>
          </c:cat>
          <c:val>
            <c:numRef>
              <c:f>'Informe Trim 4'!$H$21:$I$21</c:f>
              <c:numCache>
                <c:formatCode>_-"$"* #,##0_-;\-"$"* #,##0_-;_-"$"* "-"??_-;_-@_-</c:formatCode>
                <c:ptCount val="2"/>
                <c:pt idx="0">
                  <c:v>143434</c:v>
                </c:pt>
                <c:pt idx="1">
                  <c:v>109261</c:v>
                </c:pt>
              </c:numCache>
            </c:numRef>
          </c:val>
          <c:extLst>
            <c:ext xmlns:c16="http://schemas.microsoft.com/office/drawing/2014/chart" uri="{C3380CC4-5D6E-409C-BE32-E72D297353CC}">
              <c16:uniqueId val="{00000002-1E85-403D-A880-4B79BF330AED}"/>
            </c:ext>
          </c:extLst>
        </c:ser>
        <c:dLbls>
          <c:showLegendKey val="0"/>
          <c:showVal val="0"/>
          <c:showCatName val="0"/>
          <c:showSerName val="0"/>
          <c:showPercent val="0"/>
          <c:showBubbleSize val="0"/>
        </c:dLbls>
        <c:gapWidth val="150"/>
        <c:axId val="-84097280"/>
        <c:axId val="-84095648"/>
      </c:barChart>
      <c:catAx>
        <c:axId val="-84097280"/>
        <c:scaling>
          <c:orientation val="minMax"/>
        </c:scaling>
        <c:delete val="0"/>
        <c:axPos val="b"/>
        <c:numFmt formatCode="General" sourceLinked="0"/>
        <c:majorTickMark val="out"/>
        <c:minorTickMark val="none"/>
        <c:tickLblPos val="nextTo"/>
        <c:txPr>
          <a:bodyPr/>
          <a:lstStyle/>
          <a:p>
            <a:pPr>
              <a:defRPr sz="800"/>
            </a:pPr>
            <a:endParaRPr lang="es-CO"/>
          </a:p>
        </c:txPr>
        <c:crossAx val="-84095648"/>
        <c:crosses val="autoZero"/>
        <c:auto val="1"/>
        <c:lblAlgn val="ctr"/>
        <c:lblOffset val="100"/>
        <c:noMultiLvlLbl val="0"/>
      </c:catAx>
      <c:valAx>
        <c:axId val="-84095648"/>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84097280"/>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477229</xdr:colOff>
      <xdr:row>27</xdr:row>
      <xdr:rowOff>22139</xdr:rowOff>
    </xdr:from>
    <xdr:to>
      <xdr:col>13</xdr:col>
      <xdr:colOff>789107</xdr:colOff>
      <xdr:row>46</xdr:row>
      <xdr:rowOff>121228</xdr:rowOff>
    </xdr:to>
    <xdr:graphicFrame macro="">
      <xdr:nvGraphicFramePr>
        <xdr:cNvPr id="2" name="9 Gráfico">
          <a:extLst>
            <a:ext uri="{FF2B5EF4-FFF2-40B4-BE49-F238E27FC236}">
              <a16:creationId xmlns:a16="http://schemas.microsoft.com/office/drawing/2014/main" id="{375C40CC-F0A2-41F8-8616-08C2C6710A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414129</xdr:colOff>
      <xdr:row>27</xdr:row>
      <xdr:rowOff>8283</xdr:rowOff>
    </xdr:from>
    <xdr:to>
      <xdr:col>7</xdr:col>
      <xdr:colOff>596348</xdr:colOff>
      <xdr:row>39</xdr:row>
      <xdr:rowOff>0</xdr:rowOff>
    </xdr:to>
    <xdr:graphicFrame macro="">
      <xdr:nvGraphicFramePr>
        <xdr:cNvPr id="3" name="10 Gráfico">
          <a:extLst>
            <a:ext uri="{FF2B5EF4-FFF2-40B4-BE49-F238E27FC236}">
              <a16:creationId xmlns:a16="http://schemas.microsoft.com/office/drawing/2014/main" id="{E8051480-A400-4B84-9E9E-7E4F8B0D2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16565</xdr:colOff>
      <xdr:row>27</xdr:row>
      <xdr:rowOff>16566</xdr:rowOff>
    </xdr:from>
    <xdr:to>
      <xdr:col>3</xdr:col>
      <xdr:colOff>347871</xdr:colOff>
      <xdr:row>39</xdr:row>
      <xdr:rowOff>0</xdr:rowOff>
    </xdr:to>
    <xdr:graphicFrame macro="">
      <xdr:nvGraphicFramePr>
        <xdr:cNvPr id="4" name="5 Gráfico">
          <a:extLst>
            <a:ext uri="{FF2B5EF4-FFF2-40B4-BE49-F238E27FC236}">
              <a16:creationId xmlns:a16="http://schemas.microsoft.com/office/drawing/2014/main" id="{E6F12955-776D-4FF1-B47C-8298809D80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542134</xdr:colOff>
      <xdr:row>27</xdr:row>
      <xdr:rowOff>16566</xdr:rowOff>
    </xdr:from>
    <xdr:to>
      <xdr:col>11</xdr:col>
      <xdr:colOff>234472</xdr:colOff>
      <xdr:row>46</xdr:row>
      <xdr:rowOff>112569</xdr:rowOff>
    </xdr:to>
    <xdr:graphicFrame macro="">
      <xdr:nvGraphicFramePr>
        <xdr:cNvPr id="5" name="6 Gráfico">
          <a:extLst>
            <a:ext uri="{FF2B5EF4-FFF2-40B4-BE49-F238E27FC236}">
              <a16:creationId xmlns:a16="http://schemas.microsoft.com/office/drawing/2014/main" id="{36AB7D0F-D2E0-4515-901F-54DEB7E08B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xdr:colOff>
      <xdr:row>0</xdr:row>
      <xdr:rowOff>0</xdr:rowOff>
    </xdr:from>
    <xdr:to>
      <xdr:col>3</xdr:col>
      <xdr:colOff>619126</xdr:colOff>
      <xdr:row>3</xdr:row>
      <xdr:rowOff>65494</xdr:rowOff>
    </xdr:to>
    <xdr:pic>
      <xdr:nvPicPr>
        <xdr:cNvPr id="7" name="Imagen 6">
          <a:extLst>
            <a:ext uri="{FF2B5EF4-FFF2-40B4-BE49-F238E27FC236}">
              <a16:creationId xmlns:a16="http://schemas.microsoft.com/office/drawing/2014/main" id="{71CBE502-494F-BDE7-0A5D-BA7A6EF21AE3}"/>
            </a:ext>
          </a:extLst>
        </xdr:cNvPr>
        <xdr:cNvPicPr>
          <a:picLocks noChangeAspect="1"/>
        </xdr:cNvPicPr>
      </xdr:nvPicPr>
      <xdr:blipFill>
        <a:blip xmlns:r="http://schemas.openxmlformats.org/officeDocument/2006/relationships" r:embed="rId5"/>
        <a:stretch>
          <a:fillRect/>
        </a:stretch>
      </xdr:blipFill>
      <xdr:spPr>
        <a:xfrm>
          <a:off x="1" y="0"/>
          <a:ext cx="3028950" cy="551269"/>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cdr:x>
      <cdr:y>0.07582</cdr:y>
    </cdr:from>
    <cdr:to>
      <cdr:x>0.33369</cdr:x>
      <cdr:y>0.15252</cdr:y>
    </cdr:to>
    <cdr:sp macro="" textlink="">
      <cdr:nvSpPr>
        <cdr:cNvPr id="2" name="1 CuadroTexto"/>
        <cdr:cNvSpPr txBox="1"/>
      </cdr:nvSpPr>
      <cdr:spPr>
        <a:xfrm xmlns:a="http://schemas.openxmlformats.org/drawingml/2006/main">
          <a:off x="0" y="218440"/>
          <a:ext cx="723569"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3.xml><?xml version="1.0" encoding="utf-8"?>
<c:userShapes xmlns:c="http://schemas.openxmlformats.org/drawingml/2006/chart">
  <cdr:relSizeAnchor xmlns:cdr="http://schemas.openxmlformats.org/drawingml/2006/chartDrawing">
    <cdr:from>
      <cdr:x>0</cdr:x>
      <cdr:y>0.07646</cdr:y>
    </cdr:from>
    <cdr:to>
      <cdr:x>0.33523</cdr:x>
      <cdr:y>0.15338</cdr:y>
    </cdr:to>
    <cdr:sp macro="" textlink="">
      <cdr:nvSpPr>
        <cdr:cNvPr id="2" name="1 CuadroTexto"/>
        <cdr:cNvSpPr txBox="1"/>
      </cdr:nvSpPr>
      <cdr:spPr>
        <a:xfrm xmlns:a="http://schemas.openxmlformats.org/drawingml/2006/main">
          <a:off x="0" y="219655"/>
          <a:ext cx="723569"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energia.gov.co/es/ministerio/gesti%C3%B3n/contrataci%C3%B3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65E2D-547D-434B-9F0D-AC44774D97B2}">
  <sheetPr>
    <pageSetUpPr fitToPage="1"/>
  </sheetPr>
  <dimension ref="A1:N89"/>
  <sheetViews>
    <sheetView showGridLines="0" tabSelected="1" topLeftCell="A60" zoomScaleNormal="100" zoomScaleSheetLayoutView="110" workbookViewId="0">
      <selection activeCell="A81" sqref="A81"/>
    </sheetView>
  </sheetViews>
  <sheetFormatPr baseColWidth="10" defaultRowHeight="12.75" x14ac:dyDescent="0.2"/>
  <cols>
    <col min="1" max="1" width="13.140625" customWidth="1"/>
    <col min="2" max="2" width="12.28515625" customWidth="1"/>
    <col min="3" max="3" width="10.7109375" customWidth="1"/>
    <col min="4" max="4" width="12.28515625" customWidth="1"/>
    <col min="5" max="6" width="10.7109375" customWidth="1"/>
    <col min="7" max="7" width="3.28515625" customWidth="1"/>
    <col min="8" max="8" width="14.5703125" customWidth="1"/>
    <col min="9" max="9" width="12.85546875" customWidth="1"/>
    <col min="10" max="10" width="12.7109375" customWidth="1"/>
    <col min="11" max="11" width="10.42578125" customWidth="1"/>
    <col min="12" max="12" width="12.28515625" customWidth="1"/>
    <col min="13" max="13" width="14.28515625" customWidth="1"/>
    <col min="14" max="14" width="12" customWidth="1"/>
    <col min="15" max="15" width="15.7109375" bestFit="1" customWidth="1"/>
    <col min="16" max="16" width="27.7109375" customWidth="1"/>
    <col min="17" max="17" width="15.7109375" customWidth="1"/>
    <col min="18" max="18" width="15.85546875" bestFit="1" customWidth="1"/>
    <col min="19" max="19" width="83.7109375" bestFit="1" customWidth="1"/>
  </cols>
  <sheetData>
    <row r="1" spans="1:14" x14ac:dyDescent="0.2">
      <c r="I1" s="6" t="s">
        <v>2</v>
      </c>
      <c r="J1" s="1"/>
      <c r="K1" s="1"/>
      <c r="L1" s="1"/>
      <c r="M1" s="2" t="s">
        <v>64</v>
      </c>
      <c r="N1" s="3" t="s">
        <v>0</v>
      </c>
    </row>
    <row r="2" spans="1:14" x14ac:dyDescent="0.2">
      <c r="I2" s="6" t="s">
        <v>59</v>
      </c>
      <c r="M2" s="2" t="s">
        <v>1</v>
      </c>
      <c r="N2" s="73">
        <v>44926</v>
      </c>
    </row>
    <row r="3" spans="1:14" s="4" customFormat="1" x14ac:dyDescent="0.2">
      <c r="C3"/>
      <c r="D3"/>
      <c r="E3"/>
      <c r="F3"/>
      <c r="G3"/>
      <c r="I3" s="12"/>
    </row>
    <row r="4" spans="1:14" x14ac:dyDescent="0.2">
      <c r="I4" s="6" t="s">
        <v>60</v>
      </c>
    </row>
    <row r="5" spans="1:14" x14ac:dyDescent="0.2">
      <c r="B5" s="7"/>
      <c r="C5" s="7"/>
      <c r="D5" s="7"/>
      <c r="E5" s="7"/>
      <c r="F5" s="7"/>
      <c r="G5" s="7"/>
      <c r="H5" s="7"/>
      <c r="I5" s="7"/>
      <c r="J5" s="7"/>
      <c r="K5" s="7"/>
      <c r="L5" s="7"/>
      <c r="M5" s="7"/>
      <c r="N5" s="55" t="s">
        <v>28</v>
      </c>
    </row>
    <row r="6" spans="1:14" x14ac:dyDescent="0.2">
      <c r="J6" s="85" t="s">
        <v>4</v>
      </c>
      <c r="K6" s="5" t="s">
        <v>5</v>
      </c>
      <c r="L6" s="5" t="s">
        <v>6</v>
      </c>
      <c r="M6" s="5" t="s">
        <v>7</v>
      </c>
      <c r="N6" s="79" t="s">
        <v>8</v>
      </c>
    </row>
    <row r="7" spans="1:14" x14ac:dyDescent="0.2">
      <c r="A7" s="6" t="s">
        <v>3</v>
      </c>
      <c r="B7" s="82">
        <v>2022</v>
      </c>
      <c r="D7" s="11" t="s">
        <v>22</v>
      </c>
      <c r="E7" s="129">
        <v>371160590082</v>
      </c>
      <c r="F7" s="130"/>
      <c r="G7" s="6"/>
      <c r="J7" s="76" t="s">
        <v>67</v>
      </c>
      <c r="K7" s="52">
        <v>312629.19215399999</v>
      </c>
      <c r="L7" s="52">
        <v>312629.19215399999</v>
      </c>
      <c r="M7" s="52">
        <v>339798.81549200002</v>
      </c>
      <c r="N7" s="81">
        <f>+E7/1000000</f>
        <v>371160.59008200001</v>
      </c>
    </row>
    <row r="8" spans="1:14" x14ac:dyDescent="0.2">
      <c r="A8" s="6"/>
      <c r="B8" s="6"/>
      <c r="E8" s="12"/>
      <c r="F8" s="74"/>
      <c r="G8" s="6"/>
      <c r="J8" s="76" t="s">
        <v>68</v>
      </c>
      <c r="K8" s="52">
        <f>+M18</f>
        <v>162799</v>
      </c>
      <c r="L8" s="52">
        <f>+M19</f>
        <v>167449</v>
      </c>
      <c r="M8" s="52">
        <f>+M20</f>
        <v>197883</v>
      </c>
      <c r="N8" s="81">
        <f>+M21</f>
        <v>309654</v>
      </c>
    </row>
    <row r="9" spans="1:14" x14ac:dyDescent="0.2">
      <c r="A9" s="6"/>
      <c r="B9" s="6"/>
      <c r="E9" s="12"/>
      <c r="F9" s="74"/>
      <c r="G9" s="6"/>
      <c r="J9" s="85" t="s">
        <v>69</v>
      </c>
      <c r="K9" s="86">
        <f>+K8/K7</f>
        <v>0.52074151770128307</v>
      </c>
      <c r="L9" s="86">
        <f t="shared" ref="L9:M9" si="0">+L8/L7</f>
        <v>0.53561536862979586</v>
      </c>
      <c r="M9" s="86">
        <f t="shared" si="0"/>
        <v>0.58235341319092626</v>
      </c>
      <c r="N9" s="84">
        <f>+N8/N7</f>
        <v>0.83428577352888833</v>
      </c>
    </row>
    <row r="10" spans="1:14" x14ac:dyDescent="0.2">
      <c r="B10" s="7"/>
      <c r="C10" s="7"/>
      <c r="D10" s="7"/>
      <c r="E10" s="7"/>
      <c r="F10" s="7"/>
      <c r="G10" s="7"/>
      <c r="H10" s="7"/>
      <c r="I10" s="7"/>
      <c r="J10" s="56" t="s">
        <v>14</v>
      </c>
      <c r="K10" s="7"/>
      <c r="L10" s="7"/>
      <c r="M10" s="7"/>
    </row>
    <row r="11" spans="1:14" ht="5.25" customHeight="1" x14ac:dyDescent="0.2">
      <c r="B11" s="7"/>
      <c r="C11" s="7"/>
      <c r="D11" s="7"/>
      <c r="E11" s="7"/>
      <c r="F11" s="7"/>
      <c r="G11" s="7"/>
      <c r="H11" s="7"/>
      <c r="I11" s="7"/>
      <c r="J11" s="7"/>
      <c r="K11" s="7"/>
      <c r="L11" s="7"/>
      <c r="M11" s="7"/>
      <c r="N11" s="9"/>
    </row>
    <row r="12" spans="1:14" ht="28.5" customHeight="1" x14ac:dyDescent="0.2">
      <c r="A12" s="101" t="s">
        <v>23</v>
      </c>
      <c r="B12" s="101"/>
      <c r="C12" s="101"/>
      <c r="D12" s="101"/>
      <c r="E12" s="101"/>
      <c r="F12" s="101"/>
      <c r="G12" s="101"/>
      <c r="H12" s="101"/>
      <c r="I12" s="101"/>
      <c r="J12" s="101"/>
      <c r="K12" s="101"/>
      <c r="L12" s="101"/>
      <c r="M12" s="101"/>
      <c r="N12" s="101"/>
    </row>
    <row r="13" spans="1:14" ht="6" customHeight="1" x14ac:dyDescent="0.2">
      <c r="A13" s="17"/>
      <c r="B13" s="17"/>
      <c r="C13" s="17"/>
      <c r="D13" s="17"/>
      <c r="E13" s="17"/>
      <c r="F13" s="17"/>
      <c r="G13" s="17"/>
      <c r="H13" s="17"/>
      <c r="I13" s="17"/>
      <c r="J13" s="17"/>
      <c r="K13" s="17"/>
      <c r="L13" s="17"/>
      <c r="M13" s="17"/>
      <c r="N13" s="17"/>
    </row>
    <row r="14" spans="1:14" ht="13.5" thickBot="1" x14ac:dyDescent="0.25">
      <c r="A14" s="71" t="s">
        <v>14</v>
      </c>
      <c r="H14" s="71" t="s">
        <v>14</v>
      </c>
      <c r="N14" s="57" t="s">
        <v>28</v>
      </c>
    </row>
    <row r="15" spans="1:14" ht="13.5" thickBot="1" x14ac:dyDescent="0.25">
      <c r="A15" s="71"/>
      <c r="B15" s="131" t="s">
        <v>26</v>
      </c>
      <c r="C15" s="132"/>
      <c r="D15" s="132"/>
      <c r="E15" s="132"/>
      <c r="F15" s="133"/>
      <c r="H15" s="134" t="s">
        <v>48</v>
      </c>
      <c r="I15" s="135"/>
      <c r="J15" s="135"/>
      <c r="K15" s="135"/>
      <c r="L15" s="135"/>
      <c r="M15" s="135"/>
      <c r="N15" s="136"/>
    </row>
    <row r="16" spans="1:14" s="39" customFormat="1" ht="9" thickBot="1" x14ac:dyDescent="0.2">
      <c r="B16" s="58">
        <v>1</v>
      </c>
      <c r="C16" s="59">
        <v>2</v>
      </c>
      <c r="D16" s="59">
        <v>3</v>
      </c>
      <c r="E16" s="59">
        <v>4</v>
      </c>
      <c r="F16" s="60">
        <v>5</v>
      </c>
      <c r="H16" s="40">
        <v>1</v>
      </c>
      <c r="I16" s="41">
        <v>2</v>
      </c>
      <c r="J16" s="41">
        <v>3</v>
      </c>
      <c r="K16" s="43">
        <v>4</v>
      </c>
      <c r="L16" s="41">
        <v>5</v>
      </c>
      <c r="M16" s="41">
        <v>6</v>
      </c>
      <c r="N16" s="42">
        <v>7</v>
      </c>
    </row>
    <row r="17" spans="1:14" ht="38.25" x14ac:dyDescent="0.2">
      <c r="A17" s="28" t="s">
        <v>9</v>
      </c>
      <c r="B17" s="33" t="s">
        <v>20</v>
      </c>
      <c r="C17" s="34" t="s">
        <v>11</v>
      </c>
      <c r="D17" s="34" t="s">
        <v>25</v>
      </c>
      <c r="E17" s="36" t="s">
        <v>10</v>
      </c>
      <c r="F17" s="38" t="s">
        <v>12</v>
      </c>
      <c r="H17" s="33" t="s">
        <v>43</v>
      </c>
      <c r="I17" s="34" t="s">
        <v>21</v>
      </c>
      <c r="J17" s="34" t="s">
        <v>25</v>
      </c>
      <c r="K17" s="35" t="s">
        <v>10</v>
      </c>
      <c r="L17" s="34" t="s">
        <v>13</v>
      </c>
      <c r="M17" s="34" t="s">
        <v>36</v>
      </c>
      <c r="N17" s="36" t="s">
        <v>27</v>
      </c>
    </row>
    <row r="18" spans="1:14" ht="27" customHeight="1" x14ac:dyDescent="0.2">
      <c r="A18" s="10" t="s">
        <v>5</v>
      </c>
      <c r="B18" s="24">
        <v>654</v>
      </c>
      <c r="C18" s="25">
        <v>528</v>
      </c>
      <c r="D18" s="87">
        <f>+C18/B18</f>
        <v>0.80733944954128445</v>
      </c>
      <c r="E18" s="88">
        <f>+C18/$B$22</f>
        <v>0.62117647058823533</v>
      </c>
      <c r="F18" s="89">
        <v>20</v>
      </c>
      <c r="H18" s="44">
        <v>164491</v>
      </c>
      <c r="I18" s="45">
        <v>162523</v>
      </c>
      <c r="J18" s="90">
        <f>+I18/H18</f>
        <v>0.98803581958891373</v>
      </c>
      <c r="K18" s="91">
        <f>+I18/H22</f>
        <v>0.43787736319279236</v>
      </c>
      <c r="L18" s="45">
        <v>276</v>
      </c>
      <c r="M18" s="45">
        <f>+I18+L18</f>
        <v>162799</v>
      </c>
      <c r="N18" s="92">
        <f>+M18/H22</f>
        <v>0.43862097580295345</v>
      </c>
    </row>
    <row r="19" spans="1:14" ht="27" customHeight="1" x14ac:dyDescent="0.2">
      <c r="A19" s="10" t="s">
        <v>6</v>
      </c>
      <c r="B19" s="24">
        <v>127</v>
      </c>
      <c r="C19" s="25">
        <v>20</v>
      </c>
      <c r="D19" s="87">
        <f>+C19/B19</f>
        <v>0.15748031496062992</v>
      </c>
      <c r="E19" s="88">
        <f>+(C19+C18)/B22</f>
        <v>0.64470588235294113</v>
      </c>
      <c r="F19" s="89">
        <v>27</v>
      </c>
      <c r="H19" s="44">
        <v>4816</v>
      </c>
      <c r="I19" s="45">
        <v>3735</v>
      </c>
      <c r="J19" s="90">
        <f t="shared" ref="J19:J21" si="1">+I19/H19</f>
        <v>0.77553986710963452</v>
      </c>
      <c r="K19" s="91">
        <f>+(I19+I18)/H22</f>
        <v>0.44794038166725492</v>
      </c>
      <c r="L19" s="45">
        <v>915</v>
      </c>
      <c r="M19" s="45">
        <f>+M18+I19+L19</f>
        <v>167449</v>
      </c>
      <c r="N19" s="92">
        <f>+M19/H22</f>
        <v>0.45114923173501525</v>
      </c>
    </row>
    <row r="20" spans="1:14" s="8" customFormat="1" ht="27" customHeight="1" x14ac:dyDescent="0.2">
      <c r="A20" s="10" t="s">
        <v>7</v>
      </c>
      <c r="B20" s="24">
        <v>56</v>
      </c>
      <c r="C20" s="25">
        <v>125</v>
      </c>
      <c r="D20" s="90">
        <f t="shared" ref="D20:D21" si="2">+C20/B20</f>
        <v>2.2321428571428572</v>
      </c>
      <c r="E20" s="88">
        <f>+(C20+C19+C18)/B22</f>
        <v>0.79176470588235293</v>
      </c>
      <c r="F20" s="89">
        <v>23</v>
      </c>
      <c r="G20"/>
      <c r="H20" s="44">
        <v>58420</v>
      </c>
      <c r="I20" s="46">
        <v>23822</v>
      </c>
      <c r="J20" s="90">
        <f t="shared" si="1"/>
        <v>0.40777131119479632</v>
      </c>
      <c r="K20" s="91">
        <f>+(I20+I19+I18)/H22</f>
        <v>0.51212277151963703</v>
      </c>
      <c r="L20" s="45">
        <v>6612</v>
      </c>
      <c r="M20" s="45">
        <f t="shared" ref="M20:M21" si="3">+M19+I20+L20</f>
        <v>197883</v>
      </c>
      <c r="N20" s="92">
        <f>+M20/H22</f>
        <v>0.53314599324821299</v>
      </c>
    </row>
    <row r="21" spans="1:14" s="8" customFormat="1" ht="27" customHeight="1" thickBot="1" x14ac:dyDescent="0.25">
      <c r="A21" s="29" t="s">
        <v>8</v>
      </c>
      <c r="B21" s="26">
        <v>13</v>
      </c>
      <c r="C21" s="27">
        <v>96</v>
      </c>
      <c r="D21" s="93">
        <f t="shared" si="2"/>
        <v>7.384615384615385</v>
      </c>
      <c r="E21" s="88">
        <f>+(C21+C20+C19+C18)/B22</f>
        <v>0.90470588235294114</v>
      </c>
      <c r="F21" s="94">
        <v>122</v>
      </c>
      <c r="G21"/>
      <c r="H21" s="47">
        <v>143434</v>
      </c>
      <c r="I21" s="48">
        <v>109261</v>
      </c>
      <c r="J21" s="93">
        <f t="shared" si="1"/>
        <v>0.76175104926307569</v>
      </c>
      <c r="K21" s="95">
        <f>+(I21+I20+I19+I18)/H22</f>
        <v>0.8064990664428644</v>
      </c>
      <c r="L21" s="48">
        <v>2510</v>
      </c>
      <c r="M21" s="48">
        <f t="shared" si="3"/>
        <v>309654</v>
      </c>
      <c r="N21" s="96">
        <f>+M21/H22</f>
        <v>0.83428485212616632</v>
      </c>
    </row>
    <row r="22" spans="1:14" s="8" customFormat="1" ht="28.5" customHeight="1" thickBot="1" x14ac:dyDescent="0.25">
      <c r="A22" s="30" t="s">
        <v>24</v>
      </c>
      <c r="B22" s="31">
        <f>SUM(B18:B21)</f>
        <v>850</v>
      </c>
      <c r="C22" s="32">
        <f>SUM(C18:C21)</f>
        <v>769</v>
      </c>
      <c r="D22" s="37" t="s">
        <v>25</v>
      </c>
      <c r="E22" s="97">
        <f>+C22/B22</f>
        <v>0.90470588235294114</v>
      </c>
      <c r="F22" s="98">
        <f>SUM(F18:F21)</f>
        <v>192</v>
      </c>
      <c r="G22"/>
      <c r="H22" s="49">
        <f>SUM(H18:H21)</f>
        <v>371161</v>
      </c>
      <c r="I22" s="50">
        <f>SUM(I18:I21)</f>
        <v>299341</v>
      </c>
      <c r="J22" s="37" t="s">
        <v>25</v>
      </c>
      <c r="K22" s="99">
        <f>+I22/H22</f>
        <v>0.8064990664428644</v>
      </c>
      <c r="L22" s="50">
        <f t="shared" ref="L22" si="4">SUM(L18:L21)</f>
        <v>10313</v>
      </c>
      <c r="M22" s="51">
        <f>+I22+L22</f>
        <v>309654</v>
      </c>
      <c r="N22" s="100">
        <f>+(L22+I22)/H22</f>
        <v>0.83428485212616632</v>
      </c>
    </row>
    <row r="23" spans="1:14" s="8" customFormat="1" ht="12.75" customHeight="1" x14ac:dyDescent="0.2">
      <c r="A23" s="137" t="s">
        <v>47</v>
      </c>
      <c r="B23" s="137"/>
      <c r="C23" s="137"/>
      <c r="D23" s="139" t="s">
        <v>11</v>
      </c>
      <c r="E23" s="139"/>
      <c r="F23" s="67"/>
      <c r="G23"/>
      <c r="H23" s="140" t="s">
        <v>46</v>
      </c>
      <c r="I23" s="140"/>
      <c r="J23" s="140"/>
      <c r="K23" s="142" t="s">
        <v>44</v>
      </c>
      <c r="L23" s="142"/>
      <c r="M23" s="142"/>
      <c r="N23" s="69"/>
    </row>
    <row r="24" spans="1:14" s="8" customFormat="1" ht="12.75" customHeight="1" x14ac:dyDescent="0.2">
      <c r="A24" s="138"/>
      <c r="B24" s="138"/>
      <c r="C24" s="138"/>
      <c r="D24" s="143" t="s">
        <v>20</v>
      </c>
      <c r="E24" s="143"/>
      <c r="F24" s="68"/>
      <c r="G24"/>
      <c r="H24" s="141"/>
      <c r="I24" s="141"/>
      <c r="J24" s="141"/>
      <c r="K24" s="144" t="s">
        <v>43</v>
      </c>
      <c r="L24" s="144"/>
      <c r="M24" s="144"/>
      <c r="N24" s="70"/>
    </row>
    <row r="25" spans="1:14" s="8" customFormat="1" x14ac:dyDescent="0.2">
      <c r="A25" s="9"/>
      <c r="B25"/>
      <c r="C25"/>
      <c r="D25"/>
      <c r="E25"/>
      <c r="F25"/>
      <c r="G25"/>
      <c r="H25" s="9"/>
      <c r="I25"/>
      <c r="J25"/>
      <c r="K25"/>
      <c r="L25"/>
      <c r="M25"/>
      <c r="N25"/>
    </row>
    <row r="26" spans="1:14" s="8" customFormat="1" x14ac:dyDescent="0.2">
      <c r="B26" s="107" t="s">
        <v>26</v>
      </c>
      <c r="C26" s="107"/>
      <c r="D26" s="107"/>
      <c r="E26" s="107"/>
      <c r="G26"/>
      <c r="H26" s="9"/>
      <c r="I26"/>
      <c r="J26" s="107" t="s">
        <v>41</v>
      </c>
      <c r="K26" s="107"/>
      <c r="L26" s="107"/>
      <c r="M26" s="107"/>
      <c r="N26"/>
    </row>
    <row r="27" spans="1:14" s="8" customFormat="1" ht="22.5" customHeight="1" x14ac:dyDescent="0.2">
      <c r="A27" s="75" t="s">
        <v>40</v>
      </c>
      <c r="B27" s="76" t="s">
        <v>4</v>
      </c>
      <c r="C27" s="78">
        <f>+D21</f>
        <v>7.384615384615385</v>
      </c>
      <c r="D27"/>
      <c r="E27" s="76" t="s">
        <v>56</v>
      </c>
      <c r="F27" s="78">
        <f>+E22</f>
        <v>0.90470588235294114</v>
      </c>
      <c r="G27"/>
      <c r="H27" s="9"/>
      <c r="I27" s="75" t="s">
        <v>40</v>
      </c>
      <c r="J27" s="76" t="s">
        <v>4</v>
      </c>
      <c r="K27" s="78">
        <f>+J21</f>
        <v>0.76175104926307569</v>
      </c>
      <c r="L27" s="55"/>
      <c r="M27" s="76" t="s">
        <v>56</v>
      </c>
      <c r="N27" s="78">
        <f>+N22</f>
        <v>0.83428485212616632</v>
      </c>
    </row>
    <row r="28" spans="1:14" s="8" customFormat="1" x14ac:dyDescent="0.2">
      <c r="A28" s="9"/>
      <c r="B28"/>
      <c r="C28"/>
      <c r="D28"/>
      <c r="E28"/>
      <c r="F28"/>
      <c r="G28"/>
      <c r="H28" s="9"/>
      <c r="I28"/>
      <c r="J28"/>
      <c r="K28"/>
      <c r="L28"/>
      <c r="M28"/>
      <c r="N28" s="55"/>
    </row>
    <row r="29" spans="1:14" s="8" customFormat="1" ht="12.75" customHeight="1" x14ac:dyDescent="0.2">
      <c r="A29" s="9"/>
      <c r="B29"/>
      <c r="C29"/>
      <c r="D29"/>
      <c r="E29"/>
      <c r="F29"/>
      <c r="G29"/>
      <c r="H29" s="9"/>
      <c r="I29"/>
      <c r="J29"/>
      <c r="K29"/>
      <c r="L29"/>
      <c r="M29"/>
      <c r="N29" s="55"/>
    </row>
    <row r="30" spans="1:14" s="8" customFormat="1" ht="12.75" customHeight="1" x14ac:dyDescent="0.2">
      <c r="A30" s="9"/>
      <c r="B30"/>
      <c r="C30"/>
      <c r="D30"/>
      <c r="E30"/>
      <c r="F30"/>
      <c r="G30"/>
      <c r="H30" s="9"/>
      <c r="I30"/>
      <c r="J30"/>
      <c r="K30"/>
      <c r="L30"/>
      <c r="M30"/>
      <c r="N30" s="55"/>
    </row>
    <row r="31" spans="1:14" s="8" customFormat="1" ht="12.75" customHeight="1" x14ac:dyDescent="0.2">
      <c r="A31" s="9"/>
      <c r="B31"/>
      <c r="C31"/>
      <c r="D31"/>
      <c r="E31"/>
      <c r="F31"/>
      <c r="G31"/>
      <c r="H31" s="9"/>
      <c r="I31"/>
      <c r="J31"/>
      <c r="K31"/>
      <c r="L31"/>
      <c r="M31"/>
      <c r="N31" s="55"/>
    </row>
    <row r="32" spans="1:14" s="8" customFormat="1" ht="12.75" customHeight="1" x14ac:dyDescent="0.2">
      <c r="A32" s="9"/>
      <c r="B32"/>
      <c r="C32"/>
      <c r="D32"/>
      <c r="E32"/>
      <c r="F32"/>
      <c r="G32"/>
      <c r="H32" s="9"/>
      <c r="I32"/>
      <c r="J32"/>
      <c r="K32"/>
      <c r="L32"/>
      <c r="M32"/>
      <c r="N32" s="55"/>
    </row>
    <row r="33" spans="1:14" s="8" customFormat="1" x14ac:dyDescent="0.2">
      <c r="A33" s="9"/>
      <c r="B33"/>
      <c r="C33"/>
      <c r="D33"/>
      <c r="E33"/>
      <c r="F33"/>
      <c r="G33"/>
      <c r="H33" s="9"/>
      <c r="I33"/>
      <c r="J33"/>
      <c r="K33"/>
      <c r="L33"/>
      <c r="M33"/>
      <c r="N33" s="55"/>
    </row>
    <row r="34" spans="1:14" s="8" customFormat="1" ht="10.5" customHeight="1" x14ac:dyDescent="0.2">
      <c r="A34" s="9"/>
      <c r="B34"/>
      <c r="C34"/>
      <c r="D34"/>
      <c r="E34"/>
      <c r="F34"/>
      <c r="G34"/>
      <c r="H34" s="9"/>
      <c r="I34"/>
      <c r="J34"/>
      <c r="K34"/>
      <c r="L34"/>
      <c r="M34"/>
      <c r="N34" s="55"/>
    </row>
    <row r="35" spans="1:14" s="8" customFormat="1" x14ac:dyDescent="0.2">
      <c r="A35" s="9"/>
      <c r="B35"/>
      <c r="C35"/>
      <c r="D35"/>
      <c r="E35"/>
      <c r="F35"/>
      <c r="G35"/>
      <c r="H35" s="9"/>
      <c r="I35"/>
      <c r="J35"/>
      <c r="K35"/>
      <c r="L35"/>
      <c r="M35"/>
      <c r="N35" s="55"/>
    </row>
    <row r="36" spans="1:14" s="8" customFormat="1" ht="10.5" customHeight="1" x14ac:dyDescent="0.2">
      <c r="A36" s="9"/>
      <c r="B36"/>
      <c r="C36"/>
      <c r="D36"/>
      <c r="E36"/>
      <c r="F36"/>
      <c r="G36"/>
      <c r="H36" s="9"/>
      <c r="I36"/>
      <c r="J36"/>
      <c r="K36"/>
      <c r="L36"/>
      <c r="M36"/>
      <c r="N36" s="55"/>
    </row>
    <row r="37" spans="1:14" s="8" customFormat="1" ht="10.5" customHeight="1" x14ac:dyDescent="0.2">
      <c r="A37" s="9"/>
      <c r="B37"/>
      <c r="C37"/>
      <c r="D37"/>
      <c r="E37"/>
      <c r="F37"/>
      <c r="G37"/>
      <c r="H37" s="9"/>
      <c r="I37"/>
      <c r="J37"/>
      <c r="K37"/>
      <c r="L37"/>
      <c r="M37"/>
      <c r="N37" s="55"/>
    </row>
    <row r="38" spans="1:14" s="8" customFormat="1" ht="10.5" customHeight="1" x14ac:dyDescent="0.2">
      <c r="A38" s="9"/>
      <c r="B38"/>
      <c r="C38"/>
      <c r="D38"/>
      <c r="E38"/>
      <c r="F38"/>
      <c r="G38"/>
      <c r="H38" s="9"/>
      <c r="I38"/>
      <c r="J38"/>
      <c r="K38"/>
      <c r="L38"/>
      <c r="M38"/>
      <c r="N38" s="55"/>
    </row>
    <row r="39" spans="1:14" s="8" customFormat="1" ht="10.5" customHeight="1" x14ac:dyDescent="0.2">
      <c r="A39" s="9"/>
      <c r="B39"/>
      <c r="C39"/>
      <c r="D39"/>
      <c r="E39"/>
      <c r="F39"/>
      <c r="G39"/>
      <c r="H39" s="9"/>
      <c r="I39"/>
      <c r="J39"/>
      <c r="K39"/>
      <c r="L39"/>
      <c r="M39"/>
      <c r="N39" s="55"/>
    </row>
    <row r="40" spans="1:14" s="8" customFormat="1" ht="10.5" customHeight="1" x14ac:dyDescent="0.2">
      <c r="I40"/>
      <c r="J40"/>
      <c r="K40"/>
      <c r="L40"/>
      <c r="M40"/>
      <c r="N40" s="55"/>
    </row>
    <row r="41" spans="1:14" s="8" customFormat="1" ht="13.5" thickBot="1" x14ac:dyDescent="0.25">
      <c r="A41" s="7" t="s">
        <v>39</v>
      </c>
      <c r="B41"/>
      <c r="C41"/>
      <c r="D41"/>
      <c r="E41"/>
      <c r="F41"/>
      <c r="I41"/>
      <c r="J41"/>
      <c r="K41"/>
      <c r="L41"/>
      <c r="M41"/>
      <c r="N41" s="55"/>
    </row>
    <row r="42" spans="1:14" s="8" customFormat="1" ht="10.5" customHeight="1" thickBot="1" x14ac:dyDescent="0.25">
      <c r="A42" s="61" t="s">
        <v>30</v>
      </c>
      <c r="B42" s="108" t="s">
        <v>38</v>
      </c>
      <c r="C42" s="109"/>
      <c r="D42" s="108" t="s">
        <v>31</v>
      </c>
      <c r="E42" s="110"/>
      <c r="F42" s="111"/>
      <c r="I42"/>
      <c r="J42"/>
      <c r="K42"/>
      <c r="L42"/>
      <c r="M42"/>
      <c r="N42" s="55"/>
    </row>
    <row r="43" spans="1:14" s="8" customFormat="1" ht="10.5" customHeight="1" x14ac:dyDescent="0.2">
      <c r="A43" s="63" t="s">
        <v>62</v>
      </c>
      <c r="B43" s="112">
        <v>1</v>
      </c>
      <c r="C43" s="113"/>
      <c r="D43" s="62" t="s">
        <v>32</v>
      </c>
      <c r="E43" s="114" t="s">
        <v>33</v>
      </c>
      <c r="F43" s="115"/>
      <c r="I43"/>
      <c r="J43"/>
      <c r="K43"/>
      <c r="L43"/>
      <c r="M43"/>
      <c r="N43" s="55"/>
    </row>
    <row r="44" spans="1:14" s="8" customFormat="1" ht="10.5" customHeight="1" x14ac:dyDescent="0.2">
      <c r="A44" s="63" t="s">
        <v>54</v>
      </c>
      <c r="B44" s="120" t="s">
        <v>52</v>
      </c>
      <c r="C44" s="121"/>
      <c r="D44" s="64" t="s">
        <v>32</v>
      </c>
      <c r="E44" s="116"/>
      <c r="F44" s="117"/>
      <c r="I44"/>
      <c r="J44"/>
      <c r="K44"/>
      <c r="L44"/>
      <c r="M44"/>
      <c r="N44" s="55"/>
    </row>
    <row r="45" spans="1:14" s="8" customFormat="1" ht="10.5" customHeight="1" x14ac:dyDescent="0.2">
      <c r="A45" s="63" t="s">
        <v>34</v>
      </c>
      <c r="B45" s="120" t="s">
        <v>50</v>
      </c>
      <c r="C45" s="121"/>
      <c r="D45" s="64" t="s">
        <v>32</v>
      </c>
      <c r="E45" s="118"/>
      <c r="F45" s="119"/>
      <c r="I45"/>
      <c r="J45"/>
      <c r="K45"/>
      <c r="L45"/>
      <c r="M45"/>
      <c r="N45" s="55"/>
    </row>
    <row r="46" spans="1:14" s="8" customFormat="1" ht="10.5" customHeight="1" x14ac:dyDescent="0.2">
      <c r="A46" s="63" t="s">
        <v>63</v>
      </c>
      <c r="B46" s="120" t="s">
        <v>51</v>
      </c>
      <c r="C46" s="121"/>
      <c r="D46" s="64" t="s">
        <v>35</v>
      </c>
      <c r="E46" s="122" t="s">
        <v>58</v>
      </c>
      <c r="F46" s="123"/>
      <c r="I46"/>
      <c r="J46"/>
      <c r="K46"/>
      <c r="L46"/>
      <c r="M46"/>
      <c r="N46" s="55"/>
    </row>
    <row r="47" spans="1:14" s="8" customFormat="1" ht="10.5" customHeight="1" thickBot="1" x14ac:dyDescent="0.25">
      <c r="A47" s="65" t="s">
        <v>53</v>
      </c>
      <c r="B47" s="126" t="s">
        <v>49</v>
      </c>
      <c r="C47" s="127"/>
      <c r="D47" s="66" t="s">
        <v>35</v>
      </c>
      <c r="E47" s="124"/>
      <c r="F47" s="125"/>
      <c r="I47"/>
      <c r="J47"/>
      <c r="K47"/>
      <c r="L47"/>
      <c r="M47"/>
      <c r="N47" s="55"/>
    </row>
    <row r="48" spans="1:14" s="8" customFormat="1" ht="10.5" customHeight="1" x14ac:dyDescent="0.2">
      <c r="A48" s="9"/>
      <c r="B48"/>
      <c r="C48"/>
      <c r="D48"/>
      <c r="E48"/>
      <c r="F48"/>
      <c r="G48"/>
      <c r="H48" s="9"/>
      <c r="I48"/>
      <c r="J48"/>
      <c r="K48"/>
      <c r="L48"/>
      <c r="M48"/>
      <c r="N48" s="55"/>
    </row>
    <row r="49" spans="1:14" s="8" customFormat="1" ht="15" x14ac:dyDescent="0.2">
      <c r="A49" s="13" t="s">
        <v>37</v>
      </c>
      <c r="B49"/>
      <c r="C49"/>
      <c r="D49"/>
      <c r="E49"/>
      <c r="F49"/>
      <c r="G49"/>
      <c r="H49" s="9"/>
      <c r="I49"/>
      <c r="J49"/>
      <c r="K49" s="54"/>
      <c r="L49"/>
      <c r="M49"/>
      <c r="N49"/>
    </row>
    <row r="50" spans="1:14" s="8" customFormat="1" ht="6.75" customHeight="1" x14ac:dyDescent="0.2">
      <c r="A50" s="9"/>
      <c r="B50"/>
      <c r="C50"/>
      <c r="D50"/>
      <c r="E50"/>
      <c r="F50"/>
      <c r="G50"/>
      <c r="H50" s="9"/>
      <c r="I50"/>
      <c r="K50"/>
      <c r="L50"/>
      <c r="M50"/>
      <c r="N50"/>
    </row>
    <row r="51" spans="1:14" s="8" customFormat="1" ht="7.5" customHeight="1" x14ac:dyDescent="0.2">
      <c r="A51" s="16"/>
      <c r="B51" s="14"/>
      <c r="C51" s="14"/>
      <c r="D51" s="14"/>
      <c r="E51" s="14"/>
      <c r="F51" s="14"/>
      <c r="G51" s="15"/>
      <c r="H51" s="16"/>
      <c r="I51" s="16"/>
      <c r="J51" s="53"/>
      <c r="K51" s="53"/>
      <c r="L51" s="53"/>
      <c r="M51" s="53"/>
      <c r="N51" s="53"/>
    </row>
    <row r="52" spans="1:14" s="8" customFormat="1" ht="14.25" customHeight="1" x14ac:dyDescent="0.2">
      <c r="A52" s="128" t="s">
        <v>72</v>
      </c>
      <c r="B52" s="128"/>
      <c r="C52" s="128"/>
      <c r="D52" s="128"/>
      <c r="E52" s="128"/>
      <c r="F52" s="128"/>
      <c r="G52" s="128"/>
      <c r="H52" s="128"/>
      <c r="I52" s="128"/>
      <c r="J52" s="128"/>
      <c r="K52" s="128"/>
      <c r="L52" s="128"/>
      <c r="M52" s="128"/>
      <c r="N52" s="72" t="s">
        <v>45</v>
      </c>
    </row>
    <row r="53" spans="1:14" s="8" customFormat="1" ht="7.5" customHeight="1" x14ac:dyDescent="0.2">
      <c r="A53" s="14"/>
      <c r="B53" s="14"/>
      <c r="C53" s="14"/>
      <c r="D53" s="14"/>
      <c r="E53" s="14"/>
      <c r="F53" s="14"/>
      <c r="G53" s="15"/>
      <c r="H53" s="16"/>
      <c r="I53" s="16"/>
      <c r="J53" s="53"/>
      <c r="K53" s="53"/>
      <c r="L53" s="53"/>
      <c r="M53" s="53"/>
      <c r="N53" s="53"/>
    </row>
    <row r="54" spans="1:14" s="8" customFormat="1" ht="81" customHeight="1" x14ac:dyDescent="0.2">
      <c r="A54" s="101" t="s">
        <v>76</v>
      </c>
      <c r="B54" s="101"/>
      <c r="C54" s="101"/>
      <c r="D54" s="101"/>
      <c r="E54" s="101"/>
      <c r="F54" s="101"/>
      <c r="G54" s="101"/>
      <c r="H54" s="101"/>
      <c r="I54" s="101"/>
      <c r="J54" s="101"/>
      <c r="K54" s="101"/>
      <c r="L54" s="101"/>
      <c r="M54" s="101"/>
      <c r="N54" s="101"/>
    </row>
    <row r="55" spans="1:14" ht="15" x14ac:dyDescent="0.2">
      <c r="A55" s="13" t="s">
        <v>29</v>
      </c>
      <c r="B55" s="17"/>
      <c r="C55" s="17"/>
      <c r="D55" s="17"/>
      <c r="E55" s="17"/>
      <c r="F55" s="17"/>
      <c r="G55" s="17"/>
      <c r="H55" s="17"/>
      <c r="I55" s="17"/>
      <c r="J55" s="17"/>
      <c r="K55" s="17"/>
      <c r="L55" s="17"/>
      <c r="M55" s="17"/>
      <c r="N55" s="17"/>
    </row>
    <row r="56" spans="1:14" ht="6" customHeight="1" x14ac:dyDescent="0.2">
      <c r="A56" s="17"/>
      <c r="B56" s="17"/>
      <c r="C56" s="17"/>
      <c r="D56" s="17"/>
      <c r="E56" s="17"/>
      <c r="F56" s="17"/>
      <c r="G56" s="17"/>
      <c r="H56" s="17"/>
      <c r="I56" s="17"/>
      <c r="J56" s="17"/>
      <c r="K56" s="17"/>
      <c r="L56" s="17"/>
      <c r="M56" s="17"/>
      <c r="N56" s="17"/>
    </row>
    <row r="57" spans="1:14" s="8" customFormat="1" ht="15" customHeight="1" x14ac:dyDescent="0.2">
      <c r="A57" s="101" t="s">
        <v>73</v>
      </c>
      <c r="B57" s="101"/>
      <c r="C57" s="101"/>
      <c r="D57" s="101"/>
      <c r="E57" s="101"/>
      <c r="F57" s="101"/>
      <c r="G57" s="101"/>
      <c r="H57" s="101"/>
      <c r="I57" s="101"/>
      <c r="J57" s="101"/>
      <c r="K57" s="101"/>
      <c r="L57" s="101"/>
      <c r="M57" s="101"/>
      <c r="N57" s="101"/>
    </row>
    <row r="58" spans="1:14" ht="6" customHeight="1" x14ac:dyDescent="0.2">
      <c r="A58" s="17"/>
      <c r="B58" s="17"/>
      <c r="C58" s="17"/>
      <c r="D58" s="17"/>
      <c r="E58" s="17"/>
      <c r="F58" s="17"/>
      <c r="G58" s="17"/>
      <c r="H58" s="17"/>
      <c r="I58" s="17"/>
      <c r="J58" s="17"/>
      <c r="K58" s="17"/>
      <c r="L58" s="17"/>
      <c r="M58" s="17"/>
      <c r="N58" s="17"/>
    </row>
    <row r="59" spans="1:14" ht="14.25" x14ac:dyDescent="0.2">
      <c r="C59" s="103" t="s">
        <v>61</v>
      </c>
      <c r="D59" s="104"/>
      <c r="E59" s="105"/>
      <c r="F59" s="80">
        <f>+D21</f>
        <v>7.384615384615385</v>
      </c>
      <c r="H59" s="106" t="s">
        <v>30</v>
      </c>
      <c r="I59" s="106"/>
      <c r="J59" s="77" t="s">
        <v>62</v>
      </c>
      <c r="K59" s="103" t="s">
        <v>31</v>
      </c>
      <c r="L59" s="105"/>
      <c r="M59" s="77" t="s">
        <v>32</v>
      </c>
      <c r="N59" s="17"/>
    </row>
    <row r="60" spans="1:14" ht="6" customHeight="1" x14ac:dyDescent="0.2">
      <c r="A60" s="17"/>
      <c r="B60" s="17"/>
      <c r="C60" s="17"/>
      <c r="D60" s="17"/>
      <c r="E60" s="17"/>
      <c r="G60" s="17"/>
      <c r="J60" s="17"/>
      <c r="K60" s="17"/>
      <c r="L60" s="17"/>
      <c r="M60" s="17"/>
      <c r="N60" s="17"/>
    </row>
    <row r="61" spans="1:14" ht="14.25" x14ac:dyDescent="0.2">
      <c r="C61" s="103" t="s">
        <v>41</v>
      </c>
      <c r="D61" s="104"/>
      <c r="E61" s="105"/>
      <c r="F61" s="80">
        <f>+J21</f>
        <v>0.76175104926307569</v>
      </c>
      <c r="H61" s="106" t="s">
        <v>30</v>
      </c>
      <c r="I61" s="106"/>
      <c r="J61" s="77" t="s">
        <v>63</v>
      </c>
      <c r="K61" s="103" t="s">
        <v>31</v>
      </c>
      <c r="L61" s="105"/>
      <c r="M61" s="77" t="s">
        <v>35</v>
      </c>
      <c r="N61" s="17"/>
    </row>
    <row r="62" spans="1:14" ht="12.75" customHeight="1" x14ac:dyDescent="0.2">
      <c r="A62" s="17"/>
      <c r="B62" s="17"/>
      <c r="C62" s="17"/>
      <c r="D62" s="17"/>
      <c r="E62" s="17"/>
      <c r="F62" s="17"/>
      <c r="G62" s="17"/>
      <c r="H62" s="17"/>
      <c r="I62" s="17"/>
      <c r="J62" s="17"/>
      <c r="K62" s="17"/>
      <c r="L62" s="17"/>
      <c r="M62" s="17"/>
      <c r="N62" s="17"/>
    </row>
    <row r="63" spans="1:14" s="8" customFormat="1" ht="15" customHeight="1" x14ac:dyDescent="0.2">
      <c r="A63" s="101" t="s">
        <v>66</v>
      </c>
      <c r="B63" s="101"/>
      <c r="C63" s="101"/>
      <c r="D63" s="101"/>
      <c r="E63" s="101"/>
      <c r="F63" s="101"/>
      <c r="G63" s="101"/>
      <c r="H63" s="101"/>
      <c r="I63" s="101"/>
      <c r="J63" s="101"/>
      <c r="K63" s="101"/>
      <c r="L63" s="101"/>
      <c r="M63" s="101"/>
      <c r="N63" s="101"/>
    </row>
    <row r="64" spans="1:14" ht="6" customHeight="1" x14ac:dyDescent="0.2">
      <c r="A64" s="17"/>
      <c r="B64" s="17"/>
      <c r="C64" s="17"/>
      <c r="D64" s="17"/>
      <c r="E64" s="17"/>
      <c r="F64" s="17"/>
      <c r="G64" s="17"/>
      <c r="H64" s="17"/>
      <c r="I64" s="17"/>
      <c r="J64" s="17"/>
      <c r="K64" s="17"/>
      <c r="L64" s="17"/>
      <c r="M64" s="17"/>
      <c r="N64" s="17"/>
    </row>
    <row r="65" spans="1:14" ht="14.25" x14ac:dyDescent="0.2">
      <c r="A65" s="83" t="s">
        <v>57</v>
      </c>
      <c r="B65" s="83"/>
      <c r="C65" s="103" t="s">
        <v>61</v>
      </c>
      <c r="D65" s="104"/>
      <c r="E65" s="105"/>
      <c r="F65" s="80">
        <f>+E22</f>
        <v>0.90470588235294114</v>
      </c>
      <c r="H65" s="106" t="s">
        <v>30</v>
      </c>
      <c r="I65" s="106"/>
      <c r="J65" s="77" t="s">
        <v>34</v>
      </c>
      <c r="K65" s="103" t="s">
        <v>31</v>
      </c>
      <c r="L65" s="105"/>
      <c r="M65" s="77" t="s">
        <v>32</v>
      </c>
      <c r="N65" s="17"/>
    </row>
    <row r="66" spans="1:14" ht="6" customHeight="1" x14ac:dyDescent="0.2">
      <c r="A66" s="17"/>
      <c r="B66" s="17"/>
      <c r="C66" s="17"/>
      <c r="D66" s="17"/>
      <c r="E66" s="17"/>
      <c r="G66" s="17"/>
      <c r="H66" s="17"/>
      <c r="I66" s="17"/>
      <c r="J66" s="17"/>
      <c r="K66" s="17"/>
      <c r="M66" s="17"/>
      <c r="N66" s="17"/>
    </row>
    <row r="67" spans="1:14" ht="14.25" x14ac:dyDescent="0.2">
      <c r="C67" s="103" t="s">
        <v>41</v>
      </c>
      <c r="D67" s="104"/>
      <c r="E67" s="105"/>
      <c r="F67" s="80">
        <f>+N27</f>
        <v>0.83428485212616632</v>
      </c>
      <c r="H67" s="106" t="s">
        <v>30</v>
      </c>
      <c r="I67" s="106"/>
      <c r="J67" s="77" t="s">
        <v>34</v>
      </c>
      <c r="K67" s="103" t="s">
        <v>31</v>
      </c>
      <c r="L67" s="105"/>
      <c r="M67" s="77" t="s">
        <v>32</v>
      </c>
      <c r="N67" s="17"/>
    </row>
    <row r="68" spans="1:14" ht="12.75" customHeight="1" x14ac:dyDescent="0.2">
      <c r="A68" s="17"/>
      <c r="B68" s="17"/>
      <c r="C68" s="17"/>
      <c r="D68" s="17"/>
      <c r="E68" s="17"/>
      <c r="F68" s="17"/>
      <c r="G68" s="17"/>
      <c r="H68" s="17"/>
      <c r="I68" s="17"/>
      <c r="J68" s="17"/>
      <c r="K68" s="17"/>
      <c r="L68" s="17"/>
      <c r="M68" s="17"/>
      <c r="N68" s="17"/>
    </row>
    <row r="69" spans="1:14" ht="15" x14ac:dyDescent="0.25">
      <c r="A69" s="18" t="s">
        <v>55</v>
      </c>
      <c r="B69" s="15"/>
      <c r="C69" s="15"/>
      <c r="D69" s="15"/>
      <c r="E69" s="15"/>
      <c r="F69" s="15"/>
      <c r="G69" s="15"/>
      <c r="H69" s="15"/>
      <c r="I69" s="15"/>
      <c r="J69" s="17"/>
      <c r="K69" s="17"/>
      <c r="L69" s="15"/>
      <c r="M69" s="15"/>
      <c r="N69" s="15"/>
    </row>
    <row r="70" spans="1:14" ht="6.75" customHeight="1" x14ac:dyDescent="0.2">
      <c r="A70" s="15"/>
      <c r="B70" s="15"/>
      <c r="C70" s="15"/>
      <c r="D70" s="15"/>
      <c r="E70" s="15"/>
      <c r="F70" s="15"/>
      <c r="G70" s="15"/>
      <c r="H70" s="15"/>
      <c r="I70" s="15"/>
      <c r="J70" s="15"/>
      <c r="K70" s="15"/>
      <c r="L70" s="15"/>
      <c r="M70" s="15"/>
      <c r="N70" s="15"/>
    </row>
    <row r="71" spans="1:14" s="8" customFormat="1" ht="129.75" customHeight="1" x14ac:dyDescent="0.2">
      <c r="A71" s="101" t="s">
        <v>74</v>
      </c>
      <c r="B71" s="101"/>
      <c r="C71" s="101"/>
      <c r="D71" s="101"/>
      <c r="E71" s="101"/>
      <c r="F71" s="101"/>
      <c r="G71" s="101"/>
      <c r="H71" s="101"/>
      <c r="I71" s="101"/>
      <c r="J71" s="101"/>
      <c r="K71" s="101"/>
      <c r="L71" s="101"/>
      <c r="M71" s="101"/>
      <c r="N71" s="101"/>
    </row>
    <row r="72" spans="1:14" s="8" customFormat="1" ht="7.9" customHeight="1" x14ac:dyDescent="0.2">
      <c r="A72" s="17"/>
      <c r="B72" s="17"/>
      <c r="C72" s="17"/>
      <c r="D72" s="17"/>
      <c r="E72" s="17"/>
      <c r="F72" s="17"/>
      <c r="G72" s="17"/>
      <c r="H72" s="17"/>
      <c r="I72" s="17"/>
      <c r="J72" s="17"/>
      <c r="K72" s="17"/>
      <c r="L72" s="17"/>
      <c r="M72" s="17"/>
      <c r="N72" s="17"/>
    </row>
    <row r="73" spans="1:14" ht="15" x14ac:dyDescent="0.25">
      <c r="A73" s="18" t="s">
        <v>15</v>
      </c>
      <c r="B73" s="15"/>
      <c r="C73" s="15"/>
      <c r="D73" s="15"/>
      <c r="E73" s="15"/>
      <c r="F73" s="15"/>
      <c r="G73" s="15"/>
      <c r="H73" s="15"/>
      <c r="I73" s="15"/>
      <c r="J73" s="15"/>
      <c r="K73" s="15"/>
      <c r="L73" s="15"/>
      <c r="M73" s="15"/>
      <c r="N73" s="15"/>
    </row>
    <row r="74" spans="1:14" ht="6.75" customHeight="1" x14ac:dyDescent="0.2">
      <c r="A74" s="15"/>
      <c r="B74" s="15"/>
      <c r="C74" s="15"/>
      <c r="D74" s="15"/>
      <c r="E74" s="15"/>
      <c r="F74" s="15"/>
      <c r="G74" s="15"/>
      <c r="H74" s="15"/>
      <c r="I74" s="15"/>
      <c r="J74" s="15"/>
      <c r="K74" s="15"/>
      <c r="L74" s="15"/>
      <c r="M74" s="15"/>
      <c r="N74" s="15"/>
    </row>
    <row r="75" spans="1:14" s="8" customFormat="1" ht="45.6" customHeight="1" x14ac:dyDescent="0.2">
      <c r="A75" s="102" t="s">
        <v>42</v>
      </c>
      <c r="B75" s="102"/>
      <c r="C75" s="102"/>
      <c r="D75" s="102"/>
      <c r="E75" s="102"/>
      <c r="F75" s="102"/>
      <c r="G75" s="102"/>
      <c r="H75" s="102"/>
      <c r="I75" s="102"/>
      <c r="J75" s="102"/>
      <c r="K75" s="102"/>
      <c r="L75" s="102"/>
      <c r="M75" s="102"/>
      <c r="N75" s="102"/>
    </row>
    <row r="76" spans="1:14" ht="12.75" customHeight="1" x14ac:dyDescent="0.2">
      <c r="A76" s="145" t="s">
        <v>77</v>
      </c>
      <c r="B76" s="145"/>
      <c r="C76" s="145"/>
      <c r="D76" s="145"/>
      <c r="E76" s="145"/>
      <c r="F76" s="145"/>
      <c r="G76" s="145"/>
      <c r="H76" s="145"/>
      <c r="I76" s="145"/>
      <c r="J76" s="145"/>
      <c r="K76" s="145"/>
      <c r="L76" s="145"/>
      <c r="M76" s="145"/>
      <c r="N76" s="145"/>
    </row>
    <row r="77" spans="1:14" ht="5.25" customHeight="1" x14ac:dyDescent="0.2">
      <c r="A77" s="15"/>
      <c r="B77" s="15"/>
      <c r="C77" s="15"/>
      <c r="D77" s="15"/>
      <c r="E77" s="15"/>
      <c r="F77" s="15"/>
      <c r="G77" s="15"/>
      <c r="H77" s="15"/>
      <c r="I77" s="15"/>
      <c r="J77" s="15"/>
      <c r="K77" s="15"/>
      <c r="L77" s="15"/>
      <c r="M77" s="15"/>
      <c r="N77" s="15"/>
    </row>
    <row r="78" spans="1:14" ht="18" customHeight="1" x14ac:dyDescent="0.2">
      <c r="A78" s="102" t="s">
        <v>70</v>
      </c>
      <c r="B78" s="102"/>
      <c r="C78" s="102"/>
      <c r="D78" s="102"/>
      <c r="E78" s="102"/>
      <c r="F78" s="102"/>
      <c r="G78" s="102"/>
      <c r="H78" s="102"/>
      <c r="I78" s="102"/>
      <c r="J78" s="102"/>
      <c r="K78" s="102"/>
      <c r="L78" s="102"/>
      <c r="M78" s="102"/>
      <c r="N78" s="102"/>
    </row>
    <row r="79" spans="1:14" ht="4.5" customHeight="1" x14ac:dyDescent="0.2">
      <c r="A79" s="17"/>
      <c r="B79" s="17"/>
      <c r="C79" s="17"/>
      <c r="D79" s="17"/>
      <c r="E79" s="17"/>
      <c r="F79" s="17"/>
      <c r="G79" s="17"/>
      <c r="H79" s="17"/>
      <c r="I79" s="17"/>
      <c r="J79" s="17"/>
      <c r="K79" s="17"/>
      <c r="L79" s="17"/>
      <c r="M79" s="17"/>
      <c r="N79" s="17"/>
    </row>
    <row r="80" spans="1:14" ht="14.25" x14ac:dyDescent="0.2">
      <c r="A80" s="15" t="s">
        <v>71</v>
      </c>
      <c r="B80" s="15"/>
      <c r="C80" s="15"/>
      <c r="D80" s="15"/>
      <c r="E80" s="15"/>
      <c r="F80" s="15"/>
      <c r="G80" s="15"/>
      <c r="H80" s="15"/>
      <c r="I80" s="15"/>
      <c r="J80" s="15"/>
      <c r="K80" s="15"/>
      <c r="L80" s="15"/>
      <c r="M80" s="15"/>
      <c r="N80" s="15"/>
    </row>
    <row r="81" spans="1:14" ht="14.25" x14ac:dyDescent="0.2">
      <c r="A81" s="15" t="s">
        <v>16</v>
      </c>
      <c r="B81" s="15"/>
      <c r="C81" s="19"/>
      <c r="D81" s="19"/>
      <c r="E81" s="19"/>
      <c r="F81" s="19"/>
      <c r="G81" s="19"/>
      <c r="H81" s="19"/>
      <c r="I81" s="19"/>
      <c r="J81" s="19"/>
      <c r="K81" s="19"/>
      <c r="L81" s="19"/>
      <c r="M81" s="19"/>
      <c r="N81" s="19"/>
    </row>
    <row r="82" spans="1:14" ht="5.45" customHeight="1" x14ac:dyDescent="0.2">
      <c r="A82" s="15"/>
      <c r="B82" s="15"/>
      <c r="C82" s="19"/>
      <c r="D82" s="19"/>
      <c r="E82" s="19"/>
      <c r="F82" s="19"/>
      <c r="G82" s="19"/>
      <c r="H82" s="19"/>
      <c r="I82" s="19"/>
      <c r="J82" s="19"/>
      <c r="K82" s="19"/>
      <c r="L82" s="19"/>
      <c r="M82" s="19"/>
      <c r="N82" s="19"/>
    </row>
    <row r="83" spans="1:14" ht="14.25" x14ac:dyDescent="0.2">
      <c r="A83" s="7" t="s">
        <v>17</v>
      </c>
      <c r="G83" s="15"/>
      <c r="H83" s="15"/>
      <c r="I83" s="15"/>
      <c r="J83" s="15"/>
      <c r="K83" s="15"/>
      <c r="L83" s="15"/>
      <c r="M83" s="15"/>
      <c r="N83" s="15"/>
    </row>
    <row r="84" spans="1:14" ht="6.75" customHeight="1" x14ac:dyDescent="0.2">
      <c r="G84" s="15"/>
      <c r="H84" s="15"/>
      <c r="I84" s="15"/>
      <c r="J84" s="15"/>
      <c r="K84" s="15"/>
      <c r="L84" s="15"/>
      <c r="M84" s="15"/>
      <c r="N84" s="15"/>
    </row>
    <row r="85" spans="1:14" ht="14.25" x14ac:dyDescent="0.2">
      <c r="A85" s="9" t="s">
        <v>65</v>
      </c>
      <c r="G85" s="15"/>
      <c r="H85" s="15"/>
      <c r="I85" s="15"/>
      <c r="J85" s="15"/>
      <c r="K85" s="15"/>
      <c r="L85" s="15"/>
      <c r="M85" s="15"/>
      <c r="N85" s="15"/>
    </row>
    <row r="86" spans="1:14" ht="14.25" x14ac:dyDescent="0.2">
      <c r="A86" s="9" t="s">
        <v>75</v>
      </c>
      <c r="G86" s="15"/>
      <c r="H86" s="15"/>
      <c r="I86" s="15"/>
      <c r="J86" s="15"/>
      <c r="K86" s="15"/>
      <c r="L86" s="15"/>
      <c r="M86" s="15"/>
      <c r="N86" s="15"/>
    </row>
    <row r="87" spans="1:14" ht="6" customHeight="1" x14ac:dyDescent="0.2">
      <c r="A87" s="15"/>
      <c r="B87" s="15"/>
      <c r="C87" s="15"/>
      <c r="D87" s="15"/>
      <c r="E87" s="15"/>
      <c r="F87" s="15"/>
      <c r="G87" s="15"/>
      <c r="H87" s="15"/>
      <c r="I87" s="15"/>
      <c r="J87" s="15"/>
      <c r="K87" s="15"/>
      <c r="L87" s="15"/>
      <c r="M87" s="15"/>
      <c r="N87" s="15"/>
    </row>
    <row r="88" spans="1:14" ht="14.25" x14ac:dyDescent="0.2">
      <c r="A88" s="15"/>
      <c r="B88" s="15"/>
      <c r="C88" s="15"/>
      <c r="D88" s="15"/>
      <c r="E88" s="15"/>
      <c r="F88" s="15"/>
      <c r="G88" s="15"/>
      <c r="H88" s="15"/>
      <c r="I88" s="20"/>
      <c r="J88" s="20"/>
      <c r="K88" s="20"/>
      <c r="L88" s="20"/>
      <c r="M88" s="1"/>
      <c r="N88" s="20" t="s">
        <v>18</v>
      </c>
    </row>
    <row r="89" spans="1:14" ht="14.25" x14ac:dyDescent="0.2">
      <c r="A89" s="15"/>
      <c r="B89" s="15"/>
      <c r="C89" s="15"/>
      <c r="D89" s="15"/>
      <c r="E89" s="15"/>
      <c r="F89" s="15"/>
      <c r="G89" s="15"/>
      <c r="H89" s="15"/>
      <c r="I89" s="21"/>
      <c r="J89" s="21"/>
      <c r="K89" s="21"/>
      <c r="L89" s="21"/>
      <c r="M89" s="22" t="s">
        <v>19</v>
      </c>
      <c r="N89" s="23">
        <v>44944</v>
      </c>
    </row>
  </sheetData>
  <mergeCells count="41">
    <mergeCell ref="E7:F7"/>
    <mergeCell ref="A12:N12"/>
    <mergeCell ref="B15:F15"/>
    <mergeCell ref="H15:N15"/>
    <mergeCell ref="A23:C24"/>
    <mergeCell ref="D23:E23"/>
    <mergeCell ref="H23:J24"/>
    <mergeCell ref="K23:M23"/>
    <mergeCell ref="D24:E24"/>
    <mergeCell ref="K24:M24"/>
    <mergeCell ref="A57:N57"/>
    <mergeCell ref="B26:E26"/>
    <mergeCell ref="J26:M26"/>
    <mergeCell ref="B42:C42"/>
    <mergeCell ref="D42:F42"/>
    <mergeCell ref="B43:C43"/>
    <mergeCell ref="E43:F45"/>
    <mergeCell ref="B44:C44"/>
    <mergeCell ref="B45:C45"/>
    <mergeCell ref="B46:C46"/>
    <mergeCell ref="E46:F47"/>
    <mergeCell ref="B47:C47"/>
    <mergeCell ref="A52:M52"/>
    <mergeCell ref="A54:N54"/>
    <mergeCell ref="C59:E59"/>
    <mergeCell ref="H59:I59"/>
    <mergeCell ref="K59:L59"/>
    <mergeCell ref="C61:E61"/>
    <mergeCell ref="H61:I61"/>
    <mergeCell ref="K61:L61"/>
    <mergeCell ref="A71:N71"/>
    <mergeCell ref="A75:N75"/>
    <mergeCell ref="A76:N76"/>
    <mergeCell ref="A78:N78"/>
    <mergeCell ref="A63:N63"/>
    <mergeCell ref="C65:E65"/>
    <mergeCell ref="H65:I65"/>
    <mergeCell ref="K65:L65"/>
    <mergeCell ref="C67:E67"/>
    <mergeCell ref="H67:I67"/>
    <mergeCell ref="K67:L67"/>
  </mergeCells>
  <hyperlinks>
    <hyperlink ref="A76:N76" r:id="rId1" display="2. Ver Plan Anual de Adquisiciones 2022 en https://www.minenergia.gov.co/es/ministerio/gesti%C3%B3n/contrataci%C3%B3n/ (clic aquí), donde encontrará los reportes de contratos mes a mes." xr:uid="{442E2728-86C7-4DE1-AE07-802FA3257250}"/>
  </hyperlinks>
  <printOptions horizontalCentered="1"/>
  <pageMargins left="0.70866141732283472" right="0.70866141732283472" top="0.74803149606299213" bottom="0.74803149606299213" header="0.31496062992125984" footer="0.31496062992125984"/>
  <pageSetup scale="76" fitToHeight="0" orientation="landscape" horizontalDpi="4294967294" verticalDpi="4294967294" r:id="rId2"/>
  <headerFooter>
    <oddFooter>&amp;RPág. &amp;P de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Informe Trim 4</vt:lpstr>
      <vt:lpstr>'Informe Trim 4'!Área_de_impresión</vt:lpstr>
      <vt:lpstr>'Informe Trim 4'!Print_Area</vt:lpstr>
      <vt:lpstr>'Informe Trim 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Pedroza Mogollon</dc:creator>
  <cp:lastModifiedBy>MIGUEL ANGEL PEDROZA MOGOLLON</cp:lastModifiedBy>
  <cp:lastPrinted>2022-09-16T20:31:50Z</cp:lastPrinted>
  <dcterms:created xsi:type="dcterms:W3CDTF">2018-10-24T16:58:12Z</dcterms:created>
  <dcterms:modified xsi:type="dcterms:W3CDTF">2023-11-29T23:11:48Z</dcterms:modified>
</cp:coreProperties>
</file>