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mc:AlternateContent xmlns:mc="http://schemas.openxmlformats.org/markup-compatibility/2006">
    <mc:Choice Requires="x15">
      <x15ac:absPath xmlns:x15ac="http://schemas.microsoft.com/office/spreadsheetml/2010/11/ac" url="https://minenergiacol-my.sharepoint.com/personal/vymonroy_minenergia_gov_co/Documents/vymonroy/Riesgos/"/>
    </mc:Choice>
  </mc:AlternateContent>
  <xr:revisionPtr revIDLastSave="159" documentId="8_{55DF0285-5A5A-4F40-BF90-00F2CF9B3FF2}" xr6:coauthVersionLast="47" xr6:coauthVersionMax="47" xr10:uidLastSave="{B2E1A925-85CC-4786-B4AE-F4D111C5702D}"/>
  <bookViews>
    <workbookView xWindow="-120" yWindow="-120" windowWidth="29040" windowHeight="15720" activeTab="2" xr2:uid="{00000000-000D-0000-FFFF-FFFF00000000}"/>
  </bookViews>
  <sheets>
    <sheet name="Matriz Riesgo Gestión" sheetId="1" r:id="rId1"/>
    <sheet name="Matriz de Riesgos Corrupción" sheetId="2" r:id="rId2"/>
    <sheet name="Matriz Riesgo SPI" sheetId="3" r:id="rId3"/>
  </sheets>
  <externalReferences>
    <externalReference r:id="rId4"/>
    <externalReference r:id="rId5"/>
  </externalReferences>
  <definedNames>
    <definedName name="_xlnm._FilterDatabase" localSheetId="1" hidden="1">'Matriz de Riesgos Corrupción'!$A$1:$BX$30</definedName>
    <definedName name="_xlnm._FilterDatabase" localSheetId="0" hidden="1">'Matriz Riesgo Gestión'!$A$6:$AL$86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5" i="1" l="1"/>
  <c r="S35" i="1"/>
  <c r="V34" i="1"/>
  <c r="S34" i="1"/>
  <c r="M34" i="1" l="1"/>
  <c r="N34" i="1" s="1"/>
  <c r="O34" i="1" s="1"/>
  <c r="J34" i="1"/>
  <c r="K34" i="1" s="1"/>
  <c r="D34" i="1"/>
  <c r="P34" i="1" l="1"/>
  <c r="AB15" i="2"/>
  <c r="H15" i="2"/>
  <c r="C15" i="2"/>
  <c r="M35" i="1"/>
  <c r="N35" i="1" s="1"/>
  <c r="O35" i="1" s="1"/>
  <c r="J35" i="1"/>
  <c r="K35" i="1" s="1"/>
  <c r="V33" i="1"/>
  <c r="S33" i="1"/>
  <c r="N33" i="1"/>
  <c r="O33" i="1" s="1"/>
  <c r="D33" i="1"/>
  <c r="P35" i="1" l="1"/>
  <c r="P33" i="1"/>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V21" i="1"/>
  <c r="S21" i="1"/>
  <c r="V20" i="1"/>
  <c r="S20" i="1"/>
  <c r="V19" i="1"/>
  <c r="S19" i="1"/>
  <c r="M21" i="1"/>
  <c r="N21" i="1" s="1"/>
  <c r="J21" i="1"/>
  <c r="K21" i="1" s="1"/>
  <c r="D21" i="1"/>
  <c r="M20" i="1"/>
  <c r="N20" i="1" s="1"/>
  <c r="J20" i="1"/>
  <c r="K20" i="1" s="1"/>
  <c r="D20" i="1"/>
  <c r="M19" i="1"/>
  <c r="N19" i="1" s="1"/>
  <c r="O19" i="1" s="1"/>
  <c r="J19" i="1"/>
  <c r="K19" i="1" s="1"/>
  <c r="D19" i="1"/>
  <c r="A33" i="1" l="1"/>
  <c r="O21" i="1"/>
  <c r="P21" i="1"/>
  <c r="O20" i="1"/>
  <c r="P20" i="1"/>
  <c r="P19" i="1"/>
  <c r="A34" i="1" l="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RAMIRO</author>
    <author>ASUS</author>
  </authors>
  <commentList>
    <comment ref="D6" authorId="0" shapeId="0" xr:uid="{00000000-0006-0000-0000-000001000000}">
      <text>
        <r>
          <rPr>
            <b/>
            <sz val="9"/>
            <color rgb="FF000000"/>
            <rFont val="Tahoma"/>
            <family val="2"/>
          </rPr>
          <t>RAMIRO:</t>
        </r>
        <r>
          <rPr>
            <sz val="9"/>
            <color rgb="FF000000"/>
            <rFont val="Tahoma"/>
            <family val="2"/>
          </rPr>
          <t xml:space="preserve">
</t>
        </r>
        <r>
          <rPr>
            <sz val="9"/>
            <color rgb="FF000000"/>
            <rFont val="Tahoma"/>
            <family val="2"/>
          </rPr>
          <t>Esta colimna redacta automaticamente el riesgo</t>
        </r>
      </text>
    </comment>
    <comment ref="I9" authorId="0" shapeId="0" xr:uid="{00000000-0006-0000-0000-000002000000}">
      <text>
        <r>
          <rPr>
            <b/>
            <sz val="9"/>
            <color indexed="81"/>
            <rFont val="Tahoma"/>
            <family val="2"/>
          </rPr>
          <t>RAMIRO:</t>
        </r>
        <r>
          <rPr>
            <sz val="9"/>
            <color indexed="81"/>
            <rFont val="Tahoma"/>
            <family val="2"/>
          </rPr>
          <t xml:space="preserve">
80 proyectos aproximadamente, pero cada proyecto debe pasar por 2 verificaciones</t>
        </r>
      </text>
    </comment>
    <comment ref="I10" authorId="0" shapeId="0" xr:uid="{00000000-0006-0000-0000-000003000000}">
      <text>
        <r>
          <rPr>
            <b/>
            <sz val="9"/>
            <color indexed="81"/>
            <rFont val="Tahoma"/>
            <family val="2"/>
          </rPr>
          <t>RAMIRO:</t>
        </r>
        <r>
          <rPr>
            <sz val="9"/>
            <color indexed="81"/>
            <rFont val="Tahoma"/>
            <family val="2"/>
          </rPr>
          <t xml:space="preserve">
80 proyectos aproximadamente que pasan por solicitud de tramite presupuestal</t>
        </r>
      </text>
    </comment>
    <comment ref="I12" authorId="1" shapeId="0" xr:uid="{00000000-0006-0000-0000-000004000000}">
      <text>
        <r>
          <rPr>
            <b/>
            <sz val="9"/>
            <color indexed="81"/>
            <rFont val="Tahoma"/>
            <family val="2"/>
          </rPr>
          <t>ASUS:</t>
        </r>
        <r>
          <rPr>
            <sz val="9"/>
            <color indexed="81"/>
            <rFont val="Tahoma"/>
            <family val="2"/>
          </rPr>
          <t xml:space="preserve">
la actividad se realiza continuamente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Camilo</author>
  </authors>
  <commentList>
    <comment ref="AX9" authorId="0" shapeId="0" xr:uid="{00000000-0006-0000-0100-000001000000}">
      <text>
        <r>
          <rPr>
            <b/>
            <sz val="9"/>
            <color indexed="81"/>
            <rFont val="Tahoma"/>
            <family val="2"/>
          </rPr>
          <t xml:space="preserve">DDO: </t>
        </r>
        <r>
          <rPr>
            <sz val="9"/>
            <color indexed="81"/>
            <rFont val="Tahoma"/>
            <family val="2"/>
          </rPr>
          <t xml:space="preserve">en este campo se registra la persona delegada para generar el seguimiento y cargue de las actividades en el aplicativo. </t>
        </r>
        <r>
          <rPr>
            <sz val="9"/>
            <color indexed="81"/>
            <rFont val="Tahoma"/>
            <family val="2"/>
          </rPr>
          <t xml:space="preserve">
</t>
        </r>
      </text>
    </comment>
    <comment ref="AY9" authorId="0" shapeId="0" xr:uid="{00000000-0006-0000-0100-000002000000}">
      <text>
        <r>
          <rPr>
            <b/>
            <sz val="9"/>
            <color indexed="81"/>
            <rFont val="Tahoma"/>
            <family val="2"/>
          </rPr>
          <t xml:space="preserve">DDO: </t>
        </r>
        <r>
          <rPr>
            <sz val="9"/>
            <color indexed="81"/>
            <rFont val="Tahoma"/>
            <family val="2"/>
          </rPr>
          <t xml:space="preserve">En este Campo se diligencia la fecha en que se registre en el aplicativo los riesgos definidos por el proceso. 
</t>
        </r>
      </text>
    </comment>
    <comment ref="AZ9" authorId="0" shapeId="0" xr:uid="{00000000-0006-0000-0100-000003000000}">
      <text>
        <r>
          <rPr>
            <b/>
            <sz val="9"/>
            <color indexed="81"/>
            <rFont val="Tahoma"/>
            <family val="2"/>
          </rPr>
          <t xml:space="preserve">DDO: </t>
        </r>
        <r>
          <rPr>
            <sz val="9"/>
            <color indexed="81"/>
            <rFont val="Tahoma"/>
            <family val="2"/>
          </rPr>
          <t xml:space="preserve">En este campo se registra la fecha máxima en que se va a realizar seguimiento de actividades de los controles. propuestos.  </t>
        </r>
      </text>
    </comment>
  </commentList>
</comments>
</file>

<file path=xl/sharedStrings.xml><?xml version="1.0" encoding="utf-8"?>
<sst xmlns="http://schemas.openxmlformats.org/spreadsheetml/2006/main" count="4079" uniqueCount="824">
  <si>
    <t> </t>
  </si>
  <si>
    <t>FORMATO PARA LA FORMULACIÓN Y TRATAMIENTOS DE RIESGOS</t>
  </si>
  <si>
    <t>AG-F-02</t>
  </si>
  <si>
    <t>V-1</t>
  </si>
  <si>
    <t xml:space="preserve">Referencia </t>
  </si>
  <si>
    <t>Proceso</t>
  </si>
  <si>
    <t>Tipo de Riesgo</t>
  </si>
  <si>
    <t>Descripción del Riesgo
(VIGENCIA 2023)</t>
  </si>
  <si>
    <t>Impacto</t>
  </si>
  <si>
    <t>Causa Inmediata ¿Cómo?</t>
  </si>
  <si>
    <t>Causa Raíz ¿Debido a que?</t>
  </si>
  <si>
    <t>Clasificación del Riesgo</t>
  </si>
  <si>
    <t>Frecuencia con la cual se realiza la actividad anual</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</si>
  <si>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</si>
  <si>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</si>
  <si>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</si>
  <si>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</si>
  <si>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</si>
  <si>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</si>
  <si>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</si>
  <si>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</si>
  <si>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</si>
  <si>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</si>
  <si>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</si>
  <si>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</si>
  <si>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</si>
  <si>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</si>
  <si>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</si>
  <si>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Nombre del Responsable</t>
  </si>
  <si>
    <t>Cargo del Responsable</t>
  </si>
  <si>
    <t>Área del Responsable</t>
  </si>
  <si>
    <t>Jefe del Área del Responsable</t>
  </si>
  <si>
    <t>Fecha Implementación</t>
  </si>
  <si>
    <t>Fecha Compromiso</t>
  </si>
  <si>
    <t>DIRECCIONAMIENTO ESTRATÉGICO</t>
  </si>
  <si>
    <t>Operativos</t>
  </si>
  <si>
    <t xml:space="preserve">Posibilidad de afectación reputacional por mala imagen ante el comité directivo en la presentación de metas de la entidad  debido al mala formulación de los indicadores del plan de acción en la desarticulación con los  PES, PEI, PND asi como iincumplimiento al seguimiento del mismo en lo relacionado con la presentación de informes trimestrales de avance   </t>
  </si>
  <si>
    <t>reputacional</t>
  </si>
  <si>
    <t xml:space="preserve">mala imagen ante el comité directivo en la presentación de metas de la entidad </t>
  </si>
  <si>
    <t xml:space="preserve">mala formulación de los indicadores del plan de acción en la desarticulación con los  PES, PEI, PND así como incumplimiento al seguimiento del mismo en lo relacionado con la presentación de informes trimestrales de avance  </t>
  </si>
  <si>
    <t>Ejecución y Administración de procesos</t>
  </si>
  <si>
    <t>Media</t>
  </si>
  <si>
    <t xml:space="preserve">     El riesgo afecta la imagen de la entidad internamente, de conocimiento general, nivel interno, de junta directiva y accionistas y/o de proveedores</t>
  </si>
  <si>
    <t xml:space="preserve">     El riesgo afecta la imagen de la entidad internamente, de conocimiento general, nivel interno, de junta dircetiva y accionistas y/o de provedores</t>
  </si>
  <si>
    <t>Menor</t>
  </si>
  <si>
    <t>Moderado</t>
  </si>
  <si>
    <t>El profesional de la Oficina de Planeación y Gestión Internacional empezará el proceso para la formulación del plan de acción desde la vigencia anterior, brindando capacitaciones y asesorías a los líderes de cada dependencia para indicarles como se formulan los planes y solucionar dudas en su formulación para la siguiente vigencia, para esta actividad, se enviará una comunicación a las áreas con el cronograma establecido, previo a la publicación del mismo en la página web del Ministerio.
El profesional de la Oficina de Planeación y Gestión Internacional envía las notificaciones a las dependencias con tiempo de antelación, solicitando el reporte de avance de los indicadores de resultado y de producto para su registro en el aplicativo y realizar el acompañamiento permanente a los funcionarios que lo requieran, al momento de diligenciar la información.</t>
  </si>
  <si>
    <t>Probabilidad</t>
  </si>
  <si>
    <t>Preventivo</t>
  </si>
  <si>
    <t>Manual</t>
  </si>
  <si>
    <t>Documentado</t>
  </si>
  <si>
    <t>Continua</t>
  </si>
  <si>
    <t>Con Registro</t>
  </si>
  <si>
    <t>Baja</t>
  </si>
  <si>
    <t>Evitar</t>
  </si>
  <si>
    <t>JACOME CONTRERAS EDGAR JOSE</t>
  </si>
  <si>
    <t>CONTRATISTA</t>
  </si>
  <si>
    <t>Oficina de Planeación y Gestión Internacional</t>
  </si>
  <si>
    <t>MIGUEL CARDOZO</t>
  </si>
  <si>
    <t>31/12/2023</t>
  </si>
  <si>
    <t>Posibilidad de afectación económico y reputacional por demandas y quejas de los interesados en la gestión de los tramites   debido a procedimientos erroneos publicados en el SUIT frente a lo establecido en la normatividad e incumplimiento de la estrategia de racionalización de tramites establecida en el Plan Anticorrupción y Atención al Ciudadano</t>
  </si>
  <si>
    <t>económico y reputacional</t>
  </si>
  <si>
    <t xml:space="preserve">demandas y quejas de los interesados en la gestión de los tramites  </t>
  </si>
  <si>
    <t>procedimientos erroneos publicados en el SUIT frente a lo establecido en la normatividad e incumplimiento de la estrategia de racionalización de tramites establecida en el Plan Anticorrupción y Atención al Ciudadano</t>
  </si>
  <si>
    <t>Usuarios, productos y practicas , organizacionales</t>
  </si>
  <si>
    <t>Alta</t>
  </si>
  <si>
    <t xml:space="preserve">     Mayor a 500 SMLMV </t>
  </si>
  <si>
    <t>Catastrófico</t>
  </si>
  <si>
    <t>Extremo</t>
  </si>
  <si>
    <t>El profesional de la Oficina de Planeación y Gestión Internacional verifica que la informacion de los tramites publicaods en el SUIT se encuentra actualizada y sea la correcta a través de una plantilla de validación de información de cada tramite y la revisa con los encargados misionales correspondientes.</t>
  </si>
  <si>
    <t>JULIAN RAMIRO GARZÓN DELGADILLO</t>
  </si>
  <si>
    <t>Profesional Especializado</t>
  </si>
  <si>
    <t>OPGI / Grupo de Gestión y Seguimiento Sectorial</t>
  </si>
  <si>
    <t>Estratégico</t>
  </si>
  <si>
    <t>posibilidad de afectación Reputacional por o para Sanciones de tipo normativo debido a incumplimiento de los tiempos para el registro o actualización de los proyectos de inversión PIIP</t>
  </si>
  <si>
    <t>Reputacional</t>
  </si>
  <si>
    <t>Sanciones de tipo normativo</t>
  </si>
  <si>
    <t>incumplimiento de los tiempos para el registro o actualización de los proyectos de inversión PIIP</t>
  </si>
  <si>
    <t>Ejecucion y Administracion de procesos</t>
  </si>
  <si>
    <t>Muy Alta</t>
  </si>
  <si>
    <t xml:space="preserve">     El riesgo afecta la imagen de de la entidad con efecto publicitario sostenido a nivel de sector administrativo, nivel departamental o municipal</t>
  </si>
  <si>
    <t>Mayor</t>
  </si>
  <si>
    <t>Alto</t>
  </si>
  <si>
    <t>El y/o la Coordinador(a) de Planeación y Programación y profesional designado, dispone de un enlace en planeación para asesorar los gerentes de proyectos de inversión, presenta e informa el cronograma presupuestal y posteriormente realiza seguimiento al estado de avance de cada uno de los trámites para el registro o actualización de los proyectos de inversión en la PIIP; en caso de encontrar desviaciones en los tiempos definidos establece acciones correctivas o preventivas requeridas con el gerente del proyecto y de ser necesario con la alta dirección,
a traves de,  los instrumentos de control definidos para tal fin, cronograma presupuestal y reuniones de seguimiento</t>
  </si>
  <si>
    <t>Correctivo</t>
  </si>
  <si>
    <t>100,0%</t>
  </si>
  <si>
    <t>Reducir (mitigar)</t>
  </si>
  <si>
    <t>Gladys Yolanda Ramos</t>
  </si>
  <si>
    <t>Profesional OPGI</t>
  </si>
  <si>
    <t>Oficina Asesora de Planeación y Gestión Internacional</t>
  </si>
  <si>
    <t>Miguel Angel Bermudez</t>
  </si>
  <si>
    <t>posibilidad de afectación Económico y Reputacional por o para Perdida de recursos debido a no  cumplimiento de la ejecución presupuestal en el marco de los acuerdos de gestión</t>
  </si>
  <si>
    <t>Económico y Reputacional</t>
  </si>
  <si>
    <t>Perdida de recursos</t>
  </si>
  <si>
    <t>no  cumplimiento de la ejecución presupuestal en el marco de los acuerdos de gestión</t>
  </si>
  <si>
    <t>El y/o la Coordinador(a) de Planeación y Programación y profesionales designados, solicitan a los responsables de la ejecución de proyectos de inversión el diligenciamiento de la matriz de acuerdos de gestión, en cumplimiento de parámetros establecidos por el Ministerio y posteriormente realiza seguimiento mensual a la ejecución presupuestal; en caso de encontrar desviaciones, establece plan de choque para alcanzar las metas de ejecución presupuestal
a traves de, acuerdos de gestión, informes de ejecución, correo con informe de reuniones de seguimiento sobre PAE y reunión de seguimiento con las áreas</t>
  </si>
  <si>
    <t>Caroline Mosquera
Vladimir castro</t>
  </si>
  <si>
    <t>posibilidad de afectación Reputacional por o para no contar con información oportuna en el plan de acción debido a incumplimiento en la entrega de información del seguimiento de los indicadores del plan de acción</t>
  </si>
  <si>
    <t>no contar con información oportuna en el plan de acción</t>
  </si>
  <si>
    <t>inclumplimiento en la entrega de información del seguimiento de los indicadores del plan de acción</t>
  </si>
  <si>
    <t xml:space="preserve">     El riesgo afecta la imagen de la entidad con algunos usuarios de relevancia frente al logro de los objetivos</t>
  </si>
  <si>
    <t xml:space="preserve">El Profesional de la OPGI, Define un plan de capacitación de los diferentes modulos del SIGAME y realiza seguimiento al cumplimiento del mismo a traves de, mesas de trabajo y memorias de las capacitaciones junto con el listado de asistencia a las mismas </t>
  </si>
  <si>
    <t>Miguel Cardozo</t>
  </si>
  <si>
    <t>GESTIÓN INTERNACIONAL</t>
  </si>
  <si>
    <t>Posibilidad de afectación Reputacional por no atender los compromisos internacionales, perdiendo credibilidad y posicionamiento en los distintos escenarios debido a la desarticulación en la gestión internacional al interior del Ministerio de Minas y Energía y sus entidades adscritas.</t>
  </si>
  <si>
    <t>no atender los compromisos internacionales, perdiendo credibilidad y posicionamiento en los distintos escenarios</t>
  </si>
  <si>
    <t>la desarticulación en la gestión internacional al interior del Ministerio de Minas y Energía y sus entidades adscritas.</t>
  </si>
  <si>
    <t xml:space="preserve">
1. El profesional del Grupo de Asuntos Internacionales, realiza reuniones con (i) las dependencias del Ministerio de Minas y Energía y sus entidades adscritas para hacer el levantamiento de las prioridades de cooperación internacional para el sector y presentar los lineamientos de articulación para la gestión internacional; de igual forma, realiza seguimiento y reuniones periódicas con (ii) los  stakeholders del sector para asegurar el cumplimiento y gestión de compromisos adquiridos, a través de listas de asistencia y/o ayudas de memoria.</t>
  </si>
  <si>
    <t>1. CARREÑO GUERRERO BLANCA HERMENCIA</t>
  </si>
  <si>
    <t>Profresional Universitario</t>
  </si>
  <si>
    <t>OPGI / Grupo de Asuntos Internacionales</t>
  </si>
  <si>
    <t>ADMINISTRACIÓN DEL SISTEMA INTEGRADO DE GESTIÓN</t>
  </si>
  <si>
    <t xml:space="preserve">Posibilidad de afectación Reputacional por mala imagen ante los grupos de valor de la entidad  debido a demoras en la oficialización de los documentos del sistema de gestión de calidad y/o oficialización de documentos que no cumplan con el procedimiento interno de elaboración y control de documentos </t>
  </si>
  <si>
    <t xml:space="preserve">mala imagen ante los grupos de valor de la entidad </t>
  </si>
  <si>
    <t xml:space="preserve">no oficialización de los documentos del sistema de gestión de calidad, por incumplimiento del procedimiento interno de elaboración y control de documentos </t>
  </si>
  <si>
    <t>El profesional de la Oficina de Planeación y Gestión Internacional realiza asesoría y revisión de las solicitudes de control documental conjuntamente con los dueños de los procesos y valida los documentos antes de ser aprobados para evitar errores en forma y/o contenido, a través de listado de verificación de actualización de documentos, en caso que haya una desviación del control procederá a solicitar ajustes</t>
  </si>
  <si>
    <t>ALVARO JOSE PEÑA ESCOBAR</t>
  </si>
  <si>
    <t>OPGI</t>
  </si>
  <si>
    <t>posibilidad de afectación Económico y Reputacional por o para Retraso de reportes de información o perdida de la misma  debido a Daño total o fallas de la herramienta de gestión SIGAME</t>
  </si>
  <si>
    <t xml:space="preserve">Retraso de reportes de información o perdida de la misma </t>
  </si>
  <si>
    <t>Daño total o fallas de la herramienta de gestión SIGAME</t>
  </si>
  <si>
    <t>Fallas Tecnologicas</t>
  </si>
  <si>
    <t>El Profesional de la OPGI, Realiza back ups periodicos de la información del SIGAME y los almacena en una herramienta tecnologicaa traves de, informes del apicativo</t>
  </si>
  <si>
    <t>COMUNICACIÓN INSTITUCIONAL</t>
  </si>
  <si>
    <t>posibilidad de afectación Reputacional por o para mala percepción del desarrollo de la misionalidad del ministerio frente a la opinión pública, debido a divulgación de información de baja confiabilidad a traves de los canales propios y otros medios de comunicación</t>
  </si>
  <si>
    <t>mala percepción del desarrollo de la misionalidad del ministerio frente a la opinión pública,</t>
  </si>
  <si>
    <t>divulgación de información de baja confiabilidad a traves de los canales propios y otros medios de comunicación</t>
  </si>
  <si>
    <t>Pérdida Reputacional</t>
  </si>
  <si>
    <t>El Lider MECI y Gestor de Calidad, Mesas de trabajo al interior del Grupode Comunicaciones y Prensaa traves de, actas que documenten lo tratado en las mesas de trabajo</t>
  </si>
  <si>
    <t>Aleatoria</t>
  </si>
  <si>
    <t>Juan David Portilla - Carol Feliciano</t>
  </si>
  <si>
    <t>Grupo de Comunicaciones y Prensa</t>
  </si>
  <si>
    <t>Luisa Fernanda Molina</t>
  </si>
  <si>
    <t>posibilidad de afectación Reputacional por o para  mala percepción del desarrollo de las acciones adelantadas por las diferentes entidadaes adscritas al sector mineroenergético debido a divulgación de información de baja confiabilidad a traves de los canales propios y otros medios de comunicación</t>
  </si>
  <si>
    <t xml:space="preserve"> mala percepción del desarrollo de las acciones adelantadas por las diferentes entidadaes adscritas al sector mineroenergético</t>
  </si>
  <si>
    <t>posibilidad de afectación Reputacional por o para  mala percepción del desarrollo de las acciones adelantadas por el ministerio debido a bajo nivel de difusión de contenidos a traves de los canales propios de la entidad</t>
  </si>
  <si>
    <t xml:space="preserve"> mala percepción del desarrollo de las acciones adelantadas por el ministerio</t>
  </si>
  <si>
    <t>bajo nivel de difusión de contenidos a traves de los canales propios de la entidad</t>
  </si>
  <si>
    <t>El Comunnity Manager, genera  y publica contenidos elaborados desder el grupo de Comunicaciones y Prensaa traves de, las redes sociales oficiales de la entidad</t>
  </si>
  <si>
    <t>Juan David Portilla - Maria Camila Cita</t>
  </si>
  <si>
    <t>DIRECCIÓN DE HIDROCARBUROS - FORMULACIÓN</t>
  </si>
  <si>
    <t>Operativo</t>
  </si>
  <si>
    <t>Posibilidad de afectación reputacional por  no facilitar la participación ciudadana en las decisiones de la Entidad debido a Falta de Publicidad y limitación a la  participación de los Grupos de interés</t>
  </si>
  <si>
    <t xml:space="preserve"> No facilitar la participación ciudadana en las decisiones de la Entidad</t>
  </si>
  <si>
    <t xml:space="preserve">Falta de Publicidad y limitación a la  participación de los Grupos de interés
 </t>
  </si>
  <si>
    <t xml:space="preserve">     El riesgo afecta la imagen de la entidad a nivel nacional, con efecto publicitarios sostenible a nivel país</t>
  </si>
  <si>
    <t>El profesional de la Dirección de Hidrocarburos, realiza seguimientos mensuales de verificación y cumplimiento a los lineamientos establecidos para la publicidad de los proyectos normativos que expide la Dirección de Hidrocarburos dejando reportes de las mismas</t>
  </si>
  <si>
    <t>Profesional-Grupo Gestion de Proyectos y Optimización</t>
  </si>
  <si>
    <t>Grupo Gestión de Proyectos y Optimización</t>
  </si>
  <si>
    <t>Jeferson A. Mendoza Ariza</t>
  </si>
  <si>
    <t>DIRECCIÓN DE HIDROCARBUROS - EJECUCIÓN</t>
  </si>
  <si>
    <t xml:space="preserve"> el sistema capture variables que no correspondan con la información definida dentro de la metodología, para la difusion de los boletines estadisticos</t>
  </si>
  <si>
    <t>que no esten parametrizadas las reglas establecidas en el sistema (SQL)</t>
  </si>
  <si>
    <t xml:space="preserve">El Profesional liquidos/Profesional Downstream/Profesional BI - SICOM, Valida el registro de errores y realiza los ajustes y pruebas a las reglas de validacion establecidas en la base de datos durante la etapa de analisisa traves de, reporte de los casos en el sistema aranda de manera mensual donde se adjunte el Log de errors de la Base de Datos SQL, cuando existe una desviación en las variables realizan ajustes de variables según la metodología establecida.  
El Profesional liquidos/Profesional Downstream/Profesional BI - SICOM, Verifica el periodo de publicación dentro de los tiempos de calendario de difusión establecidos, antes de su publicacion.a traves de,  EP-F-11 Calendario de difusión del proceso estadístico  de las transacciones de volúmenes líquidos derivados del petróleo, en caso de presentar novedades en relación con accesibilidad, remite Correo electronico notificando novedades para ajustes; si no hay novedades en la verificación del periodo a publicar realiza la aprobación del boletin
</t>
  </si>
  <si>
    <t>Automático</t>
  </si>
  <si>
    <t>Reducir (compartir)</t>
  </si>
  <si>
    <t>Dayer Gozalez / Rafael Tabarez</t>
  </si>
  <si>
    <t>Profesional Downstream - SICOM / Profesional Grupo liquidos - SICOM</t>
  </si>
  <si>
    <t xml:space="preserve">Direccion de hidrocarburos </t>
  </si>
  <si>
    <t>Felipe Gonzalez Penagos</t>
  </si>
  <si>
    <t xml:space="preserve">la  información producida no contribuye al desarrollo de políticas públicas que respondan a las necesidades institucionales, de los clientes y partes interesadas </t>
  </si>
  <si>
    <t xml:space="preserve">la no identificación ni priorización de necesidades de información estadística relevante </t>
  </si>
  <si>
    <t>El Lider Downstream/
Servicio al Ciudadano/Equipo SICOM, Identifica mensualmente las necesidades de informacion asociadas a la operación estadistica  a través de los diferentes canales; prioriza y gestiona para su analisis y respuesta (registros de trazabilidad)a traves de, registro de gestión de PQR´S (MME)
registro casos (portal autogestión aranda- SICOM)</t>
  </si>
  <si>
    <t>Sin Documentar</t>
  </si>
  <si>
    <t xml:space="preserve">la Construcción de procedimientos, instrumentos, mecanismos y herramientas que no corresponden a los objetivos de la operación estadística </t>
  </si>
  <si>
    <t>El Lider Grupo Gas, Lider Downstream, Realizar un monitoreo a los instrumentos, mecanismos y herramientas del proceso estadistico que permita identificar el incumplimiento frente a las metodologias definidas en la NTC PE 1000:2020 y en caso de existir desviaciones, corregir y actualizar los hallazgos a traves de, evaluación de la operación estadistica anual y Auditorias internas anuales (plan de mejoramiento)</t>
  </si>
  <si>
    <t>Detectivo</t>
  </si>
  <si>
    <t>DIRECCIÓN DE HIDROCARBUROS - SEGUIMIENTO</t>
  </si>
  <si>
    <t>Posibilidad de afectación económico y reputacional por imposibilidad de realizar la asignación de recursos para los pagos de compensación al transportador de combustibles liquidos derivados del petroleo de conformidad con lo establecido en el Articulo 55 de la Ley 191 de 1995 debido a  incumplimiento de la compensación por el transporte terrestre de combustible para abastecer el departamento de Nariño</t>
  </si>
  <si>
    <t>imposibilidad de realizar la asignación de recursos para los pagos de compensación al transportador de combustibles liquidos derivados del petroleo de conformidad con lo establecido en el Articulo 55 de la Ley 191 de 1995</t>
  </si>
  <si>
    <t xml:space="preserve"> incumplimiento de la compensación por el transporte terrestre de combustible para abastecer el departamento de Nariño</t>
  </si>
  <si>
    <t xml:space="preserve">1, El profesional de la Dirección de Hidrocarburos, realiza seguimientos mensuales de verificación y validación de cumplimiento de la Resolución 31237 de 2019 para el reconocimiento de la compesnación por concepto de transporte de combustibles líquidos del Departamento de Nariño dejando informes de supervisión
2, En caso de bloqueos y/o manifestaciones, se plantean nuevas rutas de abastcimiento como alternativas de transporte de combustibles líquidos para el Departamento de Nariño,
3, De acuerdo con la planeación institucional se presentan al DNP la necesidad de los recursos requeridos para las siguents vigencias </t>
  </si>
  <si>
    <t>Leve</t>
  </si>
  <si>
    <t>Bajo</t>
  </si>
  <si>
    <t>Profesional-Grupo Midstream</t>
  </si>
  <si>
    <t>Profesionales Especializado</t>
  </si>
  <si>
    <t>Grupo de Gas Midstream</t>
  </si>
  <si>
    <t>Luis Fabian Ocampo</t>
  </si>
  <si>
    <t>Financiero</t>
  </si>
  <si>
    <t>Posibilidad de afectación reputacional por Incumplimiento en el cargue de la información en el sistema NEON para tramitar los pagos programados  debido a reportes eXtemporáneos por parte empresas y contratistas</t>
  </si>
  <si>
    <t xml:space="preserve">Incumplimiento en el cargue de la información en el sistema NEON para tramitar los pagos programados </t>
  </si>
  <si>
    <t>reportes extemporáneos por parte empresas y contratistas</t>
  </si>
  <si>
    <t>El profesional de la Dirección de Hidrocarburos, realiza verificaciones mensuales a través del sistema NEON dejando reportes de las mismas</t>
  </si>
  <si>
    <t>Profesional especializado</t>
  </si>
  <si>
    <t xml:space="preserve">Posibilidad de afectación reputacional por Inducir al error, al debido proceso, oponibilidad y efectos jurídicos  debido a errores en la elaboración de los procedimientos a cargo de cada uno de los grupos Internos de trabajo </t>
  </si>
  <si>
    <t xml:space="preserve">Inducir al error, al debido proceso, oponibilidad y efectos jurídicos </t>
  </si>
  <si>
    <t>falta de publicación de los actos administrativos de carácter general del sector de hidrocarburos</t>
  </si>
  <si>
    <t xml:space="preserve">     El riesgo afecta la imagen de alguna área de la organización</t>
  </si>
  <si>
    <t>El profesional de la Dirección de Hidrocarburos, Implementa mesas de trabajo para realizar una segunda revisión a los procesos y procedimientos con el apoyo y participación de la Oficina de Planeación dejando reportes de las mismas</t>
  </si>
  <si>
    <t>Profesional</t>
  </si>
  <si>
    <t>Tecnologico</t>
  </si>
  <si>
    <t>Posibilidad de afectación reputacional por Perdida de credibilidad y mala imagen ante el sector minero energético,  grupos de interés y ciudadanía en general,   debido a  error de captura en la asignación de cupos de combustibles</t>
  </si>
  <si>
    <t xml:space="preserve">Perdida de credibilidad y mala imagen ante el sector minero energético,  grupos de interés y ciudadanía en general,  </t>
  </si>
  <si>
    <t xml:space="preserve"> error de captura en la asignación de cupos de combustibles</t>
  </si>
  <si>
    <t>El profesional de la Dirección de Hidrocarburos, realiza y verifica la configuración de los agentesde la cadena mediante muestreo aleatorio dejando reportes de las mismas</t>
  </si>
  <si>
    <t xml:space="preserve">Coordinador (a)-Grupo Downstrean </t>
  </si>
  <si>
    <t>DIRECCIÓN DE HIDROCARBUROS</t>
  </si>
  <si>
    <t xml:space="preserve">Felipe Gonzalez </t>
  </si>
  <si>
    <t>Posibilidad de afectación reputacional por Perdida de credibilidad y mala imagen ante el sector minero energético,  grupos de interés y ciudadanía en general  debido a fallas reportadas por el sistema SICOM</t>
  </si>
  <si>
    <t xml:space="preserve">Perdida de credibilidad y mala imagen ante el sector minero energético,  grupos de interés y ciudadanía en general </t>
  </si>
  <si>
    <t>fallas reportadas por el sistema SICOM</t>
  </si>
  <si>
    <t>El profesional de la Dirección de Hidrocarburos, desarrolla un plan de Contingencia en caso de Fallas en el Sistema dejando reportes de las mismas</t>
  </si>
  <si>
    <t>Contratiista</t>
  </si>
  <si>
    <t xml:space="preserve">Posibilidad de afectación Reputacional por Incumplimiento a los lineamientos establecidos para el seguimiento y control a los contratos asignados a la Dirección de Hidrocarburos  debido a falta de cumplimiento a los lineamientos establecidos para el seguimiento y control de los contratos asignados a la Dirección de Hidrocarburos </t>
  </si>
  <si>
    <t xml:space="preserve">Incumplimiento a los lineamientos establecidos para el seguimiento y control a los contratos asignados a la Dirección de Hidrocarburos </t>
  </si>
  <si>
    <t xml:space="preserve">falta de cumplimiento a los lineamientos establecidos para el seguimiento y control de los contratos asignados a la Dirección de Hidrocarburos </t>
  </si>
  <si>
    <t>El riesgo afecta la imagen de la entidad con algunos usuarios de relevancia frente al logro de los objetivos</t>
  </si>
  <si>
    <t xml:space="preserve">El profesional de la Dirección de la Dirección de Hidrocarburos verifica que los formatos establecidos para el seguimiento y control de los contratos y /o convenios asignados a la Dirección de Hidrocarburos,  cuentan con el diligenciamiento del formato correspondiete Código SP-F-14, el cual deberá estár totalamente diligenciado y firmado por parte del supervisor y/o quien haga sus veces. </t>
  </si>
  <si>
    <t>Coordinadores y/o Supervisores de los contratos</t>
  </si>
  <si>
    <t>Posibilidad de afectación Reputacional por Incumplimiento a los lineamientos establecidos en la formulación de la regulación para el sector hidrocarburos debido a la pérdida de la información relacionada con la trazabilidad en la  construcción de los actos administrativo</t>
  </si>
  <si>
    <t>Incumplimiento a los lineamientos establecidos en la formulación de la regulación para el sector hidrocarburos</t>
  </si>
  <si>
    <t>la pérdida de la información relacionada con la trazabilidad en la  construcción de los actos administrativos</t>
  </si>
  <si>
    <t>El riesgo afecta la imagen de alguna área de la organización</t>
  </si>
  <si>
    <t>EL profesional del Grupo Gestión de Proyectos y Optimización de la Dirección de Hidrocaarburos,   verifica el cumplimieto de los lineamientos establecidos, validados a través de una lista de chequeo</t>
  </si>
  <si>
    <t>cumplimiento</t>
  </si>
  <si>
    <t xml:space="preserve">posibilidad de afectación Reputacional por o para inposibilidad de la consulta ciudadana y partes interesadas, respecto de la gestión y avance de los proyectos de inversión asignados a la Dirección de Hidrocarburos  debido a  Desinformación por no registro del  avance de gestión de los proyectos de inversiónen, en la plataforma de Seguimiento a los Proyectos de Inversión – SPI  </t>
  </si>
  <si>
    <t xml:space="preserve">inposibilidad de la consulta ciudadana y partes interesadas, respecto de la gestión y avance de los proyectos de inversión asignados a la Dirección de Hidrocarburos </t>
  </si>
  <si>
    <t xml:space="preserve"> Desinformación por no registro del  avance de gestión de los proyectos de inversiónen, en la plataforma de Seguimiento a los Proyectos de Inversión – SPI  </t>
  </si>
  <si>
    <t>El Profesional Especializado, Seguimientos a través de correos institucionales, Teams y sistema de información de reporte proyecto de inversión del DNP y demas autorizados por la organizacióna traves de, Informes de seguimiento, bases de datos, correos electrónicos y  sistema de información de reporte proyecto de inversión del DNP</t>
  </si>
  <si>
    <t>Leonardo Tamayo</t>
  </si>
  <si>
    <t>Grupo Gestión de Proyectos y Optimización - Dirección de Hidrocarburos</t>
  </si>
  <si>
    <t>MINERÍA EMPRESARIAL SEGUIMIENTO</t>
  </si>
  <si>
    <t xml:space="preserve">Posibilidad de afectación Económico y Reputacional por  Reprocesos y falta de ejecución presupuestal generando incumplimiento de las metas y objetivos proyectados debido a insuficiencia de planeación y estructuración en los procesos de contratación </t>
  </si>
  <si>
    <t>Reprocesos y falta de ejecución presupuestal generando incumplimiento de las metas y objetivos proyectados</t>
  </si>
  <si>
    <t xml:space="preserve">insuficiencia de planeación y estructuración en los procesos de contratación </t>
  </si>
  <si>
    <t>El Profesional especializado, Apoya en la planeación, estructuración y seguimiento de las necesidades proyectadas en contratación a traves de, Reuniones de Seguimiento al PAE, Informes</t>
  </si>
  <si>
    <t>ANLLELA MARSELA CASTILLO REY</t>
  </si>
  <si>
    <t xml:space="preserve">Dirección de Minería Empresarial </t>
  </si>
  <si>
    <t>Pablo Yesid Fajardo Benitez</t>
  </si>
  <si>
    <t>MINERÍA EMPRESARIAL EJECUCIÓN</t>
  </si>
  <si>
    <t>operativo</t>
  </si>
  <si>
    <t>Posibilidad de afectación Reputacional por generación de hallazgos que puedan resultar del ejercicio de una auditoria por parte del ente de control  debido a la no aplicación metodologica de la valoración de reservas mineras del país</t>
  </si>
  <si>
    <t xml:space="preserve">generación de hallazgos que puedan resultar del ejercicio de una auditoria por parte del ente de control </t>
  </si>
  <si>
    <t>la no aplicación metodologica de la valoración de reservas mineras del país</t>
  </si>
  <si>
    <t>Muy Baja</t>
  </si>
  <si>
    <t>El Profesional especializado, Realiza una validación de la información suministrada por parte de la ANM  aplicando la metología para la valoración de reservas mineras del país, estructurada en la resolución 90079 del 13 de febrero del 2013 a traves de, Lista de chequeo de verificación de cumplimiento de la misma.</t>
  </si>
  <si>
    <t>MINERÍA EMPRESARIAL FORMULACIÓN</t>
  </si>
  <si>
    <t>Posibilidad de afectación Reputacional por la no definición de lineamientos para  la  formulación  de políticas, planes,programas y reglamentación sectorial  debido a carencia de objetividad sectorial e impartición de  directrices correspondientes para la formulación de políticas, planes, programas y reglamentación.</t>
  </si>
  <si>
    <t xml:space="preserve">la no definición de lineamientos para  la  formulación  de políticas, planes,programas y reglamentación sectorial </t>
  </si>
  <si>
    <t>carencia de objetividad sectorial e impartición de  directrices correspondientes para la formulación de políticas, planes, programas y reglamentación.</t>
  </si>
  <si>
    <t>El Profesional especializado, Asegura que haya una correcta definición de los lineamientos para formulación de las políticas, planes, programas, reglamentos, lineamientos sectoriales  a traves de, mesas de trabajo, ayudas de memoria de reuniones, comunicaciones oficiales y/o listas de asistencia.</t>
  </si>
  <si>
    <t>FORMALIZACIÓN MINERA - EJECUCIÓN</t>
  </si>
  <si>
    <t>Estrategico</t>
  </si>
  <si>
    <t>sanciones y demandas por incumplimientos en la ejecución de los convenios y/o contratos de la Dirección de Formalización Minera</t>
  </si>
  <si>
    <t>ineficacia en el seguimiento  en su etapa  contractual y postcontractual</t>
  </si>
  <si>
    <t>El Supervisor delegado para el convenio o contrato, realizará el seguimiento a las obligaciones y términos contractuales de acuerdo con el manual de contratación de la entidad y con los términos establecidos en el convenio o contrato, en aras de validar la gestión de pago de los productos o servicios prestados y /o solicitar los ajustes o complementos necesarios . Como evidencia se tendrán, comunicaciones oficiales, informes de actividades, informes de supervisión, entre otros, según aplique, lo cual será ubicado en una carpeta definida por cada coordinación.</t>
  </si>
  <si>
    <t>Vladimir Chamat
Mery Helen Ochoa
Elias Pinto</t>
  </si>
  <si>
    <t>Coordinadores de grupo</t>
  </si>
  <si>
    <t>Dirección de Formalización (cada grupo de Coordinación)</t>
  </si>
  <si>
    <t>Director de Formalización Minera</t>
  </si>
  <si>
    <t>FORMALIZACIÓN MINERA - SEGUIMIENTO</t>
  </si>
  <si>
    <t>multas y sanciones por atrasos en la respuesta a los derechos de pertición de la Dirección de Formalización Minera</t>
  </si>
  <si>
    <t>la falta de seguimiento y control en la atención oportuna y completa de los derechos de petición</t>
  </si>
  <si>
    <t>El los profesionales de apoyo designados para la Dirección, Enviarán alertas relacionadas con los derechos de petición próximos a vencer, de acuerdo con el correo que remite la oficina de relacionamiento con el ciudadanoa traves de, correos electrónicos</t>
  </si>
  <si>
    <t>El Coordinador de cada grupo de la Dirección de Formalización Minera, Revisión de aplicativo Argo para el reparto y posterior verificación de la respuesta completa y oportuna por parte del funcionario o contratista asignadoa traves de, Reporte quincenal de informe de aplicativo Argo de las comunicaciones recibidas</t>
  </si>
  <si>
    <t>GRUPO DE EJECUCIÓN ESTRATEGICA DEL SECTOR EXTRACTIVO - EJECUCIÓN</t>
  </si>
  <si>
    <t>posibilidad de afectación reputacional por o para falta de seguimiento, desde el equipo técnico del GEESE, debido a la no realización de mesas de trabajo o visitas técnicas suficientes, que permitan evidenciar el avance y terminación de los proyectos que se traducen en nuevos usuarios de energía eléctrica para su oportuno reporte en los diferentes instrumentos de seguimiento.</t>
  </si>
  <si>
    <t>falta de seguimiento, desde el equipo técnico del GEESE,</t>
  </si>
  <si>
    <t>la no realización de mesas de trabajo o visitas técnicas suficientes, que permitan evidenciar el avance y terminación de los proyectos que se traducen en nuevos usuarios de energía eléctrica para su oportuno reporte en los diferentes instrumentos de seguimiento.</t>
  </si>
  <si>
    <t>Usuarios, productos y practicas organizacionales</t>
  </si>
  <si>
    <t>El equipo técnico del GEESE, realizará el seguimiento que permita evidenciar el avance y terminación de los proyectos que se traducen en nuevos usuarios de energía eléctrica, a traves de mesas técnicas o visitas reflejadas en actas y listas de asistencia, fichas de seguimiento GEESE, adicionalmente, este seguimiento se registrará en la matriz correspondiente con el fin de facilitar la consulta, control relacionados con la revisión de los proyectos y facilitará su oportuno reporte en los diferentes instrumentos de seguimiento.</t>
  </si>
  <si>
    <t>Eduard Estrada</t>
  </si>
  <si>
    <t>Profesional Universitario</t>
  </si>
  <si>
    <t>GEESE</t>
  </si>
  <si>
    <t>Monica Verdugo</t>
  </si>
  <si>
    <t xml:space="preserve">posibilidad de afectación reputacional por o para retrasos en la verificación de requisitos por parte del equipo técnico del GEESE debido a la demora en el envio de las comunicaciones correspondientes a las entidades adscritas al Ministerio, las cuales apoyan esta función (IPSE y UPME), entre otros. </t>
  </si>
  <si>
    <t>retrasos en la verificación de requisitos por parte del equipo técnico del GEESE</t>
  </si>
  <si>
    <t xml:space="preserve">la demora en el envio de las comunicaciones correspondientes a las entidades adscritas al Ministerio, las cuales apoyan esta función (IPSE y UPME), entre otros. </t>
  </si>
  <si>
    <t>El equipo técnico del GEESE, realizará un estricto seguimiento a las solicitudes para la adecuada emisión de conceptosa traves del envío oportuno de comunicaciones a las entidades adscritas al Ministerio que apoyan esta función (IPSE y UPME). Adicionalmente se consolidará en una matriz de control el seguimiento en donde se evidencien las solicitudes de conceptos y los tiempos establecidos.</t>
  </si>
  <si>
    <t>posibilidad de afectación reputacional por o para no realizar el seguimiento al recaudo del SGR y a la determinación de Asignaciones Directas debido a que no se realiza la consolidación de la información reportada por la Agencia Nacional de Minería y la Agencia Nacional de Hidrocarburos mensualmente relacionada con el recaudo por sector de eXplotación y con las Asignaciones Directas por beneficiario.</t>
  </si>
  <si>
    <t>no realizar el seguimiento al recaudo del SGR y a la determinación de Asignaciones Directas</t>
  </si>
  <si>
    <t>que no se realiza la consolidación de la información reportada por la Agencia Nacional de Minería y la Agencia Nacional de Hidrocarburos mensualmente relacionada con el recaudo por sector de explotación y con las Asignaciones Directas por beneficiario.</t>
  </si>
  <si>
    <t>El GEESE, hará seguimiento al recaudo de regalías mediante, el registro en una matriz de seguimiento al recaudo de regalías que informen la Agencia Nacional de Minería y la Agencia Nacional de Hidrocarburos y en caso de ser necesario, alertará  cambios en el recaudo frente a la apropiación de Asignaciones Directas de conformidad con lo dispuesto en el artículo 153 de la Ley 2056 de 2020.</t>
  </si>
  <si>
    <t>posibilidad de afectación reputacional por o para falta de acompañamiento, desde el equipo técnico del GEESE, a las entidades beneficiarias de los recursos de inversión distribuidos y asignados por el Ministerio de Minas y Energía de conformidad con la normativa vigente, debido a  la no revisión del componente técnico de los proyectos o la insuficiente realización de mesas de trabajo que permitan promover la inversión de estos recursos en cumplimiento de los objetivos y fines del proyecto de inversión que corresponda.</t>
  </si>
  <si>
    <t>falta de acompañamiento, desde el equipo técnico del GEESE, a las entidades beneficiarias de los recursos de inversión distribuidos y asignados por el Ministerio de Minas y Energía de conformidad con la normativa vigente,</t>
  </si>
  <si>
    <t xml:space="preserve"> la no revisión del componente técnico de los proyectos o la insuficiente realización de mesas de trabajo que permitan promover la inversión de estos recursos en cumplimiento de los objetivos y fines del proyecto de inversión que corresponda.</t>
  </si>
  <si>
    <t>El equipo técnico del GEESE, realizará el acompañamiento técnico a las entidades beneficiarias de los recursos de inversión distribuidos y asignados por el Ministerio de Minas y Energía, mediante la emisión de fichas de revisión del componente técnico de los proyectos y la realización de mesas tecnicas, asi mismo se registrarán los proyectos en la matriz de seguimiento dispuesta para tal fin.</t>
  </si>
  <si>
    <t>ENERGÍA ELÉCTRICA - EJECUCIÓN</t>
  </si>
  <si>
    <t>Posibilidad de afectación económico y reputacional por incumplimiento a las metas del Gobierno Nacional debido a insuficiencia de proyectos con viabilidad técnica y financiera, e insuficiencia de recursos para asiganar a proyectos</t>
  </si>
  <si>
    <t>incumplimiento a las metas del Gobierno Nacional</t>
  </si>
  <si>
    <t>insuficiencia de proyectos con viabilidad técnica y financiera, e insuficiencia de recursos para asiganar a proyectos</t>
  </si>
  <si>
    <t>El profesional del Grupo de Fondos, realiza mesas de trabajo con los entes territoriales operadores de red y otros estructuradores, para digulgar las diferentes fuentes de financiación (FAER, FAZNI, OCAD Paz, entre otros) con el fin de incentivar la estructuración y ajuste de proyectos para obtener concepto favorable en la viabilidad técnica y financiera yse evidenciará a través de actas de los comités, los oficios al Ipse y a la upme solicitando proyectos</t>
  </si>
  <si>
    <t>Eulogio Solarte</t>
  </si>
  <si>
    <t>Coordinador</t>
  </si>
  <si>
    <t>Dirección de Energía Eléctrica</t>
  </si>
  <si>
    <t>Cristian Diaz</t>
  </si>
  <si>
    <t>ENERGÍA ELÉCTRICA SEGUIMIENTO</t>
  </si>
  <si>
    <t xml:space="preserve">Posibilidad de afectación económico y reputacional por multa, sanción y mala imagen institucional debido a Demora en envío de la información solicitada por los entes de control </t>
  </si>
  <si>
    <t>multa, sanción y mala imagen institucional</t>
  </si>
  <si>
    <t xml:space="preserve">Demora en envío de la información solicitada por los entes de control </t>
  </si>
  <si>
    <t>El profesional de la Dirección de energía eléctrica realiza seguimiento a los tiempos de respuesta en la información solicitada por los entes de control y otras entidades a través de una matriz de seguimiento</t>
  </si>
  <si>
    <t>Liliana Corredor</t>
  </si>
  <si>
    <t>Posibilidad de afectación reputacional por desconocimiento de las variables energeticas del sector electrico debido a la falta de revisión y de seguimiento de las caracteristicas del sistema energetico</t>
  </si>
  <si>
    <t>desconocimiento de las variables energeticas del sector electrico</t>
  </si>
  <si>
    <t>la falta de revisión y de seguimiento de las caracteristicas del sistema energetico</t>
  </si>
  <si>
    <t>El profesional del Grupo de Gestión del sector, realiza la revisión y seguimiento  de las caracteristicas del sector eléctrico a través de un informe mensual de seguimiento al monitoreo</t>
  </si>
  <si>
    <t>Sin Registro</t>
  </si>
  <si>
    <t>Ulpiano Plaza</t>
  </si>
  <si>
    <t>COORDINADORA GRUPO DE GESTIÓN DEL SECTOR</t>
  </si>
  <si>
    <t>Dirección de Energía</t>
  </si>
  <si>
    <t>Posibilidad de afectación económico y reputacional por baja ejecución en el presupuesto asignado para la vigencia debido a la no disposición oportuna y por ende la no presentación a Comité de proyectos de infraestructura con viabilidad técnica y financiera favorable; la no presentación de oferentes en los concursos de méritos publicados para consultorías en algunos proyectos y retraso en avance de los proyectos de infraestructura por agentes eXternos como por ejemplo factores contractuales, climáticos o de orden público.</t>
  </si>
  <si>
    <t>baja ejecución en el presupuesto asignado para la vigencia</t>
  </si>
  <si>
    <t>la no disposición oportuna y por ende la no presentación a Comité de proyectos de infraestructura con viabilidad técnica y financiera favorable; la no presentación de oferentes en los concursos de méritos publicados para consultorías en algunos proyectos y retraso en avance de los proyectos de infraestructura por agentes externos como por ejemplo factores contractuales, climáticos o de orden público.</t>
  </si>
  <si>
    <t>El profesional de la Dirección de energía eléctrica, realiza seguimiento a la ejecución presupuestal de los proyectos de inversión a través de un informe de seguimiento a la ejecución de los proyectos de inversión</t>
  </si>
  <si>
    <t>Martha Lucia Landines Parra</t>
  </si>
  <si>
    <t>Contratista</t>
  </si>
  <si>
    <t>Posibilidad de afectación económico y reputacional por por multa y sancion del ente regulador debido a  otorgamiento indevido de subsdios por el incumplimiento de algunos de los requisitos eXigidos en la normatividad.</t>
  </si>
  <si>
    <t>por multa y sancion del ente regulador</t>
  </si>
  <si>
    <t xml:space="preserve"> otorgamiento indevido de subsdios por el incumplimiento de algunos de los requisitos exigidos en la normatividad.</t>
  </si>
  <si>
    <t>El profesional del Grupo de Energìa Elèctrica,  realizará seguimiento a la recepción de la información de consumos de energía de usuarios de areas especiales la cual se recepciona por medio de correo electrónico en las fechas establecidas en el cronograma, la evidencia es los correos electrónicos
Valida que la información que reportan las empresas cumplan con la normatividad aplicable, en caso que haya inconsistencias se solicita ajustes a la información inicialmente allegada.</t>
  </si>
  <si>
    <t>JAVIER FABIAN PINZON</t>
  </si>
  <si>
    <t>PROFESIONAL ESPECIALIZADO</t>
  </si>
  <si>
    <t>DIRECCION DE ENERGIA</t>
  </si>
  <si>
    <t>ENERGÍA ELÉCTRICA FORMULACIÓN</t>
  </si>
  <si>
    <t>Posibilidad de afectación reputacional por Mala imagen ante los regulados por no actualización de los reglamentos debido a Por incumplimiento de algunas etapas de buenas prácticas Reglamentarias Decretadas por Mincit, y de procedimientos al interior del Ministerio.</t>
  </si>
  <si>
    <t>Mala imagen ante los regulados por no actualización de los reglamentos</t>
  </si>
  <si>
    <t>Por incumplimiento de algunas etapas de buenas prácticas Reglamentarias Decretadas por Mincit, y de procedimientos al interior del Ministerio.</t>
  </si>
  <si>
    <t>El Coordinador del Grupo de Reglemantos Técnicos o su delegado, realizaran un seguimiento al avance de los reglamentos técnicos, el cual se realizara por medio de una matriz de seguimiento.</t>
  </si>
  <si>
    <t>Orlando Rojas Duarte</t>
  </si>
  <si>
    <t>Coordinador Grupo Reglamentos Técnicos</t>
  </si>
  <si>
    <t>ENERGÍAS NO CONVENCIONALES Y ASUNTOS NUCLEARES - FORMULACIÓN</t>
  </si>
  <si>
    <t>Cumplimiento</t>
  </si>
  <si>
    <t xml:space="preserve">posibilidad de afectación Reputacional por o para el deterioro de la imagen del Ministerio ante las partes interesadas  debido a Incumplimiento en la elaboración de las normas y la falta de regulación para el uso seguro de materiales nucleares y radiactivos </t>
  </si>
  <si>
    <t xml:space="preserve">el deterioro de la imagen del Ministerio ante las partes interesadas </t>
  </si>
  <si>
    <t xml:space="preserve">Incumplimiento en la elaboración de las normas y la falta de regulación para el uso seguro de materiales nucleares y radiactivos </t>
  </si>
  <si>
    <t>El Coordinador del GAN, realiza seguimiento al cumplimiento de las actividades programadas en la elaboración de los proyectos normativos para el uso seguro de los materiales nucleares y radiactivosa traves de, un cronograma anual, el cual sera validado por el GAN.</t>
  </si>
  <si>
    <t>LOZANO PAZ JOHN FITZGERALD</t>
  </si>
  <si>
    <t>COORDINADOR GENCAN</t>
  </si>
  <si>
    <t>OARE - GAN</t>
  </si>
  <si>
    <t>ANGELA SARMIENTO</t>
  </si>
  <si>
    <t>posibilidad de afectación Reputacional por o para baja cobertura en la divulgación de la política, lineamiento o reglamento debido a no usar los canales de comunicación con la ciudadanía</t>
  </si>
  <si>
    <t>baja cobertura en la divulgación de la política, lineamiento o reglamento</t>
  </si>
  <si>
    <t>no usar los canales de comunicación con la ciudadanía</t>
  </si>
  <si>
    <t>El Secretario Ejecutivo del GAN, comunica fecha y lugar de realización de la divulgación con suficiente antelación a los usuarios objeto de la norma a traves de, oficios, correo electrónico y/o llamadas telefónicas, propendiendo por una mayor participación en el evento y la respectiva disponibilidad de recursos</t>
  </si>
  <si>
    <t>ÁVILA OROZCO JHONATHAN MAURICIO</t>
  </si>
  <si>
    <t>SECRETARIO EJECUTIVO</t>
  </si>
  <si>
    <t>ENERGÍAS NO CONVENCIONALES Y ASUNTOS NUCLEARES EJECUCIÓN</t>
  </si>
  <si>
    <t>posibilidad de afectación Reputacional por o para Informes de seguimiento a acuerdos y tratados internacionales en materia nuclear, presentados fuera de tiempo debido a omitir o retrasar la remisión de los informes a la OPGI con destino al Congreso de la República</t>
  </si>
  <si>
    <t>Informes de seguimiento a acuerdos y
tratados internacionales en materia nuclear, presentados fuera de tiempo</t>
  </si>
  <si>
    <t>omitir o retrasar la remisión de los informes a la OPGI con destino al Congreso de la República</t>
  </si>
  <si>
    <t>El Coordinador del GAN, remite a la OPGI el resultado de las comunicación(es)/solicitud(es) realizadas a la(s) Entidad(es) responsable(s) de reportar información a Minenergía a traves de, informe de seguimiento a Acuerdos y Tratados Internacionales en materia nuclear</t>
  </si>
  <si>
    <t>PARRA LOZANO JUAN PABLO</t>
  </si>
  <si>
    <t>ENERGÍAS NO CONVENCIONALES Y ASUNTOS NUCLEARES - SEGUIMIENTO</t>
  </si>
  <si>
    <t>"posibilidad de afectación Reputacional por o para Instalaciones nucleares o radiactivas, a cargo de Minenergía, sin control regulatorio debido a falta de gestión para la eXpedición o renovación de autorizaciones para el uso seguro de los materiales radiactivos"</t>
  </si>
  <si>
    <t>Instalaciones nucleares o radiactivas,
a cargo de Minenergía, sin control regulatorio</t>
  </si>
  <si>
    <t>falta de gestión para la expedición o renovación de autorizaciones para el uso seguro de los materiales radiactivos</t>
  </si>
  <si>
    <t>El Profesional Especializado del GAN, evalúa la solicitud o renovación de autorización, verificando el cumplimiento de los requisitos para el uso seguro de los materiales nucleares o radiactivos a traves de, documento expedido donde se decide sobre el otorgamiento o negación de la solicitud.</t>
  </si>
  <si>
    <t>MARÍN VILLANUEVA JONATHAN MAURICIO</t>
  </si>
  <si>
    <t>"posibilidad de afectación Reputacional por o para Incumplimiento del programa de inspecciones de vigilancia y control de instalaciones nucleares y radiactivas a cargo de Minenergía debido a eventos fortuitos, falta de tiempo o insuficiente personal ocupacionalmente eXpuesto con las competencias requeridas para desarrollar el programa de inspecciones"</t>
  </si>
  <si>
    <t>Incumplimiento del programa de
inspecciones de vigilancia y control de instalaciones nucleares y radiactivas a cargo de Minenergía</t>
  </si>
  <si>
    <t>eventos fortuitos, falta de tiempo o insuficiente personal ocupacionalmente expuesto con las competencias requeridas para desarrollar el programa de inspecciones</t>
  </si>
  <si>
    <t>El Profesional Especializado del GAN,  hace seguimiento a la programación de inspecciones con el fin de evitar incumplimientoa traves de, un cronograma anual de inspecciones de vigilancia y control de instalaciones nucleares y radiactivas a cargo de Minenergía</t>
  </si>
  <si>
    <t>MAÑOSCA RUIZ MAURICIO HERNANDO</t>
  </si>
  <si>
    <t>ASUNTOS AMBIENTALES Y SOCIALES - EJECUCIÓN Y SEGUIMIENTO</t>
  </si>
  <si>
    <t>estrategico</t>
  </si>
  <si>
    <t>Posibilidad de afectación económico y reputacional por incumplimiento en planes, programas y proyectos de inversión y en las metas a nivel socio-ambiental de diferentes partes interesadas  debido a Falta de ejecución y seguimiento oportuno a los indicadores establecidos en el Plan de Acción a cargo de la Oficina de Asuntos Ambientales y Sociales</t>
  </si>
  <si>
    <t xml:space="preserve">incumplimiento en planes, programas y proyectos de inversión y en las metas a nivel socio-ambiental de diferentes partes interesadas </t>
  </si>
  <si>
    <t>Falta de ejecución y seguimiento oportuno a los indicadores establecidos en el Plan de Acción a cargo de la Oficina de Asuntos Ambientales y Sociales</t>
  </si>
  <si>
    <t>El profesional de la oficina de Asuntos Ambientales y Sociales, revisa y verifica los avances reportados por los líderes de la OAAS en cumplimiento con las metas establecidas en el Plan de Acción para la vigencia 2023, por medio de un instrumento de seguimiento que permita ver cumplimientos de manera global y por indicador establecidos dentro del plan</t>
  </si>
  <si>
    <t>LUISA FERNANDA AVILA MARTINEZ</t>
  </si>
  <si>
    <t>OAAS</t>
  </si>
  <si>
    <t>MARIA PAULA MORENO</t>
  </si>
  <si>
    <t>Posibilidad de afectación económico y reputacional por Incumplimiento en los productos y servicios resultados de las contrataciones, así como de los proyectos de inversión. debido a la falta de seguimiento y control operativo al cumplimiento y entrega de los productos establecidos contractualmente con proveedores y/o contratistas a cargo de la OAAS</t>
  </si>
  <si>
    <t>Incumplimiento en los productos y servicios resultados de las contrataciones, así como de los proyectos de inversión.</t>
  </si>
  <si>
    <t>la falta de seguimiento y control operativo al cumplimiento y entrega de los productos establecidos contractualmente con proveedores y/o contratistas a cargo de la OAAS</t>
  </si>
  <si>
    <t>El supervisor en conjunto con los profesionales asignado de la Oficina de Asuntos Ambientales y Sociales revisa y verifica los informes y avances programados para cumplimiento de acuerdos contractuales y metas de proyectos de inversión establecidas para la Oficina de Asuntos Ambientales y sociales en la vigencia 2023, por medio de un instrumento de seguimiento que permita evidenciar los avances en términos presupuestales y de producto.</t>
  </si>
  <si>
    <t>KATHERINE RAMIREZ HIGUITA</t>
  </si>
  <si>
    <t>Posibilidad de afectación reputacional por incumplimiento en los tiempos de respuesta de los PQRS a cargo de la OAAS debido a falta de seguimiento periodico a la gestión y/o respuesta de los PQRS asignadas a la OAAS por medio del aplicativo ARGO.</t>
  </si>
  <si>
    <t>incumplimiento en los tiempos de respuesta de los PQRS a cargo de la OAAS</t>
  </si>
  <si>
    <t>falta de seguimiento periodico a la gestión y/o respuesta de los PQRS asignadas a la OAAS por medio del aplicativo ARGO.</t>
  </si>
  <si>
    <t>El jefe de Oficina de Asuntos Ambientales y Sociales en conjunto con su equipo de trabajo establecen un plan de acción que permita el seguimiento y cumplimiento a las respuetas de los PQRS asignados a la OAAS, por medio de reportes de seguimiento a la gestión de PQRS a manera de alertas.</t>
  </si>
  <si>
    <t>HECTOR PEREZ CARDONA</t>
  </si>
  <si>
    <t>GESTIÓN DEL TALENTO HUMANO</t>
  </si>
  <si>
    <t>Posibilidad de afectación Económico por generación de pagos o descuentos erróneos debido a  inconsistencias en el registro de las novedades de nómina.</t>
  </si>
  <si>
    <t>Económico</t>
  </si>
  <si>
    <t>generación de pagos o descuentos erróneos</t>
  </si>
  <si>
    <t xml:space="preserve"> inconsistencias en el registro de las novedades de nómina.</t>
  </si>
  <si>
    <t xml:space="preserve">     Entre 10 y 50 SMLMV </t>
  </si>
  <si>
    <t>El profesional del Grupo Nomina y Prestaciones Sociales registra las novedades a traves del aplicativo SARA los primeros 10 dias del mes y otro funcionario verifica la inclusión y veracidad de la novedad en el sistema.
El profesional del Grupo Nomina y Prestaciones Sociales realiza los ajustes de devolución en el siguiente mes con previa autorización del funcionario.</t>
  </si>
  <si>
    <t>IVONNE RUIZ</t>
  </si>
  <si>
    <t>PROFESIONAL UNIVERSITARIO</t>
  </si>
  <si>
    <t>SUBDIRECCIÓN DE TALENTO HUMANO</t>
  </si>
  <si>
    <t>SANDRA MILENA RODRIGUEZ RAMIREZ</t>
  </si>
  <si>
    <t>Posibilidad de afectación Reputacional por mala imagen en la falta de transparencia para el proceso de vinculación  debido a Nombrar ó encargar a un servidor público que no cumpla con los requisitos eXistentes en el manual de funciones vigente de la entidad</t>
  </si>
  <si>
    <t xml:space="preserve">mala imagen en la falta de transparencia para el proceso de vinculación </t>
  </si>
  <si>
    <t>Nombrar ó encargar a un servidor público que no cumpla con los requisitos existentes en el manual de funciones vigente de la entidad</t>
  </si>
  <si>
    <t>El profesional del Grupo de Gestión Laboral y Carrera Administrativa, verifica que la información suministrada por el candidato cumpla con los requisitos establecidos en el manual de funciones, a traves de una lista de chequeo de verificación de documentos y la certificación de cumplimiento de requisitos establecidos en el procedimiento de provisión de empleo.
El profesional del Grupo de Gestión Laboral y Carrera Administrativa, elabora el proyecto de acto administrativo de revocatoria de nombramiento en caso de que se materialice el riesgo</t>
  </si>
  <si>
    <t xml:space="preserve">Posibilidad de afectación Económico y Reputacional por deficiencia en la ejecución de funciones de los funcionarios nuevos y/o en encargo del ministerio generando mala imagen y ejecuciónes deficientes  debido a la fuga de conocimiento porque el funcionario que se retira no entrega de forma completa, detallada y eXplícita el informe de las funciones y actividades ejercidas en su cargo asi como la documentación según la lista de chequeo establecida para tal fin </t>
  </si>
  <si>
    <t xml:space="preserve">deficiencia en la ejecución de funciones de los funcionarios nuevos y/o en encargo del ministerio generando mala imagen y ejecuciónes deficientes </t>
  </si>
  <si>
    <t xml:space="preserve">la fuga de conocimiento porque el funcionario que se retira no entrega de forma completa, detallada y explícita el informe de las funciones y actividades ejercidas en su cargo asi como la documentación según la lista de chequeo establecida para tal fin </t>
  </si>
  <si>
    <t>El profesional del Grupo de Gestión Laboral y Carrera Administrativa verifica la documentación  para las desvinculación de los servidores a traves del formato de control de documentos para retiro del cargo establecido en el procedimiento de retiro de servidores.</t>
  </si>
  <si>
    <t>GESTIÓN DOCUMENTAL</t>
  </si>
  <si>
    <t>Posibilidad de afectación Económico y Reputacional por o para Incumplimiento a los lineamientos de manejo y organización documental  debido a Los funcionarios encargados en las distintas areas de la organización no aplican adecuadamente las actividades de organización documental y administración de archivos</t>
  </si>
  <si>
    <t xml:space="preserve">Incumplimiento a los lineamientos de manejo y organización documental </t>
  </si>
  <si>
    <t>Los funcionarios encargados en las distintas areas de la organización no aplican adecuadamente las actividades de organización documental y administración de archivos</t>
  </si>
  <si>
    <t xml:space="preserve">El Funcionario y Contratista responsable, Los funcionarios y contratistas designados del grupo de RCGI adelantan acompañamientos a las áreas, tanto presenciales para la revisión de documentos físicos, como virtuales para la conformación de expedientes electrónicos; para verificar el cumplimiento de los lineamientos para el manejo y organización de archivos, dejando informes y memorandos, con el fin de generar seguimiento y control por medio del reporte a las dependencias  involucradas (control interno y talento humano)a traves de, Memorandos e Informes y actas de las mesas de trabajo que se generen </t>
  </si>
  <si>
    <t>LUIS GABRIEL GORDO / ANDREA LARA (componente físico)
PAOLA LIZARAZO (Componente electrónico)</t>
  </si>
  <si>
    <t>Auxiliar Administrativo
Contratista</t>
  </si>
  <si>
    <t>Gestión Documental</t>
  </si>
  <si>
    <t xml:space="preserve">Martha Isabel Jaime Galvis  </t>
  </si>
  <si>
    <t>posibilidad de afectación Económico y Reputacional por o para Inadecuada aplicación de procedimientos debido a Los funcionarios responsables no aplican los controles establecidos para la documentación e información  que reposa en el Archivo Central</t>
  </si>
  <si>
    <t>Inadecuada aplicación de procedimientos</t>
  </si>
  <si>
    <t>Los funcionarios responsables no aplican los controles establecidos para la documentación e información  que reposa en el Archivo Central</t>
  </si>
  <si>
    <t>El Auxiliar Administrativo, Realizar el diligenciamiento de los formatos establecidos para el prestamo y verificar la devolucion de documentos e informacion entregada a distintas areas organizacionalesa traves de, GD-F-03 PLANILLA CONTROL DE CONSULTAS EN ARCHIVO CENTRAL - BASE DE DATOS. GD-F-11 DOCUMENTO AFUERA ARCHIVO CENTRAL</t>
  </si>
  <si>
    <t>LUIS GABRIEL GORDO / ANDREA LARA</t>
  </si>
  <si>
    <t>Auxiliar Administrativo</t>
  </si>
  <si>
    <t>GESTIÓN DE RECURSOS FÍSICOS</t>
  </si>
  <si>
    <t>posibilidad de afectación Económico y Reputacional por o para ausencia o inconsistencias en el reporte de movimientos y saldos mensuales  de gestión de activos  debido a la no elaboración del control dual entre el proceso de gestión financiera y el proceso gestión de recursos fisicos.</t>
  </si>
  <si>
    <t xml:space="preserve">ausencia o inconsistencias en el reporte de movimientos y saldos mensuales  de gestión de activos </t>
  </si>
  <si>
    <t>la no elaboración del control dual entre el proceso de gestión financiera y el proceso gestión de recursos fisicos.</t>
  </si>
  <si>
    <t>El  profesional de Grupo de gestión administrativa, realiza informe mensual de saldos y movimientos de almacena traves de, reporte al proceso de gestión financiera.</t>
  </si>
  <si>
    <t>JOSE VICENTE GARCÍA AREVALO</t>
  </si>
  <si>
    <t>Porfesional Universitario</t>
  </si>
  <si>
    <t>Grupo de Gestión Administrativa</t>
  </si>
  <si>
    <t>Jeyce Liliana Parra Sierra</t>
  </si>
  <si>
    <t>posibilidad de afectación Económico y Reputacional por o para Sanciones, multas o pérdida de la imagen corporativa  debido a Incumplimiento de la normatividad ambiental vigente aplicable, establecida dentro del normograma de la entidad en el proceso de gestión de recursos físicos</t>
  </si>
  <si>
    <t xml:space="preserve">Sanciones, multas o pérdida de la imagen corporativa </t>
  </si>
  <si>
    <t>Incumplimiento de la normatividad ambiental vigente aplicable, establecida dentro del normograma de la entidad en el proceso de gestión de recursos físicos</t>
  </si>
  <si>
    <t xml:space="preserve">El Profesional del grupo de gestión administrativa , realiza seguimiento trimestral a la normatividad ambiental vigente aplicable a la entidad y  su cumplimiento  a traves de, Matriz de requisitos legales ambientales RF-F-70 </t>
  </si>
  <si>
    <t>ANDREA CATERINE CASTRO AROCA / JULIO ROBLES</t>
  </si>
  <si>
    <t>posibilidad de afectación Reputacional por o para Incumplimiento en los planes del proceso debido a Ausencia de seguimiento a los planes (PAE, PAC, Plan de mantenimiento infraestructura, Plan de acción, Planes de mejora, Matriz de riesgos) a cargo del proceso.</t>
  </si>
  <si>
    <t>Incumplimiento en los planes del proceso</t>
  </si>
  <si>
    <t>Ausencia de seguimiento a los planes (PAE, PAC, Plan de mantenimiento infraestructura, Plan de acción, Planes de mejora, Matriz de riesgos) a cargo del proceso.</t>
  </si>
  <si>
    <t>El Lider MIPG calidad, realiza seguimiento mensual a los planes a traves de  reportes establecidos</t>
  </si>
  <si>
    <t>DIANA MARIA BALCERO</t>
  </si>
  <si>
    <t>posibilidad de afectación Económico por o para agotamiento de recursos economicos para compra de tiquetes aereos debido a falta de seguimiento al presupuesto asignado al contrato vigente</t>
  </si>
  <si>
    <t>agotamiento de recursos economicos para compra de tiquetes aereos</t>
  </si>
  <si>
    <t>falta de seguimiento al presupuesto asignado al contrato vigente</t>
  </si>
  <si>
    <t xml:space="preserve">El Profesional del Grupo de Gestion de Comisiones de Servicio y Gastos de Desplazamiento, realiza seguimiento a los saldos de los recursos asignadosa traves de  reporte de saldos del contrato vigente </t>
  </si>
  <si>
    <t>MARIBEL ANGEL PALOMINO</t>
  </si>
  <si>
    <t>Grupo de Gestion de Comisiones de Servicio y Gastos de Desplazamiento</t>
  </si>
  <si>
    <t>posibilidad de afectación Económico por o para ausencia de registro presupuestal debido a falta de tramite oportuno y planeación de solicitudes de comision de servicio o gasto de desplazamiento.</t>
  </si>
  <si>
    <t>ausencia de registro presupuestal</t>
  </si>
  <si>
    <t>falta de tramite oportuno y planeación de solicitudes de comision de servicio o gasto de desplazamiento.</t>
  </si>
  <si>
    <t xml:space="preserve">     Afectación menor a 10 SMLMV .</t>
  </si>
  <si>
    <t>El Profesional del Grupo de Gestion de Comisiones de Servicio y Gastos de Desplazamiento, realiza seguimiento diario a las solicitudes creadas en el aplicativo NEON, a traves de  reporte de tramite de solicitudes de comision y gastos de desplazamiento</t>
  </si>
  <si>
    <t>ANYELA ANGULO MARQUEZ</t>
  </si>
  <si>
    <t>GESTIÓN FINANCIERA Y CONTABLE</t>
  </si>
  <si>
    <t xml:space="preserve">posibilidad de afectación Reputacional por o para Procesos diciplinarios, sanciones y que afectan la imagen de la institución y sus directivos debido a La no entrega oportuna de la información contable y financiera, solicitada por las entidades de control acorde con las fechas establecidas, que puede afectar la toma de decisiones. (suministro de la información contable NO confiable o extemporanea) </t>
  </si>
  <si>
    <t>procesos diciplinarios, sanciones y/o multas que afectando la imagen de la institución y sus directivos</t>
  </si>
  <si>
    <t>la Inexactitud, o la no entrega oportuda de la información contable y financiera, solicitada por las entidades de control acorde con las fechas establecidas, afectando la toma de decisiones.(suministro de la información contable NO confiable o extemporanea)</t>
  </si>
  <si>
    <t>El Profesional Especializado con funciones de Coordinador de Grupo, elabora un cronograma de chequeo y seguimiento en cada vigencia, acorde con las directrices y fechas de entrega establecidas por las diferentes entidades.a traves de, Cronograma de chequeo, entrega y seguimiento.</t>
  </si>
  <si>
    <t>Eddy Augusto Romero Garzón</t>
  </si>
  <si>
    <t>Grupo de Gestión Financiera y Contable</t>
  </si>
  <si>
    <t>Subdirector Administrativo y Financiero</t>
  </si>
  <si>
    <t>posibilidad de afectación Económico y Reputacional por o para No fenecimiento de la cuenta y sanciones diciplinarias por parte de la Contraloria General de la República  debido a la inobservancia y no aplicabilidad de las dinamicas del Plan General de Contabilidad Publica de manera parcial o erronea, de las normas  o instrucciones dadas por la CGN y otras entidades</t>
  </si>
  <si>
    <t>observaciones negativas de entes de control y vigilancia, no fenecimiento de la cuenta y sanciones diciplinarias.</t>
  </si>
  <si>
    <t>la inobservancia y no aplicabilidad parcial, total o erronea, de las normas  o instrucciones dadas por otras entidades (Desactualizacion normativa)</t>
  </si>
  <si>
    <t>El Profesional Especializado con funciones de Coordinador de Grupo, Actualizar de manera permanente el manual de politicas contables, los procedimientos, instructivos normograma, circulares entre otros, de manera permanente, con su respectivo seguimiento y cumplimiento.  Capacitación a los profesionales del area.a traves de, Actualizacion del manual de politicas contables.</t>
  </si>
  <si>
    <t>GESTIÓN DE TESORERIA</t>
  </si>
  <si>
    <t>Financieros</t>
  </si>
  <si>
    <t>Posibilidad de afectación económica y reputacional por no disponibilidad de recursos para atender las obligaciones (Contrataciones, gastos, etc.) generando mala imagen frente a las partes interesadas debido a solicitudes fuera de los plazos establecidos y/o no aprobación de los recursos por parte del Ministerio de Hacienda ya sea por no ejecutar en los periodos anteriores y no enviar información actualizada de conciliación de operaciones recíprocas.</t>
  </si>
  <si>
    <t>económico y Reputacional</t>
  </si>
  <si>
    <t>no disponibilidad de recursos para atender las obligaciones (Contrataciones, gastos, ..etc) generando mala imagen frente a las partes interesadas</t>
  </si>
  <si>
    <t>solicitudes fuera de los plazos establecidos y/o no aprobación de los recursos por parte del Ministerio de Hacienda ya sea por no ejecutar en los periodos anteriores y no enviar información actualizada de conciliación de operaciones recíprocas.</t>
  </si>
  <si>
    <t>El profesional del Grupo de Tesoreria, realiza un seguimiento de las fechas del cronograma de programación de recursos de acuerdo a Circular expedida por parte del MinHacienda. Posteriormente realiza solicitud oportuna de los recursos PAC ante el Minhacienda previa consolidación de las necesidades requeridas por parte de las dependnecias en una base de Datos. De igual manera realiza continuo control y seguimiento de la ejecución de los recursos programados por cada área.</t>
  </si>
  <si>
    <t>Yessica Alexandra Beltran Sierra</t>
  </si>
  <si>
    <t>GRUPO DE TESORERÍA</t>
  </si>
  <si>
    <t>WILLIAM ALEXANDER CARDONA</t>
  </si>
  <si>
    <t>GESTIÓN DE PRESUPUESTO</t>
  </si>
  <si>
    <t>Posibilidad de afectación económico y Reputacional por falta de planeación y seguimiento a la ejecución presupuestal por parte de las dependencias debido a falta de gestion para que se cumplan los requisitos de compromisos y obligaciones presupuestales para poder ejecutar los recursos oportunamente</t>
  </si>
  <si>
    <t>falta de planeación y seguimiento a la ejecución presupuestal por parte de las dependencias</t>
  </si>
  <si>
    <t>falta de gestion para que se cumplan los requisitos de compromisos y obligaciones presupuestales para poder ejecutar los recursos oportunamente</t>
  </si>
  <si>
    <t>El profesional del Grupo de Presupuesto, realiza un seguimiento oportuno a la ejecución presupuestal de la entidad, a traves de comunicaciones enviadas a cada una de las dependencias, con el fin de evidenciar los recursos pendientes por ejecutar.</t>
  </si>
  <si>
    <t>Francia Patricia Robayo Arevalo y Claudia Janeht Sierra Tovar</t>
  </si>
  <si>
    <t>GRUPO DE PRESUPUESTO</t>
  </si>
  <si>
    <t>OMAR CARMONA ARIAS</t>
  </si>
  <si>
    <t>INFRAESTRUCTURA TECNOLÓGICA y SOLUCIONES DIGITALES MINENERGÍA</t>
  </si>
  <si>
    <t>posibilidad de afectación Económico y Reputacional por o para ineficiencia en programas y equipos tecnológicos del Ministerio generando rezago tecnológico y bajo rendimiento en los procesos misionales debido a obsolescencia tecnológica de TICS</t>
  </si>
  <si>
    <t>ineficiencia en programas y equipos tecnológicos del Ministerio generando rezago tecnológico y bajo rendimiento en los procesos misionales</t>
  </si>
  <si>
    <t>obsolescencia tecnológica de TICS</t>
  </si>
  <si>
    <t xml:space="preserve">     Entre 50 y 100 SMLMV </t>
  </si>
  <si>
    <t>El funcionario, identifica y proyecta la renovación de la infraestructura TIC obsoleta a traves de, reportes trimestrales de vencimientos de licenciamiento de software y de elementos de hardware dados de baja, y solicita los elementos a renovar.</t>
  </si>
  <si>
    <t>Carlos Javier Osorio ( Nicolás Maldonado)</t>
  </si>
  <si>
    <t>Funcionario</t>
  </si>
  <si>
    <t>Grupo de Tecnologías de la Información y las Comunicaciones TICS.</t>
  </si>
  <si>
    <t>Martha Isabel Cárdenas</t>
  </si>
  <si>
    <t>posibilidad de afectación Económico y Reputacional por o para eXtorsiones, virus, encriptación, secuestro y/o filtración de información generando una afectación en la operación debido a fallas de seguridad de la plataforma TIC que soporta los sistemas de información del Ministerio.</t>
  </si>
  <si>
    <t>extorsiones, virus, encriptación, secuestro y/o filtración de información generando una afectación en la operación</t>
  </si>
  <si>
    <t>fallas de seguridad de la plataforma TIC que soporta los sistemas de información del Ministerio.</t>
  </si>
  <si>
    <t>El funcionario, realiza seguimiento, implementación y actualización de las las reglas de las plataformas que conforman de seguridad perimetral a traves de, Informes mensuales WAF, FAZ, FW, VPN, afinamiento Firewall y antivirus.</t>
  </si>
  <si>
    <t>Carlos Javier Osorio ( Carlos David Flórez)</t>
  </si>
  <si>
    <t>Servidor público</t>
  </si>
  <si>
    <t>posibilidad de afectación Económico y Reputacional por o para Imposibilidad de intercambiar e interoperar información a través de diversos canales de comunicación. debido a Fallas tecnológicas.</t>
  </si>
  <si>
    <t>Imposibilidad de intercambiar e interoperar información a través de diversos canales de comunicación.</t>
  </si>
  <si>
    <t>Fallas tecnológicas.</t>
  </si>
  <si>
    <t>El funcionario, realiza el monitoreo y seguimiento de plataformas de los canales dedicados a traves de, Informes de operación y disponibilidad de canales con los diferentes operadores de telecomunicaciones.</t>
  </si>
  <si>
    <t>Juan José Cedeño ( Karla Paola Mahecha)</t>
  </si>
  <si>
    <t>posibilidad de afectación Económico y Reputacional por o para deterioro de la infraestructura TIC del Ministerio debido a no realizar mantenimineto a los equipos</t>
  </si>
  <si>
    <t>deterioro de la infraestructura TIC del Ministerio</t>
  </si>
  <si>
    <t>no realizar mantenimineto a los equipos</t>
  </si>
  <si>
    <t>Daños Activos Fisicos</t>
  </si>
  <si>
    <t xml:space="preserve">     Entre 100 y 500 SMLMV </t>
  </si>
  <si>
    <t>El funcionario, programa y supervisa el mantenimiento preventivo de la infraestructura tecnológica del Ministerio a traves de, el cronograma e informe de mantenimiento.</t>
  </si>
  <si>
    <t>Juan José Cedeño ( Empresa prestadora BPO)</t>
  </si>
  <si>
    <t>posibilidad de afectación Económico y Reputacional por o para multas o sanciones por parte de entes reguladores debido a instalación indebida, ilegal, o no autorizada de software en los equipos de cómputo.</t>
  </si>
  <si>
    <t>multas o sanciones por parte de entes reguladores</t>
  </si>
  <si>
    <t>instalación indebida, ilegal, o no autorizada de software en los equipos de cómputo.</t>
  </si>
  <si>
    <t>El funcionario, realiza seguimiento a la legalidad del software instalado en el Ministerio a traves de, informes trimestrales de la base de datos y  reportes selectivos por verificación manual en sitio.</t>
  </si>
  <si>
    <t>Juan José Cedeño ( Mesa de ayuda)</t>
  </si>
  <si>
    <t>CONTRATACIÓN</t>
  </si>
  <si>
    <t xml:space="preserve">posibilidad de afectación Económico y Reputacional por o para incumplimiento de las metas institucionales establecidas  en el plan de abastecimiento estratégico  debido a la falta de insumos para la ejecución de los procesos contractuales  debido a no identificar claramente las necesidades de la contratación que se requiere por parte del Ministerio de Minas y Energía </t>
  </si>
  <si>
    <t xml:space="preserve">incumplimiento de las metas institucionales establecidas  en el plan de abastecimiento estratégico  debido a la falta de insumos para la ejecución de los procesos contractuales </t>
  </si>
  <si>
    <t xml:space="preserve">no identificar claramente las necesidades de la contratación que se requiere por parte del Ministerio de Minas y Energía </t>
  </si>
  <si>
    <t xml:space="preserve">El Coordinador Grupo de Gestión Contractual, lidera reuniones de seguimiento del cumplimiento de lo planeado en el plan de abastecimiento estratégicoa traves de, Actas y compromisos </t>
  </si>
  <si>
    <t>ANGELA ROSSIO PARADA OLARTE</t>
  </si>
  <si>
    <t>COORDINADORA GRUPO DE GESTION CONTRACTUAL</t>
  </si>
  <si>
    <t>GRUPO DE GESTION CONTRACTUAL</t>
  </si>
  <si>
    <t>NELSON JAVIER VASQUEZ TORRES</t>
  </si>
  <si>
    <t>posibilidad de afectación Económico y Reputacional por  inadecuada y/o inoportuna liquidación de contratos  debido a incumplimiento de términos legales y/o deficiencia en los soportes documentales e insumos para la liquidación, radicados por la supervisión ante el grupo de contratos</t>
  </si>
  <si>
    <t xml:space="preserve">inadecuada y/o inoportuna liquidación de contratos </t>
  </si>
  <si>
    <t>incumplimiento de términos legales y/o deficiencia en los soportes documentales e insumos para la liquidación, radicados por la supervisión ante el grupo de contratos</t>
  </si>
  <si>
    <t xml:space="preserve">El Coordinador Grupo de Gestión Contractual, mediante la socialización e implementación del procedimiento de liquidaciones y control a las lista de chequeoa traves de, piezas de comunicación remitidas a las partes interesadas </t>
  </si>
  <si>
    <t>Posibilidad de afecatiacónEconómico y Reputacionalporinadecuado ejercicio de supervisión; dificiencias  en el seguimiento integral de la ejecución de los contratos/ convenios de acuerdo con la normatividad vigente en las etapas pre contractual, contractual y post contractual debido adesconocimiento de los lineamientos dispuestos en el Manual de contratación y la guia de de supervisión e interventoria del Ministerio de Minas y Energía, falta de idoneidad del supervisor designado y concentración de las labores de  supervisión de múltiples contratos en poco personal</t>
  </si>
  <si>
    <t xml:space="preserve">inadecuado ejercicio de supervisión; dificiencias  en el seguimiento integral de la ejecución de los contratos/ convenios de acuerdo con la normatividad vigente en las etapas pre contractual, contractual y post contractual </t>
  </si>
  <si>
    <t>desconocimiento de los lineamientos dispuestos en el Manual de contratación y la guia de de supervisión e interventoria del Ministerio de Minas y Energía, falta de idoneidad del supervisor designado y concentración de las labores de  supervisión de múltiples contratos en poco personal</t>
  </si>
  <si>
    <t>El Coordinador Grupo de Gestión Contractual, lidera la realización de capacitaciones en buenas prácticas para una correcta  supervisión y socialización de la guia de supervisióna traves de la presentación de las capacitaciones, lista de asistencia, guia de supervisión e interventoria actualizada  y decálogo del supervisor</t>
  </si>
  <si>
    <t>COACTIVOS</t>
  </si>
  <si>
    <t>posibilidad de afectación Económico por imposibilidad de realizar el cobro debido a Título Ejecutivo incompleto</t>
  </si>
  <si>
    <t>imposibilidad de realizar el cobro</t>
  </si>
  <si>
    <t>Título Ejecutivo incompleto</t>
  </si>
  <si>
    <t>El riesgo se controlaProfesional, Verificación de requisitos a traves de revisión de cumplimiento de la información, documentos y requisitos para el cobro coactivo, Título Ejecutivo apto para cobro</t>
  </si>
  <si>
    <t>Martha E. Calderón Jaramillo / Nicolás Ibarra Hernández / Roberto Leal Sarmiento</t>
  </si>
  <si>
    <t>Profesional / Profesional / Asesor</t>
  </si>
  <si>
    <t>Subdirección Administrativa y Financiera</t>
  </si>
  <si>
    <t>Nelson Javier Vasquez Torres</t>
  </si>
  <si>
    <t>posibilidad de afectación Económico por imposibilidad de realizar el cobro debido a Actuación procesal ilegal</t>
  </si>
  <si>
    <t>Actuación procesal ilegal</t>
  </si>
  <si>
    <t>El riesgo se controla verificando la vigencia normativa y jurisprudencial aplicable a los diferentes actos procesales Profesional, Verificación de vigencia normativa y jurisprudencial a través de consultas en las páginas web de las altas cortes, Presidencia de la República y Senado de la República , Pantallazo de consulta</t>
  </si>
  <si>
    <t>Nelson Javier Vásquez Torres</t>
  </si>
  <si>
    <t>CONTROL INTERNO DISCIPLINARIO</t>
  </si>
  <si>
    <t>posibilidad de afectación Reputacional por o para mala imagen al infringir las normas sustanciales y procesales aplicables, debido a la gestion ineficiente del procedimiento disciplinario.</t>
  </si>
  <si>
    <t>mala imagen al infringir las normas sustanciales y procesales aplicables,</t>
  </si>
  <si>
    <t>la gestión ineficiente del procedimiento disciplinario.</t>
  </si>
  <si>
    <t>El Contratista,  verificará el cumplimiento efectivo del régimen disciplinario aplicable, a través de las instancias periódicas de impulso procesal  las cuales son documentadas mediante actas. A través de, Acta y evidencia sesión de impulso suscrita por todos los colaboradores de la OCDI</t>
  </si>
  <si>
    <t xml:space="preserve">SHANNON CADENA PATIÑO </t>
  </si>
  <si>
    <t xml:space="preserve">AUXILIAR ADMINISTRATIVA </t>
  </si>
  <si>
    <t>OFICINA DE CONTROL DISCIPLINARIO INTERNO</t>
  </si>
  <si>
    <t>JENNY CONSTANZA NOVA MARTÍNEZ</t>
  </si>
  <si>
    <t>posibilidad de afectación Reputacional por o para falta de información para el correcto ejercicio de la acción disciplinaria con vulneración de las garantías constitucionales. debido a la pérdida o eliminación de eXpedientes disciplinarios.</t>
  </si>
  <si>
    <t>falta de información para el correcto ejercicio de la acción disciplinaria con vulneración de las garantías constitucionales.</t>
  </si>
  <si>
    <t>la pérdida o eliminación de expedientes disciplinarios.</t>
  </si>
  <si>
    <t>Daños Activos Físicos</t>
  </si>
  <si>
    <t>El Contratista, supervisará constantemente que los expedientes disciplinarios digitales se encuentren completos e integros, a traves de revisión y actualización de la herramienta One Drive y la implementación del expediente digital en ARGO. a traves de, Desarrollo y actualización del expediente digital en la plataforma ARGO y revisión periódica del OneDrive.</t>
  </si>
  <si>
    <t>AUDITORÍA INTERNA DE GESTIÓN INDEPENDIENTE</t>
  </si>
  <si>
    <t>Posibilidad de afectación económico y Reputacional por Incumplimiento de informes de ley y los asociados a funciones legalmente asignasas a las OCI contenidos en el programa anual de auditoria debido a ejecución inferior al 90% de las metas planeadas en el Plan de Acción Anual OCI</t>
  </si>
  <si>
    <t>Incumplimiento de informes de ley y los asociados a funciones legalmente asignasas a las OCI contenidos en el programa anual de auditoria</t>
  </si>
  <si>
    <t>ejecución inferior al 90% de las metas planeadas en el Plan de Acción Anual OCI</t>
  </si>
  <si>
    <t>El profesional de la Oficina de Control Interno, realiza seguimiento trimestral a la ejecución del Plan de Acción Anual, identificando niveles bajos de ejecución en las metas programadas para la toma de decisiones, a través de un informe que presenta al jefe de la OCI.</t>
  </si>
  <si>
    <t>NORMA REGINA FIGUEROA MORENO</t>
  </si>
  <si>
    <t>OCI</t>
  </si>
  <si>
    <t>INGRID CECILIA ESPINOZA SANCHEZ</t>
  </si>
  <si>
    <t>SERVICIO AL CIUDADANO</t>
  </si>
  <si>
    <t xml:space="preserve">posibilidad de afectación Reputacional por o para Incumplir terminos de Ley PQRSD  debido a asignación inadecuada e inoportuna de PQRSD a las las áreas del Ministerio por falta de conocimiento de la estructura organizacional, mapa de procesos, y normatividad aplicable en PQRSD </t>
  </si>
  <si>
    <t xml:space="preserve">Incumplir terminos de Ley PQRSD </t>
  </si>
  <si>
    <t xml:space="preserve">asignación inadecuada e inoportuna de PQRSD a las las áreas del Ministerio por falta de conocimiento de la estructura organizacional, mapa de procesos, y normatividad aplicable en PQRSD </t>
  </si>
  <si>
    <t>El SECRETAERIO EJECUTIVO, 1. Diligenciar permanentemente la base de datos de peticiones presentadas al Ministerio. 2. Documentar el envío de alertas semanales de vencimiento de peticiones asignadas a las áreas organizacionales del Ministerio a través de, 1- Bases de datos de PQRDS del trimestre evaluado. 2- Relación de alertas enviadas en el trimestre evaluado</t>
  </si>
  <si>
    <t>Hernando Rodríguez Otalora</t>
  </si>
  <si>
    <t>Secretario Ejecutivo</t>
  </si>
  <si>
    <t>RELACIONAMIENTO CON EL CIUDADANO Y GESTION DE LA INFORMACION</t>
  </si>
  <si>
    <t xml:space="preserve">Martha Isabel Jaime Galvis </t>
  </si>
  <si>
    <t>posibilidad de afectación Reputacional por o para Mala imagen ante los ciudadanos y los grupos de valor debido a No disponer de informacion relacionada con el  seguimiento y monitoreo a la calidad del servicio en los canales de atención dispuestos por el MME</t>
  </si>
  <si>
    <t>Mala imagen ante los ciudadanos y los grupos de valor</t>
  </si>
  <si>
    <t>No disponer de información relacionada con el  seguimiento y monitoreo a la calidad del servicio en los canales de atención dispuestos por el MME</t>
  </si>
  <si>
    <t>Usuarios, productos y prácticas , organizacionales</t>
  </si>
  <si>
    <t xml:space="preserve">El CONTRATISTAS, 1. Diseño de instrumentos de medición. 2. Publicarlos en la herramienta FORMS del MME y posteriormente enviarlos a la ciudadanía. 3. Diseño el tablero de control en power BI el cual se encuentra publicado en portal web. A través de, 1. Herramienta Power BI publicada en el portal web. </t>
  </si>
  <si>
    <t xml:space="preserve">WILSON TORRES / JOHN GALVIS </t>
  </si>
  <si>
    <t>CONTRATISTAS</t>
  </si>
  <si>
    <t>ASUNTOS LEGISLATIVOS</t>
  </si>
  <si>
    <t>Posibilidad de afectación Reputacional por investigación de entes de control y citacion a debates por incumplimiento de la ley, generando mala imagen del ministerio ante las partes interesadas  debido a retrasos en la consolidación de la información solicitada por los Congresistas de la República, Aplicando terminos según Ley 5 de 1992. Dedido a que debe pasar por varios filtros de revisión hasta la firma final.</t>
  </si>
  <si>
    <t xml:space="preserve">investigación de entes de control y citación a debates por incumplimiento de la ley, generando mala imagen del ministerio ante las partes interesadas </t>
  </si>
  <si>
    <t>retrasos en la consolidación de la información solicitada por los Congresistas de la República, Aplicando términos según Ley 5 de 1992. Debido a que debe pasar por varios filtros de revisión hasta la firma final.</t>
  </si>
  <si>
    <t>El profesional del Grupo de Asuntos Legislativos, realiza alertas de cumplimiento a los procesos involucrados para poder consolidar la información solicitada, a través, correos oficiales que soliciten los insumos para dicha respuesta
El profesional del Grupo de Asuntos Legislativos, envía oficios solicitando prorrogas al Congresista que realiza la solicitud de información al Ministerio, para garantizar más tiempo y poder realizar la consolidación y envió de la respuesta en términos legales, a través de oficios mediante el aplicativo ARGO llevando la trazabilidad de los mismos y de las respuestas recibidas en la base de datos del Grupo. También se realizó la solicitud de una pieza digital para ser socializada a través del correo electrónico, desde el GAL, se hace seguimiento constante, por parte de la coordinadora en los comités directivos se habla sobre los tiempos de respuesta con los asesores de los Despachos de cada viceministerio.</t>
  </si>
  <si>
    <t>SANDRA PAOLA MUÑOZ SANDERS</t>
  </si>
  <si>
    <t>AUXILIAR ADMINISTRATIVO</t>
  </si>
  <si>
    <t>GRUPO DE ASUNTOS LEGISLATIVOS</t>
  </si>
  <si>
    <t>ANDREA DEL PILAR VERDUGO PARRA</t>
  </si>
  <si>
    <t>GESTIÓN JURÍDICA</t>
  </si>
  <si>
    <t>Posibilidad de afectación Reputacional por emitir conceptos juridicos erroneos generando baja credibilidad del Ministerio de Minas y Energía ante los usuarios internos y eXternos debido a la falta de claridad en la solicitud o que abarque varios temas misionales</t>
  </si>
  <si>
    <t>emitir conceptos jurídicos erróneos generando baja credibilidad del Ministerio de Minas y Energía ante los usuarios internos y externos</t>
  </si>
  <si>
    <t>la falta de claridad en la solicitud o que abarque varios temas misionales</t>
  </si>
  <si>
    <t xml:space="preserve">     El riesgo afecta la imagen de  la entidad con efecto publicitario sostenido a nivel de sector administrativo, nivel departamental o municipal</t>
  </si>
  <si>
    <t>El profesional o contratista de la Oficina Asesora Jurídica, revisa las consultas para establecer que su contenido sea claro o que no abarque varios temas misionales. Si los contenidos no son claros, se solicita al usuario precisar su consulta a través de comunicación escrita, dejando un reporte como evidencia</t>
  </si>
  <si>
    <t>Aceptar</t>
  </si>
  <si>
    <t>CUBILLOS SIERRA BERTHA ADRIANA</t>
  </si>
  <si>
    <t>OFICINA ASESORA JURIDICA</t>
  </si>
  <si>
    <t>JUAN DIEGO BARRERA</t>
  </si>
  <si>
    <t>Posibilidad de afectación económico y Reputacional por fallos en contra debido a actuaciones procesales presentadas fuera de los terminos legales</t>
  </si>
  <si>
    <t>fallos en contra</t>
  </si>
  <si>
    <t>actuaciones procesales presentadas fuera de los términos legales</t>
  </si>
  <si>
    <t>El profesional o contratista de la Oficina Asesora Jurídica a cargo del proceso , realiza  seguimiento y verificación del cumplimiento de términos legales, apoyándose en los informes del contratista de seguimiento de procesos y la herramienta de consulta de procesos de la rama judicial</t>
  </si>
  <si>
    <t>Posibilidad de afectación Reputacional por expdición de actos administrativos ilegales debido a fallas en control de legalidad</t>
  </si>
  <si>
    <t>expedición de actos administrativos ilegales</t>
  </si>
  <si>
    <t>fallas en control de legalidad</t>
  </si>
  <si>
    <t>El profesional o contratista de la Oficina Asesora Juridica, revisa la legalidad de los actos administrativos dentro del proceso de actuación administrativa,  dejando un reporte como evidencia</t>
  </si>
  <si>
    <t>REPORTES DE SEGUIMIENTO</t>
  </si>
  <si>
    <t xml:space="preserve">Código: </t>
  </si>
  <si>
    <t>Versión: 01</t>
  </si>
  <si>
    <t xml:space="preserve">Fecha de aprobación:  </t>
  </si>
  <si>
    <t>Proceso:</t>
  </si>
  <si>
    <t>ADMINISTRACIÓN DE RIESGOS</t>
  </si>
  <si>
    <t>Identificación del riesgo</t>
  </si>
  <si>
    <t>Análisis del riesgo inherente</t>
  </si>
  <si>
    <t>Evaluación del riesgo - Valoración de los controles</t>
  </si>
  <si>
    <t>Evaluación del riesgo - Nivel del riesgo residual</t>
  </si>
  <si>
    <t>Plan de Acción</t>
  </si>
  <si>
    <t>Causa Inmediata ¿Cómo se podría dar la corrupción?</t>
  </si>
  <si>
    <t>Frecuencia con la cual se realiza la actividad al año</t>
  </si>
  <si>
    <t>Si el Riesgo se materializará podría…</t>
  </si>
  <si>
    <t>Suma Afirmaciones</t>
  </si>
  <si>
    <t>Calificación Impacto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</si>
  <si>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</si>
  <si>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</si>
  <si>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</si>
  <si>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</si>
  <si>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</si>
  <si>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</si>
  <si>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</si>
  <si>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</si>
  <si>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</si>
  <si>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</si>
  <si>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</si>
  <si>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 xml:space="preserve"> ¿Dar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</si>
  <si>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</si>
  <si>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</si>
  <si>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</si>
  <si>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</si>
  <si>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</si>
  <si>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</si>
  <si>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</si>
  <si>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Tipo</t>
  </si>
  <si>
    <t>Implementación</t>
  </si>
  <si>
    <t>Calificación</t>
  </si>
  <si>
    <t>Documentación</t>
  </si>
  <si>
    <t>Frecuencia</t>
  </si>
  <si>
    <t>Evidencia</t>
  </si>
  <si>
    <t>ENERO</t>
  </si>
  <si>
    <t>¿Se materializó?</t>
  </si>
  <si>
    <t>FEBRERO</t>
  </si>
  <si>
    <t>MARZO</t>
  </si>
  <si>
    <t>ABRIL</t>
  </si>
  <si>
    <t>MAYO</t>
  </si>
  <si>
    <t>JUNIO</t>
  </si>
  <si>
    <t>JULIO</t>
  </si>
  <si>
    <t>AGOSTO</t>
  </si>
  <si>
    <t>SEPTIEMBRE</t>
  </si>
  <si>
    <t>OCTUBRE</t>
  </si>
  <si>
    <t>NOVIEMBRE</t>
  </si>
  <si>
    <t>DICIEMBRE</t>
  </si>
  <si>
    <t>Posibilidad de recibir cualquier dádiva o beneficio a nombre propio o de terceros para Coadyuvar en la ejecución de contratos que aporten en la solución de problemáticas de la minería</t>
  </si>
  <si>
    <t>Coadyuvar en la ejecución de contratos que aporten en la solución de problemáticas de la minería</t>
  </si>
  <si>
    <t>Ejecución y Administración de contratos</t>
  </si>
  <si>
    <t>si</t>
  </si>
  <si>
    <t>no</t>
  </si>
  <si>
    <t>El profesional especializado, realiza el seguimiento de los contratos a través de, matriz de relación de informes de supervisión</t>
  </si>
  <si>
    <t>Con registro</t>
  </si>
  <si>
    <t xml:space="preserve">Posibilidad de recibir cualquier dádiva o beneficio a nombre propio o de terceros para asignación de combustibles que no están acorde con lo señalado en el Acto Administrativo correspondiente   </t>
  </si>
  <si>
    <t xml:space="preserve">asignación de combustibles que no están acorde con lo señalado en el Acto Administrativo correspondiente   </t>
  </si>
  <si>
    <t xml:space="preserve">El profesional de la Dirección de Hidrocarburos verifica y valida la información señalada en el acto administrativo y la reportada por el sistema SICOM - reporte mensual </t>
  </si>
  <si>
    <t>ANGIE KATHERINE MEJIA GONZALEZ</t>
  </si>
  <si>
    <t>Posibilidad de recibir cualquier dádiva o beneficio a nombre propio o de terceros para o por asignar o desviar recursos para las empresa comercializadoras y/o distribuidoras de gas que incumplan con los parámetros establecidos</t>
  </si>
  <si>
    <t>asignar o desviar recursos para las empresa comercializadoras y/o distribuidoras de gas que incumplan con los parámetros establecidos</t>
  </si>
  <si>
    <t>Fraude Interno</t>
  </si>
  <si>
    <t>El profesional de la Direcciòn de Hidrocarburos valida la información reportada por la empresas Distribuidoras y/o Comercializadoras en la base de datos (SUI) vs aplicativo GLP Ministerio de Minas y Energia,  para el trámite de reconocimiento y pago del subsidio por el consumo de GLP en cilindros.</t>
  </si>
  <si>
    <t>CARLOS JULIO ARCINIEGAS</t>
  </si>
  <si>
    <t>Posibilidad de recibir cualquier dádiva o beneficio a nombre propio o de terceros para asignaciòn de subsidios erroneamente</t>
  </si>
  <si>
    <t>asignación de subsidios erróneamente</t>
  </si>
  <si>
    <t>Verificar que la información física y magnética esté completa, firmada, que corresponda al trimestre que se va a validar y que cumpla con los atributos exigidos en los formatos electrónicos e instructivos - lista de verificación mensual</t>
  </si>
  <si>
    <t>MARTHA PATRICIA JARAMILLO</t>
  </si>
  <si>
    <t xml:space="preserve">ofrecer a cambio asistencia técnica o agilización de los procesos que son competencia de esta dirección. </t>
  </si>
  <si>
    <t>El Coordinador de cada grupo de la Dirección de Formalización Minera, realizará la programación semestral y/o anual de intervenciones y asistencias en territorio y en caso de existir cambios en la programación se realizarán ajustes mensuales, a su vez verificará la entrega oportuna y completa de los informes de comisión a traves de, documento interno de trabajo</t>
  </si>
  <si>
    <t>40%</t>
  </si>
  <si>
    <t>31/12/23023</t>
  </si>
  <si>
    <t>Posibilidad de recibir cualquier dádiva o beneficio a nombre propio o de terceros por o para la emisión del sentido del voto en los procesos de evaluación del proyecto de inversión objeto del mismo, en el marco de los Órganos Colegiados de Administración y Decisión para la Asignación de la Inversión Regional en cabeza de las Regiones (OCAD)</t>
  </si>
  <si>
    <r>
      <t>la emisión del sentido del voto</t>
    </r>
    <r>
      <rPr>
        <b/>
        <sz val="9"/>
        <rFont val="Arial Narrow"/>
        <family val="2"/>
      </rPr>
      <t xml:space="preserve"> </t>
    </r>
    <r>
      <rPr>
        <sz val="9"/>
        <rFont val="Arial Narrow"/>
        <family val="2"/>
      </rPr>
      <t>en los procesos de evaluación del proyecto de inversión objeto del mismo, en el marco de los Órganos Colegiados de Administración y Decisión para la Asignación de la Inversión Regional en cabeza de las Regiones (OCAD)</t>
    </r>
  </si>
  <si>
    <t>1. El profesional del GEESE, realizará la evaluación de los documentos presentados por la Entidad Territorial, cargados en el aplicativo dispuesto para este fin según los criterios establecidos en la normativa vigente; a través de una ficha de verificación  y una matriz de seguimiento de la evaluación.
2. El profesional del GEESE, realizará seguimiento a las sesiones de OCAD en las que participa el MME y reportará las decisiones tomadas durante la sesión registrándolo en una matriz de seguimiento dispuesta para tal fin.</t>
  </si>
  <si>
    <t>EDUARD ESTRADA</t>
  </si>
  <si>
    <t xml:space="preserve">Posibilidad de recibir cualquier dádiva o beneficio a nombre propio o de terceros por o para formular y/o estructurar proyectos </t>
  </si>
  <si>
    <t xml:space="preserve">formular y/o estructurar proyectos </t>
  </si>
  <si>
    <t xml:space="preserve">El GEESE, realizará el acompañamiento técnico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a través de los equipos de apoyo técnico a los proyectos de inversión. El registro del acompañamiento a los proyectos de inversión se realizará en una matriz de seguimiento. </t>
  </si>
  <si>
    <t>Posibilidad de recibir cualquier dádiva o beneficio a nombre propio o de terceros para o por realizar modificaciones contractuales en los contratos con recursos de los Fondos FAER, FAZNI y PRONE</t>
  </si>
  <si>
    <t xml:space="preserve"> realizar modificaciones contractuales en los contratos con recursos de los Fondos FAER, FAZNI y PRONE</t>
  </si>
  <si>
    <t>Fraude Externo</t>
  </si>
  <si>
    <t>Los profesionales del Grupo de Supervisión de la Dirección de Energía Eléctrica aplican los controles descritos en el procedimiento "SP-23 SUPERVISION DE PROYECTOS A CARGO DE LA DIRECCION DE ENERGIA ELECTRICA"  donde se realizan revisiones cruzadas en las áreas técnica, jurídica, financiera, contable y administrativa para cada modificación contractual y la información se registra en la Matriz General de Supervisión.</t>
  </si>
  <si>
    <t>COORDINADOR DEL GRUPO DE SUPERVISIÓN DE LA DIRECCIÓN DE ENERGÍA ELÉCTRICA</t>
  </si>
  <si>
    <t>CARLOS ARTURO RODRIGUEZ CASTRILLÓN</t>
  </si>
  <si>
    <t>Posibilidad de recibir cualquier dádiva o beneficio a nombre propio o de terceros por designación inadecuada de subsidios por parte de la empresa con la complicidad del funcionario del Ministerio.</t>
  </si>
  <si>
    <t>designación inadecuada de subsidios por parte de la empresa con la complicidad del funcionario del Ministerio.</t>
  </si>
  <si>
    <t>Sistematización de la información de subsidios (un grupo específico), a traves de aplicativos robustos, confiables y completos.</t>
  </si>
  <si>
    <t>Coordinador del grupo</t>
  </si>
  <si>
    <t>Jose Edilberto Muñoz</t>
  </si>
  <si>
    <t>Posibilidad de recibir o solicitar cualquier dádiva o beneficio a nombre propio o de terceros para con el fin de revelar información reservada y/o clasificada de expedientes laborales a terceros no titulares</t>
  </si>
  <si>
    <t>para la expedición de certificaciones y/o revelación de información de manera verbal o escrita a un tercero que no sea el titular ó su representante</t>
  </si>
  <si>
    <t>El profesional del Grupo de Pensiones y Entidades Liquidadas, revisa físicamente las solicitudes, constatando que las misma se encuentre debidamente suscrita y que anexen el documento de identidad del solicitante o el poder del representante legal.
El profesional del Grupo de Pensiones y Entidades Liquidadas, realiza seguimiento, a través de una matriz de Excel de soportes documentales adjuntos a la solicitud tanto del titular como del apoderado, conforme a los requisitos de la Ley aplicables.</t>
  </si>
  <si>
    <t>Posibilidad de recibir cualquier dádiva o beneficio a nombre propio o de terceros por o para Entregar y/o facilitar información pública clasificada o reservada</t>
  </si>
  <si>
    <t>Entregar y/o facilitar información pública clasificada o reservada</t>
  </si>
  <si>
    <t xml:space="preserve">El Auxiliar Administrativo, El auxiliar Administrativo del grupo de Relacionamiento con el Ciudadano y Gestión de la información - RCGI, verifica que previo al suministro de información solicitada por la ciudadanía o grupos de valor, se cumpla con los niveles de acceso establecidos por la Ley (Información pública clasificada o reservada)a través de, Comunicación oficial </t>
  </si>
  <si>
    <t>Posibilidad de recibir cualquier dádiva o beneficio a nombre propio o de terceros por o para Perdida de los bienes y/o recursos del Ministerio</t>
  </si>
  <si>
    <t>Perdida de los bienes y/o recursos del Ministerio</t>
  </si>
  <si>
    <t xml:space="preserve">El Profesional del Grupo de Gestión Administrativa, realiza pruebas de inventario aleatorias en las áreas del Ministerio a través de  comprobante de inventario del aplicativo NEON y obtiene la firma del documento por parte del servidor público que tiene asignado los activos.  </t>
  </si>
  <si>
    <t>José Vicente García</t>
  </si>
  <si>
    <t>Posibilidad de recibir cualquier dádiva o beneficio a nombre propio o de terceros por o para Adjudicación de convenios administrativos sin cumplimiento de requisitos o con requisitos hechos a la medida.</t>
  </si>
  <si>
    <t>Adjudicación de convenios administrativos sin cumplimiento de requisitos o con requisitos hechos a la medida.</t>
  </si>
  <si>
    <t>El Profesional del Grupo de Gestión Administrativa, verifica los requisitos de la etapa precontractual a través de validación y  ajuste de estudios previos con procesos de contratación similares, el manual de contratación del MME y normatividad vigente</t>
  </si>
  <si>
    <t>Jeicy Liliana Parra</t>
  </si>
  <si>
    <t>Posibilidad de recibir cualquier dádiva o beneficio a nombre propio o de terceros por o para Manejo inadecuado o pérdida de recursos de Caja Menor</t>
  </si>
  <si>
    <t>Manejo inadecuado o pérdida de recursos de Caja Menor</t>
  </si>
  <si>
    <t>El Profesional del Grupo de Gestión Administrativa, realiza verificación al correcto funcionamiento de la caja menor a través de  arqueos trimestrales, conciliaciones bancarias  y resoluciones de legalización y reembolso mensuales</t>
  </si>
  <si>
    <t>Diana Balcero</t>
  </si>
  <si>
    <t>Posibilidad de recibir cualquier dádiva o beneficio a nombre propio o de terceros para desviar los recursos asignados al Grupo de Tesorería por parte de un funcionario del ministerio o de un tercero externo al mismo</t>
  </si>
  <si>
    <t>desviar los recursos asignados al Grupo de Tesorería por parte de un funcionario del ministerio o de un tercero externo al mismo</t>
  </si>
  <si>
    <t>El profesional y/o Coordinador del Grupo de Tesorería son las personas encargadas de recibir las llamadas telefónicas por parte del Banco para confirmar las cuantías altas de los cheques expedidos. También se tienen registradas las firmas en las entidades financieras (dos firmas son necesarias incluyendo la del Coordinador).
Se realiza la administración de los permisos en el portal Bancario con perfiles restringidos, las transacciones tienen horarios, el acceso debe ser de un equipo de la entidad, hay token asociados y contraseñas para cada uno de los usuarios.
Las chequeras están contramarcadas, la salvaguarda está en caja fuerte, sellos húmedos y protectógrafo, controles de registro de los cheques generados.</t>
  </si>
  <si>
    <t>Luzmila Gonzalez Vivas</t>
  </si>
  <si>
    <t>Posibilidad de recibir cualquier dádiva o beneficio a nombre propio o de terceros por indebida celebración y/o adjudicación de contratos asociada a una deficiente planeación y estructuración de los procesos.</t>
  </si>
  <si>
    <t>indebida celebración y/o adjudicación de contratos asociada a una deficiente planeación y estructuración de los procesos.</t>
  </si>
  <si>
    <t>El COORDINADOR (A) GRUPO DE GESTION CONTRACTUAL, Modificará la integración del Comité de Contratación a efecto de que sea una verdadera instancia de control,
convocará a los comités de contratación de acuerdo con la conformación señalada según se requiera de acuerdo con los asuntos que deban ser conocidos y aprobados por esta instancia, previa revisión de la adecuada estructuración del estudio previo y componente técnico,  presentando el análisis de suficiencia y pertinencia de la documentación y sustento de la necesidad.  a través de, Acto administrativo de conformación y determinación de funciones del Comité de Contratación.
Actas de comité, grabaciones de las sesiones, presentación del comité</t>
  </si>
  <si>
    <t>Funcionaria</t>
  </si>
  <si>
    <t>Angelica Bermúdez</t>
  </si>
  <si>
    <t xml:space="preserve">Posibilidad de recibir cualquier dádiva o beneficio a nombre propio o de terceros por o para realizar actuaciones o tomar decisiones ajustada a intereses propios o de terceros con el fin de favorecer o perjudicar a funcionarios investigados o a terceros vulnerando los principios establecidos en el código disciplinario vigente. </t>
  </si>
  <si>
    <t xml:space="preserve">realizar actuaciones o tomar decisiones ajustada a intereses propios o de terceros con el fin de favorecer o perjudicar a funcionarios investigados o a terceros vulnerando los principios establecidos en el código disciplinario vigente. </t>
  </si>
  <si>
    <t>El Contratista, supervisará la realización periódica de sesión de impulso procesal, para revisar y aprobar decisiones en derecho en cada proceso disciplinario. A través de, Acta de sesión de impulso y evidencias de realización.</t>
  </si>
  <si>
    <t>Shannon Cadena</t>
  </si>
  <si>
    <t>Posibilidad de recibir cualquier dádiva o beneficio a nombre propio o de terceros por o para No publicar en el portal web los proyectos normativos sometidos a consulta por la Ley, o información relevante para facilitar la participación ciudadana</t>
  </si>
  <si>
    <t>No publicar en el portal web los proyectos normativos sometidos a consulta por la Ley, o información relevante para facilitar la participación ciudadana</t>
  </si>
  <si>
    <t>El Profesional, 1. El profesional del grupo RCGI verifica la publicacion de proyectos normativos sometidos a consulta por la Ley y proyecta certificacion para la firma de la coordinacion del grupo de RCGI.
  2.  El profesional del grupo de RCGI revisa la disponibilidad de informacion publicada en el portal web y presenta un informe semestral de acuerdo a la Ley 1712 de 2014 (Matriz ITA)a traves de, Comunicación oficial</t>
  </si>
  <si>
    <t>COORDINADORA GRUPO DE RELACIONAMIENTO CON EL CIUDADANO Y GESTION DE LA INFORMACION</t>
  </si>
  <si>
    <t>Posibilidad de recibir cualquier dádiva o beneficio a nombre propio o de terceros por o para recibir desarrollos de sistemas de información sin cumplimiento de los requerimientos exigidos por el Ministerio</t>
  </si>
  <si>
    <t>recibir desarrollos de sistemas de información sin cumplimiento de los requerimientos exigidos por el Ministerio</t>
  </si>
  <si>
    <t>El Funcionario, identifica y realiza seguimiento a las necesidades de soluciones y desarrollos de software a través de, informes consolidados de avances de desarrollo.</t>
  </si>
  <si>
    <t xml:space="preserve">Gina Alexandra Nore ( Karla Paola Mahecha) </t>
  </si>
  <si>
    <t>Posibilidad de recibir cualquier dádiva o beneficio a nombre propio o de terceros por o para adquirir recursos tecnológicos que no correspondan a las necesidades y requerimientos de la Entidad.</t>
  </si>
  <si>
    <t>adquirir recursos tecnológicos que no correspondan a las necesidades y requerimientos de la Entidad.</t>
  </si>
  <si>
    <t>El Servidor público, identifica necesidades y proyecta el crecimiento de la infraestructura TIC del Ministerio a través de, informes consolidados de procesos contractuales referente a adquisición de bienes y servicios de TI.</t>
  </si>
  <si>
    <t>Carlos Javier Osorio y Juan José Cedeño</t>
  </si>
  <si>
    <t>PLAN DE TRATAMIENTO DE RIESGOS DE SEGURIDAD Y PRIVACIDAD DE LA INFORMACIÓN</t>
  </si>
  <si>
    <t>SEGUIMIENTO 2023</t>
  </si>
  <si>
    <t>PRIMER TRIMESTRE</t>
  </si>
  <si>
    <t>REPORTE SEGUNDO TRIMESTRE</t>
  </si>
  <si>
    <t xml:space="preserve"> REPORTE TERCER TRIMESTRE</t>
  </si>
  <si>
    <t>REPORTE CUARTO TRIMESTRE</t>
  </si>
  <si>
    <t>No. Riesgo</t>
  </si>
  <si>
    <t>Riesgo Residual</t>
  </si>
  <si>
    <t>Descripción del riesgo</t>
  </si>
  <si>
    <t>Actividades de Tratamiento de Riesgos</t>
  </si>
  <si>
    <t>Responsable</t>
  </si>
  <si>
    <t>Fecha inicio</t>
  </si>
  <si>
    <t>Duración por Actividad</t>
  </si>
  <si>
    <t>Duración total</t>
  </si>
  <si>
    <t>Estado</t>
  </si>
  <si>
    <t>Encargados</t>
  </si>
  <si>
    <t>R5</t>
  </si>
  <si>
    <t>Medio</t>
  </si>
  <si>
    <t>Falta de prácticas de desarrollo seguro.</t>
  </si>
  <si>
    <t>1. Identificar los lenguajes de programación utilizados en el MINENERGIA.
2. Documentar las consideraciones de seguridad en desarrollo acorde a los lenguajes de programación utilizados.
3. Aprobar los cambios en la metodología de desarrollo en donde se han incorporado los temas de código seguro.
4. Publicar la metodología de desarrollo.
5. Realizar la divulgación y capacitación del documento.</t>
  </si>
  <si>
    <t>Equipo de desarrollo</t>
  </si>
  <si>
    <t>Mes 4</t>
  </si>
  <si>
    <t>1. M4
2. M5
3. M6
4. M6
5. M7</t>
  </si>
  <si>
    <t>4 Meses</t>
  </si>
  <si>
    <t>ABIERTO</t>
  </si>
  <si>
    <t>Equipo de desarrollo - Brayher Gómez.</t>
  </si>
  <si>
    <t>R10</t>
  </si>
  <si>
    <t>Configuración no segura de las VLANs.</t>
  </si>
  <si>
    <t>1. Consultar la guia de aseguramiento de los switches, acorde a su marca, en https://www.cisecurity.org/cis-benchmarks/.
2. Revisar la guía de aseguramiento y seleccionar los controles de seguridad para la configuración de VLANs.
3. Ejecutar actividades de aseguramiento.
4. Gestión del cambio implementado.</t>
  </si>
  <si>
    <t>Ingenieros  de Red y Seguridad Informática</t>
  </si>
  <si>
    <t>Mes 5</t>
  </si>
  <si>
    <t xml:space="preserve">1. M5 y M6
2. M6
3. M7 y M8
4. M9 </t>
  </si>
  <si>
    <t>5 Meses</t>
  </si>
  <si>
    <t>Carlos David Florez - Diego F. Martínez</t>
  </si>
  <si>
    <t>R11</t>
  </si>
  <si>
    <t>No se cuenta con monitoreo a los logs de seguridad.</t>
  </si>
  <si>
    <t>1. Habilitar y configurar el modulo de auditoría de TODOS los sistemas de información acorde a lo establecido en las políticas de seguridad.
2. Crear un usuario con rol de auditor en los sistemas de información.
3. Ejecutar auditorías técnicas a los sistemas de información en donde se realice verificación de actividades tanto de usuarios como de administradores, ademas de la configuración de las políticas de seguridad.</t>
  </si>
  <si>
    <t>Técnicos e Ingenieros Mesa de Ayuda-Grupo de IT</t>
  </si>
  <si>
    <t>Mes 2</t>
  </si>
  <si>
    <t>1. M2 y M3
2. M4
3. M9</t>
  </si>
  <si>
    <t>3 Meses, y luego 1 mes de auditoría</t>
  </si>
  <si>
    <t>1. Equipo de Desarrollo
2. Equipo de Desarrollo
3. Equipo de Desarrollo - Carlos Flórez, Diego F. Martínez.</t>
  </si>
  <si>
    <t>R14</t>
  </si>
  <si>
    <t>Ausencia de procedimientos para la disposición de dispositivos que almacenan información.</t>
  </si>
  <si>
    <t>1. Construir el As-Is del procedimiento para la disposición de medios que almacenan información digital.
2. Identificar mejoras en seguridad para la etapa de pruebas.
3. Construir To-Be del procedimiento para la disposición de medios que almacenan información digital incluyendo los controles de seguridad.
4. Publicar procedimiento.
5. Capacitar a administradores y personal que realiza el alistamiento y entrega de equipos.</t>
  </si>
  <si>
    <t>1. M5
2. M6
3. M6
4. M7
5. M7</t>
  </si>
  <si>
    <t>3 Meses</t>
  </si>
  <si>
    <t>Diego Martínez
Mesa de ayuda.</t>
  </si>
  <si>
    <t>R15</t>
  </si>
  <si>
    <t>Ausencia de controles de gestión de contraseñas.</t>
  </si>
  <si>
    <t>1. Incluir en la política de control de acceso, el tema de gestión de contraseñas para usuarios privilegiados.
2. Publicar política.
3. Capacitar a los usuarios en los cambios efectuados a la política.</t>
  </si>
  <si>
    <t>Grupos de Tecnologías de la Información y las Comunicaciones</t>
  </si>
  <si>
    <t>1. M5
2. M6
3. M7</t>
  </si>
  <si>
    <t>2 Meses</t>
  </si>
  <si>
    <t>1. Juan José Cedeño
2. Miguel Carvajal</t>
  </si>
  <si>
    <t>R16</t>
  </si>
  <si>
    <t>No se cuenta con procedimientos de recuperación.</t>
  </si>
  <si>
    <t>1. Documentar los procedimientos de recuperación para TODOS los sistemas críticos de la Entidad.
2. Agendar pruebas al plan de continuidad de negocio donde se ponga en practica la ejecución de procedimientos de recuperación.
3. Ejecutar pruebas de continuidad de negocio.
4. Ajustar procedimientos con base en las fallas identificadas durante la ejecución de pruebas.</t>
  </si>
  <si>
    <t>Mes 3</t>
  </si>
  <si>
    <t>1. M3, M4 y M5
2.  M6
3. M7
4. M8 y M9</t>
  </si>
  <si>
    <t>7 Meses</t>
  </si>
  <si>
    <t>Óscar Sánchez
Carlos Javier Osorio
Diego F. Martínez. Sbite
Procediminetos con alina tech</t>
  </si>
  <si>
    <t>R17</t>
  </si>
  <si>
    <t>Ausencia de controles de acceso para la red
inhalámbrica.</t>
  </si>
  <si>
    <t>1. Configurar todos los Access Point con contraseña en cifrado WPA2.
2. Publicar la contraseña de acceso en lugares visibles donde los visitantes la puedan conocer.
* esto se realiza con el fin de proteger la información de los visitantes ya que esta viaja cifrada.</t>
  </si>
  <si>
    <t>Mes 6</t>
  </si>
  <si>
    <t>1. M6
2. M6</t>
  </si>
  <si>
    <t>1 Mes</t>
  </si>
  <si>
    <t>Juan José Cedeño</t>
  </si>
  <si>
    <t>R18</t>
  </si>
  <si>
    <t>Ausencia de controles criptográficos.</t>
  </si>
  <si>
    <t>1. Realizar la selección de la(s) herramienta(s) de cifrado contemplando documentos digitales, discos duros, y comunicaciones, ademas de verificar que manejen protocolos seguros como RSA y AES.
2. Adquirir herramienta de cifrado.
3. Instalar y configurar la herramienta de cifrado.
4. Capacitar a los colaboradores de la Entidad en el uso de las herramientas de cifrado.
5. Actualizar política de controles criptográficos con el fin de incluir las caracteristicas relacionadas con la herramienta.</t>
  </si>
  <si>
    <t>Mes 1</t>
  </si>
  <si>
    <t>1. M1 y M2
2. M3 a M6
3. M7 y M8
4. M9
5. M9</t>
  </si>
  <si>
    <t>9 Meses</t>
  </si>
  <si>
    <t>Giovanny Ortíz</t>
  </si>
  <si>
    <t xml:space="preserve">1. Se inicia con el análisis de la herramienta de cifrado existente en el MME contemplando documentos digitales, discos duros, y comunicaciones, ademas de verificar que manejen protocolos seguros. </t>
  </si>
  <si>
    <t>1.El ministerio cuenta con la plataforma Kaspersky Endpoint Security para las maquinas locales y sevidores con su respectiva consola de administracion Kaspersky Security center</t>
  </si>
  <si>
    <t>R20</t>
  </si>
  <si>
    <t>Ausencia de identificación y control de áreas
seguras.</t>
  </si>
  <si>
    <t>1. Identificar las áreas seguras de la Entidad (data center, tesoreria, oficina del (de la) Ministro(a).
2. Documentar los controles de seguridad para las áreas seguras.</t>
  </si>
  <si>
    <t>Subdirección Administrativa y Financiera (SAF) y Grupo de IT</t>
  </si>
  <si>
    <t>Mes 8</t>
  </si>
  <si>
    <t>1. M8
2. M8 y M9</t>
  </si>
  <si>
    <t xml:space="preserve">Grupo de Servicios Administrativos (GSA) </t>
  </si>
  <si>
    <t>R21</t>
  </si>
  <si>
    <t>Falta de capacitación del personal en clasificación
de información.</t>
  </si>
  <si>
    <t>1. Capacitar a la Entidad en los lineamientos de clasificación de información acorde a la política de seguriudad y a la ley 1712 de 2014.</t>
  </si>
  <si>
    <t>Grupo de Relacionamiento con el Ciudadano y Gestión de la Información (GRCGI)</t>
  </si>
  <si>
    <t>1. M8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</si>
</sst>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6">
    <font>
      <sz val="11"/>
      <color theme="1"/>
      <name val="Calibri"/>
      <family val="2"/>
      <scheme val="minor"/>
    </font>
    <font>
      <b/>
      <sz val="9"/>
      <name val="Arial Narrow"/>
      <family val="2"/>
    </font>
    <font>
      <sz val="9"/>
      <name val="Arial Narrow"/>
      <family val="2"/>
    </font>
    <font>
      <b/>
      <sz val="9"/>
      <color rgb="FF000000"/>
      <name val="Tahoma"/>
      <family val="2"/>
    </font>
    <font>
      <sz val="9"/>
      <color rgb="FF000000"/>
      <name val="Tahoma"/>
      <family val="2"/>
    </font>
    <font>
      <b/>
      <sz val="9"/>
      <color indexed="81"/>
      <name val="Tahoma"/>
      <family val="2"/>
    </font>
    <font>
      <sz val="9"/>
      <color indexed="81"/>
      <name val="Tahoma"/>
      <family val="2"/>
    </font>
    <font>
      <sz val="9"/>
      <color theme="1"/>
      <name val="Arial Narrow"/>
      <family val="2"/>
    </font>
    <font>
      <sz val="9"/>
      <color rgb="FF000000"/>
      <name val="Arial Narrow"/>
      <family val="2"/>
    </font>
    <font>
      <sz val="11"/>
      <color rgb="FF000000"/>
      <name val="Arial Narrow"/>
      <family val="2"/>
    </font>
    <font>
      <sz val="11"/>
      <name val="Arial Narrow"/>
      <family val="2"/>
    </font>
    <font>
      <b/>
      <sz val="11"/>
      <color rgb="FF000000"/>
      <name val="Arial Narrow"/>
      <family val="2"/>
    </font>
    <font>
      <sz val="9"/>
      <name val="Calibri"/>
      <family val="2"/>
    </font>
    <font>
      <sz val="11"/>
      <name val="Calibri"/>
      <family val="2"/>
    </font>
    <font>
      <sz val="10"/>
      <name val="Calibri"/>
      <family val="2"/>
    </font>
    <font>
      <sz val="9"/>
      <name val="Arial"/>
      <family val="2"/>
    </font>
    <font>
      <sz val="11"/>
      <color rgb="FF000000"/>
      <name val="Calibri"/>
      <family val="2"/>
    </font>
    <font>
      <sz val="12"/>
      <color rgb="FF000000"/>
      <name val="Arial"/>
      <family val="2"/>
    </font>
    <font>
      <b/>
      <sz val="11"/>
      <name val="Arial"/>
      <family val="2"/>
    </font>
    <font>
      <b/>
      <sz val="11"/>
      <color rgb="FF000000"/>
      <name val="Calibri"/>
      <family val="2"/>
    </font>
    <font>
      <b/>
      <sz val="10"/>
      <name val="Arial"/>
      <family val="2"/>
    </font>
    <font>
      <sz val="11"/>
      <color rgb="FF000000"/>
      <name val="Calibri"/>
    </font>
    <font>
      <sz val="9"/>
      <color rgb="FF000000"/>
      <name val="Calibri"/>
      <family val="2"/>
    </font>
    <font>
      <sz val="11"/>
      <color rgb="FFFFFFFF"/>
      <name val="Calibri"/>
      <family val="2"/>
    </font>
    <font>
      <sz val="10"/>
      <color rgb="FF000000"/>
      <name val="Calibri"/>
      <family val="2"/>
    </font>
    <font>
      <sz val="9"/>
      <color rgb="FF000000"/>
      <name val="Calibri"/>
    </font>
    <font>
      <b/>
      <sz val="16"/>
      <color rgb="FF000000"/>
      <name val="Calibri"/>
      <family val="2"/>
    </font>
    <font>
      <b/>
      <sz val="10"/>
      <color rgb="FFFFFFFF"/>
      <name val="Arial Narrow"/>
      <family val="2"/>
    </font>
    <font>
      <b/>
      <sz val="9"/>
      <name val="Arial Narrow"/>
    </font>
    <font>
      <sz val="72"/>
      <color rgb="FF000000"/>
      <name val="Calibri"/>
      <family val="2"/>
    </font>
    <font>
      <b/>
      <sz val="14"/>
      <color rgb="FFFFFFFF"/>
      <name val="Arial"/>
      <family val="2"/>
    </font>
    <font>
      <b/>
      <sz val="12"/>
      <color rgb="FFFFFFFF"/>
      <name val="Arial Narrow"/>
      <family val="2"/>
    </font>
    <font>
      <b/>
      <sz val="11"/>
      <color rgb="FFFFFFFF"/>
      <name val="Arial Narrow"/>
      <family val="2"/>
    </font>
    <font>
      <b/>
      <sz val="14"/>
      <color rgb="FFFFFFFF"/>
      <name val="Arial Narrow"/>
      <family val="2"/>
    </font>
    <font>
      <sz val="11"/>
      <color rgb="FFFFFFFF"/>
      <name val="Calibri (Cuerpo)"/>
    </font>
    <font>
      <sz val="8"/>
      <color rgb="FFFFFFFF"/>
      <name val="Calibri (Cuerpo)"/>
    </font>
    <font>
      <sz val="24"/>
      <color rgb="FF000000"/>
      <name val="Calibri"/>
      <family val="2"/>
    </font>
    <font>
      <b/>
      <sz val="11"/>
      <color rgb="FF000000"/>
      <name val="Arial Narrow"/>
    </font>
    <font>
      <b/>
      <sz val="11"/>
      <name val="Arial Narrow"/>
    </font>
    <font>
      <sz val="11"/>
      <color rgb="FF444444"/>
      <name val="Calibri"/>
      <family val="2"/>
    </font>
    <font>
      <b/>
      <sz val="11"/>
      <color rgb="FF000000"/>
      <name val="Calibri"/>
    </font>
    <font>
      <b/>
      <sz val="9"/>
      <color rgb="FF000000"/>
      <name val="Calibri"/>
      <family val="2"/>
    </font>
    <font>
      <sz val="9"/>
      <color theme="1"/>
      <name val="Calibri"/>
      <family val="2"/>
      <scheme val="minor"/>
    </font>
    <font>
      <b/>
      <sz val="9"/>
      <color rgb="FFFFFFFF"/>
      <name val="Arial Narrow"/>
      <family val="2"/>
    </font>
    <font>
      <sz val="10"/>
      <color rgb="FF000000"/>
      <name val="Arial Narrow"/>
      <family val="2"/>
    </font>
    <font>
      <sz val="8"/>
      <name val="Arial"/>
    </font>
  </fonts>
  <fills count="21">
    <fill>
      <patternFill patternType="none"/>
    </fill>
    <fill>
      <patternFill patternType="gray125"/>
    </fill>
    <fill>
      <patternFill patternType="solid">
        <fgColor theme="0"/>
        <bgColor indexed="64"/>
      </patternFill>
    </fill>
    <fill>
      <patternFill patternType="solid">
        <fgColor rgb="FF00B050"/>
        <bgColor rgb="FF000000"/>
      </patternFill>
    </fill>
    <fill>
      <patternFill patternType="solid">
        <fgColor rgb="FFFFFFFF"/>
        <bgColor rgb="FF000000"/>
      </patternFill>
    </fill>
    <fill>
      <patternFill patternType="solid">
        <fgColor rgb="FFFF0000"/>
        <bgColor rgb="FF000000"/>
      </patternFill>
    </fill>
    <fill>
      <patternFill patternType="solid">
        <fgColor rgb="FFC00000"/>
        <bgColor rgb="FF000000"/>
      </patternFill>
    </fill>
    <fill>
      <patternFill patternType="solid">
        <fgColor rgb="FFFFC000"/>
        <bgColor rgb="FF000000"/>
      </patternFill>
    </fill>
    <fill>
      <patternFill patternType="solid">
        <fgColor rgb="FFF4B084"/>
        <bgColor rgb="FF000000"/>
      </patternFill>
    </fill>
    <fill>
      <patternFill patternType="solid">
        <fgColor rgb="FFFFFF00"/>
        <bgColor rgb="FF000000"/>
      </patternFill>
    </fill>
    <fill>
      <patternFill patternType="solid">
        <fgColor rgb="FF5B9BD5"/>
        <bgColor rgb="FF000000"/>
      </patternFill>
    </fill>
    <fill>
      <patternFill patternType="solid">
        <fgColor rgb="FFACB9CA"/>
        <bgColor rgb="FF000000"/>
      </patternFill>
    </fill>
    <fill>
      <patternFill patternType="solid">
        <fgColor rgb="FFFFFF66"/>
        <bgColor rgb="FF000000"/>
      </patternFill>
    </fill>
    <fill>
      <patternFill patternType="solid">
        <fgColor rgb="FF92D050"/>
        <bgColor rgb="FF000000"/>
      </patternFill>
    </fill>
    <fill>
      <patternFill patternType="solid">
        <fgColor rgb="FF548235"/>
        <bgColor rgb="FF000000"/>
      </patternFill>
    </fill>
    <fill>
      <patternFill patternType="solid">
        <fgColor rgb="FFAEAAAA"/>
        <bgColor rgb="FF000000"/>
      </patternFill>
    </fill>
    <fill>
      <patternFill patternType="solid">
        <fgColor rgb="FF305496"/>
        <bgColor rgb="FF000000"/>
      </patternFill>
    </fill>
    <fill>
      <patternFill patternType="solid">
        <fgColor rgb="FFA9D08E"/>
        <bgColor rgb="FF000000"/>
      </patternFill>
    </fill>
    <fill>
      <patternFill patternType="solid">
        <fgColor rgb="FF00B050"/>
        <bgColor indexed="64"/>
      </patternFill>
    </fill>
    <fill>
      <patternFill patternType="solid">
        <fgColor theme="2" tint="-0.249977111117893"/>
        <bgColor indexed="64"/>
      </patternFill>
    </fill>
    <fill>
      <patternFill patternType="solid">
        <fgColor rgb="FFE26B0A"/>
        <bgColor rgb="FF000000"/>
      </patternFill>
    </fill>
  </fills>
  <borders count="8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ck">
        <color auto="1"/>
      </left>
      <right style="thin">
        <color auto="1"/>
      </right>
      <top style="thick">
        <color auto="1"/>
      </top>
      <bottom style="thick">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right style="medium">
        <color rgb="FF000000"/>
      </right>
      <top style="medium">
        <color indexed="64"/>
      </top>
      <bottom/>
      <diagonal/>
    </border>
    <border>
      <left/>
      <right style="medium">
        <color rgb="FF000000"/>
      </right>
      <top/>
      <bottom style="medium">
        <color rgb="FF000000"/>
      </bottom>
      <diagonal/>
    </border>
    <border>
      <left/>
      <right/>
      <top style="medium">
        <color indexed="64"/>
      </top>
      <bottom/>
      <diagonal/>
    </border>
    <border>
      <left/>
      <right style="medium">
        <color rgb="FF000000"/>
      </right>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bottom style="medium">
        <color indexed="64"/>
      </bottom>
      <diagonal/>
    </border>
    <border>
      <left/>
      <right/>
      <top style="thin">
        <color rgb="FF000000"/>
      </top>
      <bottom/>
      <diagonal/>
    </border>
    <border>
      <left style="medium">
        <color rgb="FF000000"/>
      </left>
      <right style="thin">
        <color rgb="FF000000"/>
      </right>
      <top/>
      <bottom style="medium">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rgb="FF000000"/>
      </right>
      <top/>
      <bottom style="thin">
        <color rgb="FF000000"/>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thin">
        <color rgb="FF000000"/>
      </left>
      <right style="thin">
        <color rgb="FF000000"/>
      </right>
      <top/>
      <bottom style="medium">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medium">
        <color indexed="64"/>
      </left>
      <right/>
      <top style="thin">
        <color rgb="FF000000"/>
      </top>
      <bottom style="medium">
        <color indexed="64"/>
      </bottom>
      <diagonal/>
    </border>
    <border>
      <left/>
      <right style="thin">
        <color indexed="64"/>
      </right>
      <top style="thin">
        <color rgb="FF000000"/>
      </top>
      <bottom style="medium">
        <color indexed="64"/>
      </bottom>
      <diagonal/>
    </border>
    <border>
      <left/>
      <right style="thin">
        <color rgb="FF000000"/>
      </right>
      <top style="thin">
        <color indexed="64"/>
      </top>
      <bottom/>
      <diagonal/>
    </border>
    <border>
      <left style="thin">
        <color indexed="64"/>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ck">
        <color rgb="FF000000"/>
      </bottom>
      <diagonal/>
    </border>
    <border>
      <left/>
      <right style="thin">
        <color rgb="FF000000"/>
      </right>
      <top style="thin">
        <color rgb="FF000000"/>
      </top>
      <bottom style="thick">
        <color rgb="FF000000"/>
      </bottom>
      <diagonal/>
    </border>
    <border>
      <left/>
      <right style="thin">
        <color rgb="FF000000"/>
      </right>
      <top style="thin">
        <color rgb="FF000000"/>
      </top>
      <bottom style="thin">
        <color rgb="FF000000"/>
      </bottom>
      <diagonal/>
    </border>
    <border>
      <left style="thick">
        <color indexed="64"/>
      </left>
      <right/>
      <top style="thick">
        <color indexed="64"/>
      </top>
      <bottom/>
      <diagonal/>
    </border>
    <border>
      <left/>
      <right/>
      <top style="thick">
        <color indexed="64"/>
      </top>
      <bottom/>
      <diagonal/>
    </border>
    <border>
      <left/>
      <right style="thick">
        <color rgb="FF000000"/>
      </right>
      <top style="thick">
        <color indexed="64"/>
      </top>
      <bottom/>
      <diagonal/>
    </border>
    <border>
      <left style="thick">
        <color indexed="64"/>
      </left>
      <right/>
      <top/>
      <bottom/>
      <diagonal/>
    </border>
    <border>
      <left/>
      <right style="thick">
        <color rgb="FF000000"/>
      </right>
      <top/>
      <bottom/>
      <diagonal/>
    </border>
    <border>
      <left style="thick">
        <color indexed="64"/>
      </left>
      <right/>
      <top/>
      <bottom style="thin">
        <color indexed="64"/>
      </bottom>
      <diagonal/>
    </border>
    <border>
      <left/>
      <right style="thick">
        <color rgb="FF000000"/>
      </right>
      <top/>
      <bottom style="thin">
        <color indexed="64"/>
      </bottom>
      <diagonal/>
    </border>
    <border>
      <left style="thick">
        <color indexed="64"/>
      </left>
      <right/>
      <top style="thin">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rgb="FF000000"/>
      </right>
      <top style="thick">
        <color indexed="64"/>
      </top>
      <bottom style="thin">
        <color indexed="64"/>
      </bottom>
      <diagonal/>
    </border>
    <border>
      <left style="thick">
        <color indexed="64"/>
      </left>
      <right style="thin">
        <color indexed="64"/>
      </right>
      <top/>
      <bottom/>
      <diagonal/>
    </border>
    <border>
      <left style="thin">
        <color indexed="64"/>
      </left>
      <right style="thick">
        <color indexed="64"/>
      </right>
      <top/>
      <bottom/>
      <diagonal/>
    </border>
    <border>
      <left/>
      <right style="thin">
        <color indexed="64"/>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rgb="FF0D0D0D"/>
      </left>
      <right style="thin">
        <color rgb="FF0D0D0D"/>
      </right>
      <top style="thin">
        <color rgb="FF0D0D0D"/>
      </top>
      <bottom style="thin">
        <color rgb="FF0D0D0D"/>
      </bottom>
      <diagonal/>
    </border>
    <border>
      <left style="thin">
        <color indexed="64"/>
      </left>
      <right style="thin">
        <color indexed="64"/>
      </right>
      <top style="thin">
        <color indexed="64"/>
      </top>
      <bottom style="medium">
        <color indexed="64"/>
      </bottom>
      <diagonal/>
    </border>
    <border>
      <left style="medium">
        <color indexed="64"/>
      </left>
      <right style="thin">
        <color rgb="FF000000"/>
      </right>
      <top/>
      <bottom/>
      <diagonal/>
    </border>
  </borders>
  <cellStyleXfs count="1">
    <xf numFmtId="0" fontId="0" fillId="0" borderId="0"/>
  </cellStyleXfs>
  <cellXfs count="404">
    <xf numFmtId="0" fontId="0" fillId="0" borderId="0" xfId="0"/>
    <xf numFmtId="0" fontId="7" fillId="2" borderId="0" xfId="0" applyFont="1" applyFill="1" applyAlignment="1" applyProtection="1">
      <alignment vertical="center"/>
      <protection locked="0"/>
    </xf>
    <xf numFmtId="0" fontId="16" fillId="0" borderId="0" xfId="0" applyFont="1"/>
    <xf numFmtId="0" fontId="18" fillId="4" borderId="18" xfId="0" applyFont="1" applyFill="1" applyBorder="1" applyAlignment="1">
      <alignment wrapText="1"/>
    </xf>
    <xf numFmtId="0" fontId="0" fillId="4" borderId="0" xfId="0" applyFill="1"/>
    <xf numFmtId="0" fontId="18" fillId="4" borderId="27" xfId="0" applyFont="1" applyFill="1" applyBorder="1" applyAlignment="1">
      <alignment wrapText="1"/>
    </xf>
    <xf numFmtId="0" fontId="16" fillId="0" borderId="37" xfId="0" applyFont="1" applyBorder="1" applyAlignment="1">
      <alignment wrapText="1"/>
    </xf>
    <xf numFmtId="0" fontId="16" fillId="0" borderId="11" xfId="0" applyFont="1" applyBorder="1" applyAlignment="1">
      <alignment wrapText="1"/>
    </xf>
    <xf numFmtId="0" fontId="16" fillId="0" borderId="11" xfId="0" applyFont="1" applyBorder="1"/>
    <xf numFmtId="0" fontId="22" fillId="0" borderId="11" xfId="0" applyFont="1" applyBorder="1" applyAlignment="1">
      <alignment wrapText="1"/>
    </xf>
    <xf numFmtId="0" fontId="21" fillId="0" borderId="37" xfId="0" applyFont="1" applyBorder="1" applyAlignment="1">
      <alignment wrapText="1"/>
    </xf>
    <xf numFmtId="0" fontId="16" fillId="0" borderId="8" xfId="0" applyFont="1" applyBorder="1"/>
    <xf numFmtId="0" fontId="22" fillId="0" borderId="8" xfId="0" applyFont="1" applyBorder="1" applyAlignment="1">
      <alignment wrapText="1"/>
    </xf>
    <xf numFmtId="0" fontId="16" fillId="0" borderId="10" xfId="0" applyFont="1" applyBorder="1" applyAlignment="1">
      <alignment wrapText="1"/>
    </xf>
    <xf numFmtId="0" fontId="16" fillId="0" borderId="37" xfId="0" applyFont="1" applyBorder="1"/>
    <xf numFmtId="0" fontId="24" fillId="0" borderId="11" xfId="0" applyFont="1" applyBorder="1" applyAlignment="1">
      <alignment wrapText="1"/>
    </xf>
    <xf numFmtId="0" fontId="25" fillId="9" borderId="37" xfId="0" applyFont="1" applyFill="1" applyBorder="1" applyAlignment="1">
      <alignment wrapText="1"/>
    </xf>
    <xf numFmtId="0" fontId="25" fillId="9" borderId="11" xfId="0" applyFont="1" applyFill="1" applyBorder="1" applyAlignment="1">
      <alignment wrapText="1"/>
    </xf>
    <xf numFmtId="0" fontId="13" fillId="0" borderId="37" xfId="0" applyFont="1" applyBorder="1" applyAlignment="1">
      <alignment wrapText="1"/>
    </xf>
    <xf numFmtId="0" fontId="16" fillId="0" borderId="0" xfId="0" applyFont="1" applyAlignment="1">
      <alignment horizontal="center" vertical="center"/>
    </xf>
    <xf numFmtId="0" fontId="19" fillId="0" borderId="33"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9" xfId="0" applyFont="1" applyBorder="1" applyAlignment="1">
      <alignment vertical="center" wrapText="1"/>
    </xf>
    <xf numFmtId="0" fontId="19" fillId="0" borderId="31"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17" xfId="0" applyFont="1" applyBorder="1" applyAlignment="1">
      <alignment horizontal="center" vertical="center" wrapText="1"/>
    </xf>
    <xf numFmtId="0" fontId="21" fillId="0" borderId="2" xfId="0" applyFont="1" applyBorder="1" applyAlignment="1">
      <alignment vertical="center" wrapText="1"/>
    </xf>
    <xf numFmtId="0" fontId="16" fillId="0" borderId="8" xfId="0" applyFont="1" applyBorder="1" applyAlignment="1">
      <alignment vertical="center" wrapText="1"/>
    </xf>
    <xf numFmtId="0" fontId="16" fillId="0" borderId="37" xfId="0" applyFont="1" applyBorder="1" applyAlignment="1">
      <alignment vertical="center" wrapText="1"/>
    </xf>
    <xf numFmtId="0" fontId="16" fillId="0" borderId="11" xfId="0" applyFont="1" applyBorder="1" applyAlignment="1">
      <alignment vertical="center" wrapText="1"/>
    </xf>
    <xf numFmtId="0" fontId="16" fillId="0" borderId="11" xfId="0" applyFont="1" applyBorder="1" applyAlignment="1">
      <alignment vertical="center"/>
    </xf>
    <xf numFmtId="0" fontId="22" fillId="0" borderId="11" xfId="0" applyFont="1" applyBorder="1" applyAlignment="1">
      <alignment vertical="center" wrapText="1"/>
    </xf>
    <xf numFmtId="0" fontId="20" fillId="0" borderId="36" xfId="0" applyFont="1" applyBorder="1" applyAlignment="1">
      <alignment horizontal="center" vertical="center" wrapText="1"/>
    </xf>
    <xf numFmtId="0" fontId="0" fillId="0" borderId="8" xfId="0" applyBorder="1" applyAlignment="1">
      <alignment horizontal="center" vertical="center"/>
    </xf>
    <xf numFmtId="0" fontId="16" fillId="7" borderId="7" xfId="0" applyFont="1" applyFill="1" applyBorder="1" applyAlignment="1">
      <alignment horizontal="center" vertical="center"/>
    </xf>
    <xf numFmtId="0" fontId="16" fillId="0" borderId="6" xfId="0" applyFont="1" applyBorder="1" applyAlignment="1">
      <alignment horizontal="center" vertical="center"/>
    </xf>
    <xf numFmtId="0" fontId="20" fillId="0" borderId="38" xfId="0" applyFont="1" applyBorder="1" applyAlignment="1">
      <alignment horizontal="center" vertical="center" wrapText="1"/>
    </xf>
    <xf numFmtId="0" fontId="0" fillId="0" borderId="11" xfId="0" applyBorder="1" applyAlignment="1">
      <alignment horizontal="center" vertical="center"/>
    </xf>
    <xf numFmtId="0" fontId="16" fillId="7" borderId="39" xfId="0" applyFont="1" applyFill="1" applyBorder="1" applyAlignment="1">
      <alignment horizontal="center" vertical="center"/>
    </xf>
    <xf numFmtId="0" fontId="16" fillId="0" borderId="10" xfId="0" applyFont="1" applyBorder="1" applyAlignment="1">
      <alignment horizontal="center" vertical="center"/>
    </xf>
    <xf numFmtId="0" fontId="23" fillId="6" borderId="39" xfId="0" applyFont="1" applyFill="1" applyBorder="1" applyAlignment="1">
      <alignment horizontal="center" vertical="center"/>
    </xf>
    <xf numFmtId="0" fontId="13"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13" fillId="0" borderId="10" xfId="0" applyFont="1" applyBorder="1" applyAlignment="1">
      <alignment horizontal="center" vertical="center"/>
    </xf>
    <xf numFmtId="0" fontId="16" fillId="0" borderId="39" xfId="0" applyFont="1" applyBorder="1" applyAlignment="1">
      <alignment vertical="center" wrapText="1"/>
    </xf>
    <xf numFmtId="0" fontId="16" fillId="0" borderId="10" xfId="0" applyFont="1" applyBorder="1" applyAlignment="1">
      <alignment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xf>
    <xf numFmtId="0" fontId="16" fillId="8" borderId="2" xfId="0" applyFont="1" applyFill="1" applyBorder="1" applyAlignment="1">
      <alignment horizontal="center" vertical="center"/>
    </xf>
    <xf numFmtId="0" fontId="16" fillId="0" borderId="11" xfId="0" applyFont="1" applyBorder="1" applyAlignment="1">
      <alignment horizontal="center" vertical="center" wrapText="1"/>
    </xf>
    <xf numFmtId="0" fontId="16" fillId="0" borderId="39" xfId="0" applyFont="1" applyBorder="1" applyAlignment="1">
      <alignment horizontal="center" vertical="center"/>
    </xf>
    <xf numFmtId="0" fontId="16" fillId="0" borderId="39" xfId="0" applyFont="1" applyBorder="1" applyAlignment="1">
      <alignment horizontal="center" vertical="center" wrapText="1"/>
    </xf>
    <xf numFmtId="0" fontId="16" fillId="0" borderId="11" xfId="0" applyFont="1" applyBorder="1" applyAlignment="1">
      <alignment horizontal="center" wrapText="1"/>
    </xf>
    <xf numFmtId="0" fontId="16" fillId="0" borderId="39" xfId="0" applyFont="1" applyBorder="1" applyAlignment="1">
      <alignment horizontal="center"/>
    </xf>
    <xf numFmtId="0" fontId="9" fillId="0" borderId="0" xfId="0" applyFont="1" applyAlignment="1">
      <alignment horizontal="center" vertical="center"/>
    </xf>
    <xf numFmtId="0" fontId="9" fillId="4" borderId="0" xfId="0" applyFont="1" applyFill="1" applyAlignment="1">
      <alignment horizontal="center" vertical="center"/>
    </xf>
    <xf numFmtId="0" fontId="9" fillId="0" borderId="0" xfId="0" applyFont="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4" xfId="0" applyFont="1" applyBorder="1" applyAlignment="1">
      <alignment horizontal="center" vertical="center" wrapText="1"/>
    </xf>
    <xf numFmtId="14" fontId="16" fillId="0" borderId="37" xfId="0" applyNumberFormat="1" applyFont="1" applyBorder="1" applyAlignment="1">
      <alignment horizontal="center" vertical="center"/>
    </xf>
    <xf numFmtId="0" fontId="16" fillId="0" borderId="11" xfId="0" applyFont="1" applyBorder="1" applyAlignment="1">
      <alignment horizontal="center" vertical="center"/>
    </xf>
    <xf numFmtId="0" fontId="9" fillId="0" borderId="11" xfId="0" applyFont="1" applyBorder="1" applyAlignment="1">
      <alignment horizontal="center" vertical="center"/>
    </xf>
    <xf numFmtId="0" fontId="32" fillId="10" borderId="8" xfId="0" applyFont="1" applyFill="1" applyBorder="1" applyAlignment="1">
      <alignment horizontal="center" vertical="center" textRotation="90" wrapText="1"/>
    </xf>
    <xf numFmtId="0" fontId="35" fillId="16" borderId="11" xfId="0" applyFont="1" applyFill="1" applyBorder="1" applyAlignment="1">
      <alignment horizontal="center" vertical="center" wrapText="1"/>
    </xf>
    <xf numFmtId="0" fontId="27" fillId="10" borderId="11" xfId="0" applyFont="1" applyFill="1" applyBorder="1" applyAlignment="1">
      <alignment horizontal="center" vertical="center" textRotation="90" wrapText="1"/>
    </xf>
    <xf numFmtId="0" fontId="32" fillId="10" borderId="11" xfId="0" applyFont="1" applyFill="1" applyBorder="1" applyAlignment="1">
      <alignment horizontal="center" vertical="center" textRotation="90"/>
    </xf>
    <xf numFmtId="0" fontId="36" fillId="0" borderId="67" xfId="0" applyFont="1" applyBorder="1" applyAlignment="1">
      <alignment horizontal="center" vertical="center"/>
    </xf>
    <xf numFmtId="0" fontId="36" fillId="0" borderId="68" xfId="0" applyFont="1" applyBorder="1" applyAlignment="1">
      <alignment horizontal="center" vertical="center"/>
    </xf>
    <xf numFmtId="0" fontId="36" fillId="0" borderId="13" xfId="0" applyFont="1" applyBorder="1" applyAlignment="1">
      <alignment horizontal="center" vertical="center"/>
    </xf>
    <xf numFmtId="0" fontId="36" fillId="0" borderId="69" xfId="0" applyFont="1" applyBorder="1" applyAlignment="1">
      <alignment horizontal="center" vertical="center"/>
    </xf>
    <xf numFmtId="0" fontId="9" fillId="4" borderId="14"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10" fillId="15" borderId="11" xfId="0" applyFont="1" applyFill="1" applyBorder="1" applyAlignment="1">
      <alignment horizontal="center" vertical="center" wrapText="1"/>
    </xf>
    <xf numFmtId="0" fontId="9" fillId="0" borderId="11" xfId="0" applyFont="1" applyBorder="1" applyAlignment="1">
      <alignment horizontal="center" vertical="center" wrapText="1"/>
    </xf>
    <xf numFmtId="0" fontId="10" fillId="4" borderId="11"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37" fillId="12" borderId="2" xfId="0" applyFont="1" applyFill="1" applyBorder="1" applyAlignment="1">
      <alignment horizontal="center" vertical="center" wrapText="1"/>
    </xf>
    <xf numFmtId="9" fontId="9" fillId="4" borderId="11" xfId="0" applyNumberFormat="1" applyFont="1" applyFill="1" applyBorder="1" applyAlignment="1">
      <alignment horizontal="center" vertical="center" wrapText="1"/>
    </xf>
    <xf numFmtId="0" fontId="37" fillId="5" borderId="2" xfId="0" applyFont="1" applyFill="1" applyBorder="1" applyAlignment="1">
      <alignment horizontal="center" vertical="center" wrapText="1"/>
    </xf>
    <xf numFmtId="0" fontId="37" fillId="6" borderId="2" xfId="0" applyFont="1" applyFill="1" applyBorder="1" applyAlignment="1">
      <alignment horizontal="center" vertical="center" wrapText="1"/>
    </xf>
    <xf numFmtId="0" fontId="9" fillId="4" borderId="11" xfId="0" applyFont="1" applyFill="1" applyBorder="1" applyAlignment="1">
      <alignment horizontal="center" vertical="center" textRotation="90" wrapText="1"/>
    </xf>
    <xf numFmtId="0" fontId="37" fillId="3" borderId="2" xfId="0" applyFont="1" applyFill="1" applyBorder="1" applyAlignment="1">
      <alignment horizontal="center" vertical="center" textRotation="90" wrapText="1"/>
    </xf>
    <xf numFmtId="0" fontId="37" fillId="5" borderId="2" xfId="0" applyFont="1" applyFill="1" applyBorder="1" applyAlignment="1">
      <alignment horizontal="center" vertical="center" textRotation="90" wrapText="1"/>
    </xf>
    <xf numFmtId="0" fontId="37" fillId="6" borderId="2" xfId="0" applyFont="1" applyFill="1" applyBorder="1" applyAlignment="1">
      <alignment horizontal="center" vertical="center" textRotation="90"/>
    </xf>
    <xf numFmtId="14" fontId="2" fillId="0" borderId="11" xfId="0" applyNumberFormat="1" applyFont="1" applyBorder="1" applyAlignment="1">
      <alignment horizontal="center" vertical="center" wrapText="1"/>
    </xf>
    <xf numFmtId="0" fontId="2" fillId="0" borderId="15" xfId="0" applyFont="1" applyBorder="1" applyAlignment="1">
      <alignment horizontal="center" vertical="center" wrapText="1"/>
    </xf>
    <xf numFmtId="0" fontId="16" fillId="0" borderId="14" xfId="0" applyFont="1" applyBorder="1" applyAlignment="1">
      <alignment horizontal="center" vertical="center"/>
    </xf>
    <xf numFmtId="0" fontId="16" fillId="0" borderId="70" xfId="0" applyFont="1" applyBorder="1" applyAlignment="1">
      <alignment horizontal="center" vertical="center"/>
    </xf>
    <xf numFmtId="0" fontId="37" fillId="3" borderId="2" xfId="0" applyFont="1" applyFill="1" applyBorder="1" applyAlignment="1">
      <alignment horizontal="center" vertical="center" wrapText="1"/>
    </xf>
    <xf numFmtId="0" fontId="38" fillId="13" borderId="2" xfId="0" applyFont="1" applyFill="1" applyBorder="1" applyAlignment="1">
      <alignment horizontal="center" vertical="center" textRotation="90" wrapText="1"/>
    </xf>
    <xf numFmtId="0" fontId="11" fillId="5" borderId="11"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3" borderId="11" xfId="0" applyFont="1" applyFill="1" applyBorder="1" applyAlignment="1">
      <alignment horizontal="center" vertical="center" textRotation="90" wrapText="1"/>
    </xf>
    <xf numFmtId="0" fontId="11" fillId="5" borderId="11" xfId="0" applyFont="1" applyFill="1" applyBorder="1" applyAlignment="1">
      <alignment horizontal="center" vertical="center" textRotation="90" wrapText="1"/>
    </xf>
    <xf numFmtId="0" fontId="11" fillId="6" borderId="11" xfId="0" applyFont="1" applyFill="1" applyBorder="1" applyAlignment="1">
      <alignment horizontal="center" vertical="center" textRotation="90"/>
    </xf>
    <xf numFmtId="0" fontId="8" fillId="0" borderId="11" xfId="0" applyFont="1" applyBorder="1" applyAlignment="1">
      <alignment horizontal="center" vertical="center" wrapText="1"/>
    </xf>
    <xf numFmtId="0" fontId="2" fillId="4" borderId="11" xfId="0" applyFont="1" applyFill="1" applyBorder="1" applyAlignment="1">
      <alignment horizontal="center" vertical="center" wrapText="1"/>
    </xf>
    <xf numFmtId="0" fontId="2" fillId="0" borderId="11" xfId="0" applyFont="1" applyBorder="1" applyAlignment="1">
      <alignment horizontal="center" vertical="center"/>
    </xf>
    <xf numFmtId="0" fontId="37" fillId="12" borderId="2" xfId="0" applyFont="1" applyFill="1" applyBorder="1" applyAlignment="1">
      <alignment horizontal="center" vertical="center" textRotation="90" wrapText="1"/>
    </xf>
    <xf numFmtId="0" fontId="11" fillId="17" borderId="11" xfId="0" applyFont="1" applyFill="1" applyBorder="1" applyAlignment="1">
      <alignment horizontal="center" vertical="center" wrapText="1"/>
    </xf>
    <xf numFmtId="0" fontId="16" fillId="0" borderId="14" xfId="0" applyFont="1" applyBorder="1" applyAlignment="1">
      <alignment horizontal="center" vertical="center" wrapText="1"/>
    </xf>
    <xf numFmtId="0" fontId="11" fillId="4" borderId="11" xfId="0" applyFont="1" applyFill="1" applyBorder="1" applyAlignment="1">
      <alignment horizontal="center" vertical="center" wrapText="1"/>
    </xf>
    <xf numFmtId="0" fontId="37" fillId="7" borderId="2" xfId="0" applyFont="1" applyFill="1" applyBorder="1" applyAlignment="1">
      <alignment horizontal="center" vertical="center" textRotation="90" wrapText="1"/>
    </xf>
    <xf numFmtId="0" fontId="37" fillId="14" borderId="2" xfId="0" applyFont="1" applyFill="1" applyBorder="1" applyAlignment="1">
      <alignment horizontal="center" vertical="center" textRotation="90"/>
    </xf>
    <xf numFmtId="0" fontId="37" fillId="7" borderId="2" xfId="0" applyFont="1" applyFill="1" applyBorder="1" applyAlignment="1">
      <alignment horizontal="center" vertical="center" wrapText="1"/>
    </xf>
    <xf numFmtId="0" fontId="39" fillId="0" borderId="11" xfId="0" applyFont="1" applyBorder="1" applyAlignment="1">
      <alignment horizontal="center" vertical="center"/>
    </xf>
    <xf numFmtId="0" fontId="16" fillId="4" borderId="11" xfId="0" applyFont="1" applyFill="1" applyBorder="1" applyAlignment="1">
      <alignment horizontal="center" vertical="center" wrapText="1"/>
    </xf>
    <xf numFmtId="0" fontId="40" fillId="5" borderId="2" xfId="0" applyFont="1" applyFill="1" applyBorder="1" applyAlignment="1">
      <alignment horizontal="center" vertical="center" wrapText="1"/>
    </xf>
    <xf numFmtId="0" fontId="40" fillId="6" borderId="2" xfId="0" applyFont="1" applyFill="1" applyBorder="1" applyAlignment="1">
      <alignment horizontal="center" vertical="center" wrapText="1"/>
    </xf>
    <xf numFmtId="0" fontId="40" fillId="12" borderId="2" xfId="0" applyFont="1" applyFill="1" applyBorder="1" applyAlignment="1">
      <alignment horizontal="center" vertical="center" textRotation="90" wrapText="1"/>
    </xf>
    <xf numFmtId="0" fontId="40" fillId="5" borderId="2" xfId="0" applyFont="1" applyFill="1" applyBorder="1" applyAlignment="1">
      <alignment horizontal="center" vertical="center" textRotation="90" wrapText="1"/>
    </xf>
    <xf numFmtId="0" fontId="40" fillId="6" borderId="2" xfId="0" applyFont="1" applyFill="1" applyBorder="1" applyAlignment="1">
      <alignment horizontal="center" vertical="center" textRotation="90"/>
    </xf>
    <xf numFmtId="0" fontId="16" fillId="4" borderId="11" xfId="0" applyFont="1" applyFill="1" applyBorder="1" applyAlignment="1">
      <alignment horizontal="center" vertical="center" textRotation="90" wrapText="1"/>
    </xf>
    <xf numFmtId="0" fontId="40" fillId="7" borderId="2" xfId="0" applyFont="1" applyFill="1" applyBorder="1" applyAlignment="1">
      <alignment horizontal="center" vertical="center" wrapText="1"/>
    </xf>
    <xf numFmtId="0" fontId="40" fillId="14" borderId="2" xfId="0" applyFont="1" applyFill="1" applyBorder="1" applyAlignment="1">
      <alignment horizontal="center" vertical="center" wrapText="1"/>
    </xf>
    <xf numFmtId="0" fontId="40" fillId="3" borderId="2" xfId="0" applyFont="1" applyFill="1" applyBorder="1" applyAlignment="1">
      <alignment horizontal="center" vertical="center" textRotation="90" wrapText="1"/>
    </xf>
    <xf numFmtId="0" fontId="40" fillId="7" borderId="2" xfId="0" applyFont="1" applyFill="1" applyBorder="1" applyAlignment="1">
      <alignment horizontal="center" vertical="center" textRotation="90" wrapText="1"/>
    </xf>
    <xf numFmtId="0" fontId="40" fillId="14" borderId="2" xfId="0" applyFont="1" applyFill="1" applyBorder="1" applyAlignment="1">
      <alignment horizontal="center" vertical="center" textRotation="90"/>
    </xf>
    <xf numFmtId="0" fontId="9" fillId="3" borderId="2" xfId="0" applyFont="1" applyFill="1" applyBorder="1" applyAlignment="1">
      <alignment horizontal="center" vertical="center" wrapText="1"/>
    </xf>
    <xf numFmtId="0" fontId="2" fillId="18" borderId="2"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vertical="center" wrapText="1"/>
      <protection locked="0"/>
    </xf>
    <xf numFmtId="0" fontId="1" fillId="19" borderId="2" xfId="0" applyFont="1" applyFill="1" applyBorder="1" applyAlignment="1" applyProtection="1">
      <alignment horizontal="center" vertical="center" wrapText="1"/>
      <protection hidden="1"/>
    </xf>
    <xf numFmtId="9" fontId="2" fillId="0" borderId="2" xfId="0" applyNumberFormat="1"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1" fillId="19" borderId="2" xfId="0" applyFont="1" applyFill="1" applyBorder="1" applyAlignment="1" applyProtection="1">
      <alignment horizontal="center" vertical="center"/>
      <protection hidden="1"/>
    </xf>
    <xf numFmtId="9" fontId="2" fillId="0" borderId="2" xfId="0" applyNumberFormat="1"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protection hidden="1"/>
    </xf>
    <xf numFmtId="14" fontId="2" fillId="0" borderId="2" xfId="0" applyNumberFormat="1" applyFont="1" applyBorder="1" applyAlignment="1" applyProtection="1">
      <alignment horizontal="center" vertical="center" wrapText="1"/>
      <protection locked="0"/>
    </xf>
    <xf numFmtId="0" fontId="28" fillId="3" borderId="1" xfId="0" applyFont="1" applyFill="1" applyBorder="1" applyAlignment="1">
      <alignment horizontal="center" vertical="center" textRotation="90" wrapText="1"/>
    </xf>
    <xf numFmtId="9" fontId="2" fillId="0" borderId="35" xfId="0" applyNumberFormat="1" applyFont="1" applyBorder="1" applyAlignment="1">
      <alignment horizontal="center" vertical="center" wrapText="1"/>
    </xf>
    <xf numFmtId="0" fontId="28" fillId="9" borderId="1" xfId="0" applyFont="1" applyFill="1" applyBorder="1" applyAlignment="1">
      <alignment horizontal="center" vertical="center" textRotation="90" wrapText="1"/>
    </xf>
    <xf numFmtId="0" fontId="2" fillId="0" borderId="35" xfId="0" applyFont="1" applyBorder="1" applyAlignment="1">
      <alignment horizontal="center" vertical="center" wrapText="1"/>
    </xf>
    <xf numFmtId="0" fontId="28" fillId="12" borderId="1" xfId="0" applyFont="1" applyFill="1" applyBorder="1" applyAlignment="1">
      <alignment horizontal="center" vertical="center" textRotation="90" wrapText="1"/>
    </xf>
    <xf numFmtId="0" fontId="28" fillId="5" borderId="1" xfId="0" applyFont="1" applyFill="1" applyBorder="1" applyAlignment="1">
      <alignment horizontal="center" vertical="center" textRotation="90" wrapText="1"/>
    </xf>
    <xf numFmtId="0" fontId="28" fillId="6" borderId="1" xfId="0" applyFont="1" applyFill="1" applyBorder="1" applyAlignment="1">
      <alignment horizontal="center" vertical="center" textRotation="90" wrapText="1"/>
    </xf>
    <xf numFmtId="0" fontId="28" fillId="13" borderId="1" xfId="0" applyFont="1" applyFill="1" applyBorder="1" applyAlignment="1">
      <alignment horizontal="center" vertical="center" textRotation="90" wrapText="1"/>
    </xf>
    <xf numFmtId="0" fontId="2" fillId="0" borderId="43" xfId="0" applyFont="1" applyBorder="1" applyAlignment="1">
      <alignment horizontal="center" vertical="center" wrapText="1"/>
    </xf>
    <xf numFmtId="0" fontId="28" fillId="9" borderId="73" xfId="0" applyFont="1" applyFill="1" applyBorder="1" applyAlignment="1">
      <alignment horizontal="center" vertical="center" textRotation="90" wrapText="1"/>
    </xf>
    <xf numFmtId="0" fontId="2" fillId="4" borderId="35" xfId="0" applyFont="1" applyFill="1" applyBorder="1" applyAlignment="1">
      <alignment horizontal="center" vertical="center" wrapText="1"/>
    </xf>
    <xf numFmtId="0" fontId="28" fillId="7" borderId="1" xfId="0" applyFont="1" applyFill="1" applyBorder="1" applyAlignment="1">
      <alignment horizontal="center" vertical="center" textRotation="90" wrapText="1"/>
    </xf>
    <xf numFmtId="0" fontId="28" fillId="14" borderId="1" xfId="0" applyFont="1" applyFill="1" applyBorder="1" applyAlignment="1">
      <alignment horizontal="center" vertical="center" textRotation="90" wrapText="1"/>
    </xf>
    <xf numFmtId="0" fontId="8" fillId="0" borderId="35" xfId="0" applyFont="1" applyBorder="1" applyAlignment="1">
      <alignment horizontal="center" vertical="center" wrapText="1"/>
    </xf>
    <xf numFmtId="0" fontId="12" fillId="0" borderId="35" xfId="0" applyFont="1" applyBorder="1" applyAlignment="1">
      <alignment horizontal="center" vertical="center" wrapText="1"/>
    </xf>
    <xf numFmtId="0" fontId="2" fillId="0" borderId="35" xfId="0" applyFont="1" applyBorder="1" applyAlignment="1">
      <alignment horizontal="center" vertical="center" textRotation="90" wrapText="1"/>
    </xf>
    <xf numFmtId="0" fontId="28" fillId="12" borderId="83" xfId="0" applyFont="1" applyFill="1" applyBorder="1" applyAlignment="1">
      <alignment horizontal="center" vertical="center" textRotation="90" wrapText="1"/>
    </xf>
    <xf numFmtId="9" fontId="2" fillId="0" borderId="82" xfId="0" applyNumberFormat="1" applyFont="1" applyBorder="1" applyAlignment="1">
      <alignment horizontal="center" vertical="center" wrapText="1"/>
    </xf>
    <xf numFmtId="0" fontId="28" fillId="7" borderId="83" xfId="0" applyFont="1" applyFill="1" applyBorder="1" applyAlignment="1">
      <alignment horizontal="center" vertical="center" textRotation="90" wrapText="1"/>
    </xf>
    <xf numFmtId="0" fontId="28" fillId="14" borderId="83" xfId="0" applyFont="1" applyFill="1" applyBorder="1" applyAlignment="1">
      <alignment horizontal="center" vertical="center" textRotation="90" wrapText="1"/>
    </xf>
    <xf numFmtId="0" fontId="2" fillId="0" borderId="82" xfId="0" applyFont="1" applyBorder="1" applyAlignment="1">
      <alignment horizontal="center" vertical="center" wrapText="1"/>
    </xf>
    <xf numFmtId="0" fontId="2" fillId="11" borderId="2" xfId="0" applyFont="1" applyFill="1" applyBorder="1" applyAlignment="1">
      <alignment vertical="center" wrapText="1"/>
    </xf>
    <xf numFmtId="0" fontId="22" fillId="0" borderId="3" xfId="0" applyFont="1" applyBorder="1"/>
    <xf numFmtId="0" fontId="22" fillId="0" borderId="4" xfId="0" applyFont="1" applyBorder="1"/>
    <xf numFmtId="0" fontId="22" fillId="0" borderId="0" xfId="0" applyFont="1"/>
    <xf numFmtId="0" fontId="8" fillId="4" borderId="0" xfId="0" applyFont="1" applyFill="1"/>
    <xf numFmtId="0" fontId="42" fillId="0" borderId="0" xfId="0" applyFont="1"/>
    <xf numFmtId="14" fontId="22" fillId="0" borderId="37" xfId="0" applyNumberFormat="1" applyFont="1" applyBorder="1"/>
    <xf numFmtId="0" fontId="22" fillId="0" borderId="11" xfId="0" applyFont="1" applyBorder="1"/>
    <xf numFmtId="0" fontId="43" fillId="10" borderId="74" xfId="0" applyFont="1" applyFill="1" applyBorder="1" applyAlignment="1">
      <alignment vertical="center" textRotation="90" wrapText="1"/>
    </xf>
    <xf numFmtId="0" fontId="43" fillId="10" borderId="75" xfId="0" applyFont="1" applyFill="1" applyBorder="1" applyAlignment="1">
      <alignment vertical="center" wrapText="1"/>
    </xf>
    <xf numFmtId="0" fontId="43" fillId="10" borderId="75" xfId="0" applyFont="1" applyFill="1" applyBorder="1" applyAlignment="1">
      <alignment vertical="center" textRotation="90" wrapText="1"/>
    </xf>
    <xf numFmtId="0" fontId="42" fillId="0" borderId="0" xfId="0" applyFont="1" applyAlignment="1">
      <alignment vertical="center" wrapText="1"/>
    </xf>
    <xf numFmtId="0" fontId="2" fillId="2" borderId="2" xfId="0" applyFont="1" applyFill="1" applyBorder="1" applyAlignment="1">
      <alignment vertical="center" wrapText="1"/>
    </xf>
    <xf numFmtId="0" fontId="2" fillId="2" borderId="37" xfId="0" applyFont="1" applyFill="1" applyBorder="1" applyAlignment="1">
      <alignment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14" fontId="2" fillId="0" borderId="8" xfId="0" applyNumberFormat="1" applyFont="1" applyBorder="1" applyAlignment="1">
      <alignment horizontal="center" vertical="center" wrapText="1"/>
    </xf>
    <xf numFmtId="0" fontId="2" fillId="0" borderId="37" xfId="0" applyFont="1" applyBorder="1" applyAlignment="1">
      <alignment horizontal="center" vertical="center" wrapText="1"/>
    </xf>
    <xf numFmtId="0" fontId="2" fillId="0" borderId="11" xfId="0" applyFont="1" applyBorder="1" applyAlignment="1">
      <alignment horizontal="center" vertical="center" wrapText="1"/>
    </xf>
    <xf numFmtId="0" fontId="1" fillId="4" borderId="78" xfId="0" applyFont="1" applyFill="1" applyBorder="1" applyAlignment="1">
      <alignment vertical="center" wrapText="1"/>
    </xf>
    <xf numFmtId="0" fontId="2" fillId="3" borderId="35" xfId="0" applyFont="1" applyFill="1" applyBorder="1" applyAlignment="1">
      <alignment vertical="center" wrapText="1"/>
    </xf>
    <xf numFmtId="0" fontId="2" fillId="0" borderId="35" xfId="0" applyFont="1" applyBorder="1" applyAlignment="1">
      <alignment vertical="center" wrapText="1"/>
    </xf>
    <xf numFmtId="0" fontId="2" fillId="11" borderId="35" xfId="0" applyFont="1" applyFill="1" applyBorder="1" applyAlignment="1">
      <alignment vertical="center" wrapText="1"/>
    </xf>
    <xf numFmtId="0" fontId="28" fillId="12" borderId="1" xfId="0" applyFont="1" applyFill="1" applyBorder="1" applyAlignment="1">
      <alignment vertical="center" wrapText="1"/>
    </xf>
    <xf numFmtId="9" fontId="2" fillId="0" borderId="35" xfId="0" applyNumberFormat="1" applyFont="1" applyBorder="1" applyAlignment="1">
      <alignment vertical="center" wrapText="1"/>
    </xf>
    <xf numFmtId="0" fontId="28" fillId="3" borderId="1" xfId="0" applyFont="1" applyFill="1" applyBorder="1" applyAlignment="1">
      <alignment vertical="center" wrapText="1"/>
    </xf>
    <xf numFmtId="0" fontId="28" fillId="9" borderId="1" xfId="0" applyFont="1" applyFill="1" applyBorder="1" applyAlignment="1">
      <alignment vertical="center" wrapText="1"/>
    </xf>
    <xf numFmtId="10" fontId="2" fillId="0" borderId="35" xfId="0" applyNumberFormat="1" applyFont="1" applyBorder="1" applyAlignment="1">
      <alignment vertical="center" wrapText="1"/>
    </xf>
    <xf numFmtId="0" fontId="12" fillId="0" borderId="35" xfId="0" applyFont="1" applyBorder="1" applyAlignment="1">
      <alignment vertical="center" wrapText="1"/>
    </xf>
    <xf numFmtId="14" fontId="2" fillId="0" borderId="35" xfId="0" applyNumberFormat="1" applyFont="1" applyBorder="1" applyAlignment="1">
      <alignment vertical="center" wrapText="1"/>
    </xf>
    <xf numFmtId="0" fontId="42" fillId="0" borderId="0" xfId="0" applyFont="1" applyAlignment="1">
      <alignment vertical="center"/>
    </xf>
    <xf numFmtId="0" fontId="28" fillId="7" borderId="1" xfId="0" applyFont="1" applyFill="1" applyBorder="1" applyAlignment="1">
      <alignment vertical="center" wrapText="1"/>
    </xf>
    <xf numFmtId="0" fontId="28" fillId="5" borderId="1" xfId="0" applyFont="1" applyFill="1" applyBorder="1" applyAlignment="1">
      <alignment vertical="center" wrapText="1"/>
    </xf>
    <xf numFmtId="0" fontId="28" fillId="6" borderId="1" xfId="0" applyFont="1" applyFill="1" applyBorder="1" applyAlignment="1">
      <alignment vertical="center" wrapText="1"/>
    </xf>
    <xf numFmtId="0" fontId="2" fillId="0" borderId="8" xfId="0" applyFont="1" applyBorder="1" applyAlignment="1">
      <alignment vertical="center" wrapText="1"/>
    </xf>
    <xf numFmtId="0" fontId="2" fillId="0" borderId="2" xfId="0" applyFont="1" applyBorder="1" applyAlignment="1">
      <alignment vertical="center" wrapText="1"/>
    </xf>
    <xf numFmtId="0" fontId="28" fillId="7" borderId="2" xfId="0" applyFont="1" applyFill="1" applyBorder="1" applyAlignment="1">
      <alignment vertical="center" wrapText="1"/>
    </xf>
    <xf numFmtId="0" fontId="28" fillId="20" borderId="2" xfId="0" applyFont="1" applyFill="1" applyBorder="1" applyAlignment="1">
      <alignment vertical="center"/>
    </xf>
    <xf numFmtId="0" fontId="2" fillId="2" borderId="2" xfId="0" applyFont="1" applyFill="1" applyBorder="1" applyAlignment="1">
      <alignment vertical="center"/>
    </xf>
    <xf numFmtId="0" fontId="28" fillId="5" borderId="2" xfId="0" applyFont="1" applyFill="1" applyBorder="1" applyAlignment="1">
      <alignment vertical="center" textRotation="90" wrapText="1"/>
    </xf>
    <xf numFmtId="9" fontId="2" fillId="2" borderId="8" xfId="0" applyNumberFormat="1" applyFont="1" applyFill="1" applyBorder="1" applyAlignment="1">
      <alignment vertical="center"/>
    </xf>
    <xf numFmtId="0" fontId="28" fillId="12" borderId="2" xfId="0" applyFont="1" applyFill="1" applyBorder="1" applyAlignment="1">
      <alignment vertical="center" textRotation="90" wrapText="1"/>
    </xf>
    <xf numFmtId="0" fontId="28" fillId="20" borderId="2" xfId="0" applyFont="1" applyFill="1" applyBorder="1" applyAlignment="1">
      <alignment vertical="center" textRotation="90"/>
    </xf>
    <xf numFmtId="0" fontId="2" fillId="0" borderId="11" xfId="0" applyFont="1" applyBorder="1" applyAlignment="1">
      <alignment vertical="center" wrapText="1"/>
    </xf>
    <xf numFmtId="0" fontId="2" fillId="0" borderId="37" xfId="0" applyFont="1" applyBorder="1" applyAlignment="1">
      <alignment vertical="center" wrapText="1"/>
    </xf>
    <xf numFmtId="0" fontId="28" fillId="5" borderId="2" xfId="0" applyFont="1" applyFill="1" applyBorder="1" applyAlignment="1">
      <alignment vertical="center" wrapText="1"/>
    </xf>
    <xf numFmtId="0" fontId="28" fillId="6" borderId="2" xfId="0" applyFont="1" applyFill="1" applyBorder="1" applyAlignment="1">
      <alignment vertical="center"/>
    </xf>
    <xf numFmtId="0" fontId="2" fillId="2" borderId="37" xfId="0" applyFont="1" applyFill="1" applyBorder="1" applyAlignment="1">
      <alignment vertical="center"/>
    </xf>
    <xf numFmtId="9" fontId="2" fillId="2" borderId="11" xfId="0" applyNumberFormat="1" applyFont="1" applyFill="1" applyBorder="1" applyAlignment="1">
      <alignment vertical="center"/>
    </xf>
    <xf numFmtId="0" fontId="28" fillId="7" borderId="2" xfId="0" applyFont="1" applyFill="1" applyBorder="1" applyAlignment="1">
      <alignment vertical="center" textRotation="90" wrapText="1"/>
    </xf>
    <xf numFmtId="0" fontId="8" fillId="0" borderId="35" xfId="0" applyFont="1" applyBorder="1" applyAlignment="1">
      <alignment vertical="center" wrapText="1"/>
    </xf>
    <xf numFmtId="0" fontId="28" fillId="14" borderId="1" xfId="0" applyFont="1" applyFill="1" applyBorder="1" applyAlignment="1">
      <alignment vertical="center" wrapText="1"/>
    </xf>
    <xf numFmtId="0" fontId="2" fillId="15" borderId="35" xfId="0" applyFont="1" applyFill="1" applyBorder="1" applyAlignment="1">
      <alignment vertical="center" wrapText="1"/>
    </xf>
    <xf numFmtId="9" fontId="2" fillId="15" borderId="35" xfId="0" applyNumberFormat="1" applyFont="1" applyFill="1" applyBorder="1" applyAlignment="1">
      <alignment vertical="center" wrapText="1"/>
    </xf>
    <xf numFmtId="0" fontId="2" fillId="3" borderId="43" xfId="0" applyFont="1" applyFill="1" applyBorder="1" applyAlignment="1">
      <alignment vertical="center" wrapText="1"/>
    </xf>
    <xf numFmtId="0" fontId="2" fillId="0" borderId="43" xfId="0" applyFont="1" applyBorder="1" applyAlignment="1">
      <alignment vertical="center" wrapText="1"/>
    </xf>
    <xf numFmtId="0" fontId="2" fillId="11" borderId="43" xfId="0" applyFont="1" applyFill="1" applyBorder="1" applyAlignment="1">
      <alignment vertical="center" wrapText="1"/>
    </xf>
    <xf numFmtId="0" fontId="28" fillId="12" borderId="71" xfId="0" applyFont="1" applyFill="1" applyBorder="1" applyAlignment="1">
      <alignment vertical="center" wrapText="1"/>
    </xf>
    <xf numFmtId="9" fontId="2" fillId="0" borderId="43" xfId="0" applyNumberFormat="1" applyFont="1" applyBorder="1" applyAlignment="1">
      <alignment vertical="center" wrapText="1"/>
    </xf>
    <xf numFmtId="0" fontId="28" fillId="5" borderId="71" xfId="0" applyFont="1" applyFill="1" applyBorder="1" applyAlignment="1">
      <alignment vertical="center" wrapText="1"/>
    </xf>
    <xf numFmtId="0" fontId="28" fillId="6" borderId="71" xfId="0" applyFont="1" applyFill="1" applyBorder="1" applyAlignment="1">
      <alignment vertical="center" wrapText="1"/>
    </xf>
    <xf numFmtId="0" fontId="2" fillId="4" borderId="43" xfId="0" applyFont="1" applyFill="1" applyBorder="1" applyAlignment="1">
      <alignment vertical="center" wrapText="1"/>
    </xf>
    <xf numFmtId="14" fontId="2" fillId="0" borderId="43" xfId="0" applyNumberFormat="1" applyFont="1" applyBorder="1" applyAlignment="1">
      <alignment vertical="center" wrapText="1"/>
    </xf>
    <xf numFmtId="0" fontId="2" fillId="4" borderId="35" xfId="0" applyFont="1" applyFill="1" applyBorder="1" applyAlignment="1">
      <alignment vertical="center" wrapText="1"/>
    </xf>
    <xf numFmtId="0" fontId="8" fillId="4" borderId="35" xfId="0" applyFont="1" applyFill="1" applyBorder="1" applyAlignment="1">
      <alignment vertical="center" wrapText="1"/>
    </xf>
    <xf numFmtId="0" fontId="28" fillId="12" borderId="72" xfId="0" applyFont="1" applyFill="1" applyBorder="1" applyAlignment="1">
      <alignment vertical="center" wrapText="1"/>
    </xf>
    <xf numFmtId="0" fontId="28" fillId="9" borderId="72" xfId="0" applyFont="1" applyFill="1" applyBorder="1" applyAlignment="1">
      <alignment vertical="center" wrapText="1"/>
    </xf>
    <xf numFmtId="9" fontId="2" fillId="4" borderId="35" xfId="0" applyNumberFormat="1" applyFont="1" applyFill="1" applyBorder="1" applyAlignment="1">
      <alignment vertical="center" wrapText="1"/>
    </xf>
    <xf numFmtId="0" fontId="28" fillId="13" borderId="1" xfId="0" applyFont="1" applyFill="1" applyBorder="1" applyAlignment="1">
      <alignment vertical="center" wrapText="1"/>
    </xf>
    <xf numFmtId="0" fontId="22" fillId="4" borderId="35" xfId="0" applyFont="1" applyFill="1" applyBorder="1" applyAlignment="1">
      <alignment vertical="center" wrapText="1"/>
    </xf>
    <xf numFmtId="0" fontId="2" fillId="0" borderId="50" xfId="0" applyFont="1" applyBorder="1" applyAlignment="1">
      <alignment vertical="center" wrapText="1"/>
    </xf>
    <xf numFmtId="0" fontId="2" fillId="0" borderId="51" xfId="0" applyFont="1" applyBorder="1" applyAlignment="1">
      <alignment vertical="center" wrapText="1"/>
    </xf>
    <xf numFmtId="0" fontId="2" fillId="0" borderId="52" xfId="0" applyFont="1" applyBorder="1" applyAlignment="1">
      <alignment vertical="center" wrapText="1"/>
    </xf>
    <xf numFmtId="0" fontId="15" fillId="0" borderId="35" xfId="0" applyFont="1" applyBorder="1" applyAlignment="1">
      <alignment vertical="center" wrapText="1"/>
    </xf>
    <xf numFmtId="0" fontId="2" fillId="3" borderId="82" xfId="0" applyFont="1" applyFill="1" applyBorder="1" applyAlignment="1">
      <alignment vertical="center" wrapText="1"/>
    </xf>
    <xf numFmtId="0" fontId="2" fillId="0" borderId="82" xfId="0" applyFont="1" applyBorder="1" applyAlignment="1">
      <alignment vertical="center" wrapText="1"/>
    </xf>
    <xf numFmtId="0" fontId="2" fillId="11" borderId="82" xfId="0" applyFont="1" applyFill="1" applyBorder="1" applyAlignment="1">
      <alignment vertical="center" wrapText="1"/>
    </xf>
    <xf numFmtId="0" fontId="28" fillId="5" borderId="83" xfId="0" applyFont="1" applyFill="1" applyBorder="1" applyAlignment="1">
      <alignment vertical="center" wrapText="1"/>
    </xf>
    <xf numFmtId="9" fontId="2" fillId="0" borderId="82" xfId="0" applyNumberFormat="1" applyFont="1" applyBorder="1" applyAlignment="1">
      <alignment vertical="center" wrapText="1"/>
    </xf>
    <xf numFmtId="0" fontId="28" fillId="7" borderId="83" xfId="0" applyFont="1" applyFill="1" applyBorder="1" applyAlignment="1">
      <alignment vertical="center" wrapText="1"/>
    </xf>
    <xf numFmtId="0" fontId="28" fillId="14" borderId="83" xfId="0" applyFont="1" applyFill="1" applyBorder="1" applyAlignment="1">
      <alignment vertical="center" wrapText="1"/>
    </xf>
    <xf numFmtId="10" fontId="2" fillId="0" borderId="82" xfId="0" applyNumberFormat="1" applyFont="1" applyBorder="1" applyAlignment="1">
      <alignment vertical="center" wrapText="1"/>
    </xf>
    <xf numFmtId="14" fontId="2" fillId="0" borderId="82" xfId="0" applyNumberFormat="1" applyFont="1" applyBorder="1" applyAlignment="1">
      <alignment vertical="center" wrapText="1"/>
    </xf>
    <xf numFmtId="0" fontId="2" fillId="0" borderId="1" xfId="0" applyFont="1" applyBorder="1" applyAlignment="1" applyProtection="1">
      <alignment horizontal="center" vertical="center" wrapText="1"/>
      <protection locked="0"/>
    </xf>
    <xf numFmtId="0" fontId="2" fillId="11" borderId="35" xfId="0" applyFont="1" applyFill="1" applyBorder="1" applyAlignment="1">
      <alignment wrapText="1"/>
    </xf>
    <xf numFmtId="0" fontId="2" fillId="0" borderId="35" xfId="0" applyFont="1" applyBorder="1" applyAlignment="1">
      <alignment wrapText="1"/>
    </xf>
    <xf numFmtId="0" fontId="44" fillId="4" borderId="11" xfId="0" applyFont="1" applyFill="1" applyBorder="1" applyAlignment="1">
      <alignment horizontal="center" vertical="center" wrapText="1"/>
    </xf>
    <xf numFmtId="0" fontId="45" fillId="0" borderId="1" xfId="0" applyFont="1" applyBorder="1" applyAlignment="1">
      <alignment horizontal="center" vertical="center" wrapText="1"/>
    </xf>
    <xf numFmtId="0" fontId="8" fillId="0" borderId="86" xfId="0" applyFont="1" applyBorder="1" applyAlignment="1">
      <alignment vertical="center" wrapText="1"/>
    </xf>
    <xf numFmtId="0" fontId="2" fillId="0" borderId="87" xfId="0" applyFont="1" applyBorder="1" applyAlignment="1" applyProtection="1">
      <alignment horizontal="center" vertical="center" wrapText="1"/>
      <protection locked="0"/>
    </xf>
    <xf numFmtId="0" fontId="2" fillId="0" borderId="87" xfId="0" applyFont="1" applyBorder="1" applyAlignment="1" applyProtection="1">
      <alignment vertical="center" wrapText="1"/>
      <protection locked="0"/>
    </xf>
    <xf numFmtId="0" fontId="28" fillId="3" borderId="71" xfId="0" applyFont="1" applyFill="1" applyBorder="1" applyAlignment="1">
      <alignment vertical="center" wrapText="1"/>
    </xf>
    <xf numFmtId="0" fontId="7" fillId="19" borderId="2" xfId="0" applyFont="1" applyFill="1" applyBorder="1" applyAlignment="1" applyProtection="1">
      <alignment horizontal="center" vertical="center" wrapText="1"/>
      <protection locked="0"/>
    </xf>
    <xf numFmtId="0" fontId="28" fillId="5" borderId="2" xfId="0" applyFont="1" applyFill="1" applyBorder="1" applyAlignment="1">
      <alignment horizontal="center" vertical="center" wrapText="1"/>
    </xf>
    <xf numFmtId="9" fontId="2" fillId="0" borderId="2" xfId="0" applyNumberFormat="1" applyFont="1" applyBorder="1" applyAlignment="1">
      <alignment horizontal="center" vertical="center" wrapText="1"/>
    </xf>
    <xf numFmtId="0" fontId="1" fillId="4" borderId="88" xfId="0" applyFont="1" applyFill="1" applyBorder="1" applyAlignment="1">
      <alignment vertical="center" wrapText="1"/>
    </xf>
    <xf numFmtId="0" fontId="28" fillId="9" borderId="71" xfId="0" applyFont="1" applyFill="1" applyBorder="1" applyAlignment="1">
      <alignment vertical="center" wrapText="1"/>
    </xf>
    <xf numFmtId="10" fontId="2" fillId="0" borderId="43" xfId="0" applyNumberFormat="1" applyFont="1" applyBorder="1" applyAlignment="1">
      <alignment vertical="center" wrapText="1"/>
    </xf>
    <xf numFmtId="0" fontId="28" fillId="3" borderId="71" xfId="0" applyFont="1" applyFill="1" applyBorder="1" applyAlignment="1">
      <alignment horizontal="center" vertical="center" textRotation="90" wrapText="1"/>
    </xf>
    <xf numFmtId="9" fontId="2" fillId="0" borderId="43" xfId="0" applyNumberFormat="1" applyFont="1" applyBorder="1" applyAlignment="1">
      <alignment horizontal="center" vertical="center" wrapText="1"/>
    </xf>
    <xf numFmtId="0" fontId="28" fillId="12" borderId="71" xfId="0" applyFont="1" applyFill="1" applyBorder="1" applyAlignment="1">
      <alignment horizontal="center" vertical="center" textRotation="90" wrapText="1"/>
    </xf>
    <xf numFmtId="0" fontId="28" fillId="9" borderId="71" xfId="0" applyFont="1" applyFill="1" applyBorder="1" applyAlignment="1">
      <alignment horizontal="center" vertical="center" textRotation="90" wrapText="1"/>
    </xf>
    <xf numFmtId="9" fontId="2" fillId="0" borderId="2" xfId="0" applyNumberFormat="1" applyFont="1" applyBorder="1" applyAlignment="1" applyProtection="1">
      <alignment horizontal="center" vertical="center"/>
      <protection locked="0"/>
    </xf>
    <xf numFmtId="10" fontId="2" fillId="0" borderId="2" xfId="0" applyNumberFormat="1" applyFont="1" applyBorder="1" applyAlignment="1">
      <alignment vertical="center" wrapText="1"/>
    </xf>
    <xf numFmtId="0" fontId="28" fillId="12" borderId="2" xfId="0" applyFont="1" applyFill="1" applyBorder="1" applyAlignment="1">
      <alignment horizontal="center" vertical="center" textRotation="90" wrapText="1"/>
    </xf>
    <xf numFmtId="0" fontId="1" fillId="19" borderId="2" xfId="0" applyFont="1" applyFill="1" applyBorder="1" applyAlignment="1" applyProtection="1">
      <alignment horizontal="center" vertical="center" textRotation="90" wrapText="1"/>
      <protection locked="0"/>
    </xf>
    <xf numFmtId="0" fontId="28" fillId="9" borderId="2" xfId="0" applyFont="1" applyFill="1" applyBorder="1" applyAlignment="1">
      <alignment horizontal="center" vertical="center" textRotation="90" wrapText="1"/>
    </xf>
    <xf numFmtId="0" fontId="2" fillId="19" borderId="2"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9" fontId="7" fillId="0" borderId="2" xfId="0" applyNumberFormat="1" applyFont="1" applyBorder="1" applyAlignment="1" applyProtection="1">
      <alignment horizontal="center" vertical="center" wrapText="1"/>
      <protection hidden="1"/>
    </xf>
    <xf numFmtId="9" fontId="7" fillId="0" borderId="2" xfId="0" applyNumberFormat="1" applyFont="1" applyBorder="1" applyAlignment="1" applyProtection="1">
      <alignment horizontal="center" vertical="center" wrapText="1"/>
      <protection locked="0"/>
    </xf>
    <xf numFmtId="164" fontId="7" fillId="0" borderId="2" xfId="0" applyNumberFormat="1" applyFont="1" applyBorder="1" applyAlignment="1" applyProtection="1">
      <alignment horizontal="center" vertical="center" wrapText="1"/>
      <protection locked="0"/>
    </xf>
    <xf numFmtId="0" fontId="9" fillId="0" borderId="2" xfId="0" applyFont="1" applyBorder="1" applyAlignment="1">
      <alignment horizontal="center" vertical="center" wrapText="1"/>
    </xf>
    <xf numFmtId="9" fontId="9" fillId="0" borderId="11" xfId="0" applyNumberFormat="1" applyFont="1" applyBorder="1" applyAlignment="1">
      <alignment horizontal="center" vertical="center" wrapText="1"/>
    </xf>
    <xf numFmtId="9" fontId="16" fillId="0" borderId="11" xfId="0" applyNumberFormat="1" applyFont="1" applyBorder="1" applyAlignment="1">
      <alignment horizontal="center" vertical="center" wrapText="1"/>
    </xf>
    <xf numFmtId="0" fontId="9" fillId="0" borderId="11" xfId="0" applyFont="1" applyBorder="1" applyAlignment="1">
      <alignment horizontal="center" vertical="center" textRotation="90" wrapText="1"/>
    </xf>
    <xf numFmtId="9" fontId="9" fillId="0" borderId="11" xfId="0" applyNumberFormat="1" applyFont="1" applyBorder="1" applyAlignment="1">
      <alignment horizontal="center" vertical="center"/>
    </xf>
    <xf numFmtId="10" fontId="9" fillId="0" borderId="11" xfId="0" applyNumberFormat="1" applyFont="1" applyBorder="1" applyAlignment="1">
      <alignment horizontal="center" vertical="center"/>
    </xf>
    <xf numFmtId="0" fontId="14" fillId="0" borderId="11" xfId="0" applyFont="1" applyBorder="1" applyAlignment="1">
      <alignment horizontal="center" vertical="center" wrapText="1"/>
    </xf>
    <xf numFmtId="0" fontId="12" fillId="0" borderId="11" xfId="0" applyFont="1" applyBorder="1" applyAlignment="1">
      <alignment horizontal="center" vertical="center"/>
    </xf>
    <xf numFmtId="9" fontId="16" fillId="0" borderId="11" xfId="0" applyNumberFormat="1" applyFont="1" applyBorder="1" applyAlignment="1">
      <alignment horizontal="center" vertical="center"/>
    </xf>
    <xf numFmtId="10" fontId="16" fillId="0" borderId="11" xfId="0" applyNumberFormat="1" applyFont="1" applyBorder="1" applyAlignment="1">
      <alignment horizontal="center" vertical="center"/>
    </xf>
    <xf numFmtId="0" fontId="8" fillId="0" borderId="11" xfId="0" applyFont="1" applyBorder="1" applyAlignment="1">
      <alignment horizontal="left" vertical="top" wrapText="1"/>
    </xf>
    <xf numFmtId="0" fontId="2" fillId="0" borderId="11" xfId="0" applyFont="1" applyBorder="1" applyAlignment="1">
      <alignment horizontal="left" vertical="center" wrapText="1"/>
    </xf>
    <xf numFmtId="0" fontId="2" fillId="0" borderId="11" xfId="0" applyFont="1" applyBorder="1" applyAlignment="1">
      <alignment horizontal="left" vertical="top" wrapText="1"/>
    </xf>
    <xf numFmtId="0" fontId="10"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1" fillId="0" borderId="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7" xfId="0" applyFont="1" applyBorder="1" applyAlignment="1">
      <alignment horizontal="center" vertical="center" wrapText="1"/>
    </xf>
    <xf numFmtId="0" fontId="10" fillId="0" borderId="11" xfId="0" applyFont="1" applyBorder="1" applyAlignment="1">
      <alignment horizontal="center" vertical="center" wrapText="1"/>
    </xf>
    <xf numFmtId="0" fontId="13" fillId="0" borderId="11" xfId="0" applyFont="1" applyBorder="1" applyAlignment="1">
      <alignment horizontal="center" vertical="center" wrapText="1"/>
    </xf>
    <xf numFmtId="0" fontId="1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12"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locked="0"/>
    </xf>
    <xf numFmtId="9" fontId="2" fillId="0" borderId="12" xfId="0" applyNumberFormat="1" applyFont="1" applyBorder="1" applyAlignment="1" applyProtection="1">
      <alignment horizontal="center" vertical="center"/>
      <protection locked="0"/>
    </xf>
    <xf numFmtId="0" fontId="8" fillId="4" borderId="0" xfId="0" applyFont="1" applyFill="1" applyAlignment="1">
      <alignment horizontal="right"/>
    </xf>
    <xf numFmtId="0" fontId="22" fillId="0" borderId="0" xfId="0" applyFont="1" applyAlignment="1">
      <alignment horizontal="right"/>
    </xf>
    <xf numFmtId="0" fontId="43" fillId="10" borderId="77" xfId="0" applyFont="1" applyFill="1" applyBorder="1" applyAlignment="1">
      <alignment horizontal="right" vertical="center" wrapText="1"/>
    </xf>
    <xf numFmtId="0" fontId="2" fillId="0" borderId="79" xfId="0" applyFont="1" applyBorder="1" applyAlignment="1">
      <alignment horizontal="right" vertical="center" wrapText="1"/>
    </xf>
    <xf numFmtId="0" fontId="2" fillId="0" borderId="84" xfId="0" applyFont="1" applyBorder="1" applyAlignment="1">
      <alignment horizontal="right" vertical="center" wrapText="1"/>
    </xf>
    <xf numFmtId="0" fontId="2" fillId="0" borderId="85" xfId="0" applyFont="1" applyBorder="1" applyAlignment="1">
      <alignment horizontal="right" vertical="center" wrapText="1"/>
    </xf>
    <xf numFmtId="0" fontId="2" fillId="0" borderId="80" xfId="0" applyFont="1" applyBorder="1" applyAlignment="1">
      <alignment horizontal="right" vertical="center" wrapText="1"/>
    </xf>
    <xf numFmtId="14" fontId="2" fillId="0" borderId="81" xfId="0" applyNumberFormat="1" applyFont="1" applyBorder="1" applyAlignment="1" applyProtection="1">
      <alignment horizontal="right" vertical="center" wrapText="1"/>
      <protection locked="0"/>
    </xf>
    <xf numFmtId="14" fontId="2" fillId="0" borderId="79" xfId="0" applyNumberFormat="1" applyFont="1" applyBorder="1" applyAlignment="1">
      <alignment horizontal="right" vertical="center" wrapText="1"/>
    </xf>
    <xf numFmtId="0" fontId="2" fillId="0" borderId="34" xfId="0" applyFont="1" applyBorder="1" applyAlignment="1">
      <alignment horizontal="right" vertical="center" wrapText="1"/>
    </xf>
    <xf numFmtId="0" fontId="42" fillId="0" borderId="0" xfId="0" applyFont="1" applyAlignment="1">
      <alignment horizontal="right"/>
    </xf>
    <xf numFmtId="0" fontId="1" fillId="0" borderId="12" xfId="0" applyFont="1" applyBorder="1" applyAlignment="1">
      <alignment horizontal="center" vertical="center" wrapText="1"/>
    </xf>
    <xf numFmtId="0" fontId="1" fillId="0" borderId="37" xfId="0" applyFont="1" applyBorder="1" applyAlignment="1">
      <alignment horizontal="center" vertical="center" wrapText="1"/>
    </xf>
    <xf numFmtId="0" fontId="2" fillId="3" borderId="12"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7" fillId="19" borderId="12" xfId="0" applyFont="1" applyFill="1" applyBorder="1" applyAlignment="1" applyProtection="1">
      <alignment horizontal="center" vertical="center" wrapText="1"/>
      <protection locked="0"/>
    </xf>
    <xf numFmtId="0" fontId="7" fillId="19" borderId="37" xfId="0" applyFont="1" applyFill="1" applyBorder="1" applyAlignment="1" applyProtection="1">
      <alignment horizontal="center" vertical="center" wrapText="1"/>
      <protection locked="0"/>
    </xf>
    <xf numFmtId="0" fontId="2" fillId="0" borderId="1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2"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43" fillId="10" borderId="76" xfId="0" applyFont="1" applyFill="1" applyBorder="1" applyAlignment="1">
      <alignment vertical="center" wrapText="1"/>
    </xf>
    <xf numFmtId="0" fontId="43" fillId="10" borderId="75" xfId="0" applyFont="1" applyFill="1" applyBorder="1" applyAlignment="1">
      <alignment vertical="center" wrapText="1"/>
    </xf>
    <xf numFmtId="0" fontId="9" fillId="0" borderId="3" xfId="0" applyFont="1" applyBorder="1" applyAlignment="1">
      <alignment horizontal="center" vertical="center"/>
    </xf>
    <xf numFmtId="0" fontId="9" fillId="0" borderId="47" xfId="0" applyFont="1" applyBorder="1" applyAlignment="1">
      <alignment horizontal="center" vertical="center"/>
    </xf>
    <xf numFmtId="0" fontId="9" fillId="0" borderId="9" xfId="0" applyFont="1" applyBorder="1" applyAlignment="1">
      <alignment horizontal="center" vertical="center"/>
    </xf>
    <xf numFmtId="0" fontId="9" fillId="0" borderId="43" xfId="0" applyFont="1" applyBorder="1" applyAlignment="1">
      <alignment horizontal="center" vertical="center"/>
    </xf>
    <xf numFmtId="0" fontId="9" fillId="0" borderId="48" xfId="0" applyFont="1" applyBorder="1" applyAlignment="1">
      <alignment horizontal="center" vertical="center"/>
    </xf>
    <xf numFmtId="0" fontId="9" fillId="0" borderId="3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49" xfId="0" applyFont="1" applyBorder="1" applyAlignment="1">
      <alignment horizontal="center" vertical="center"/>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49" xfId="0" applyFont="1" applyBorder="1" applyAlignment="1">
      <alignment horizontal="center" vertical="center" wrapText="1"/>
    </xf>
    <xf numFmtId="0" fontId="26" fillId="0" borderId="3" xfId="0" applyFont="1" applyBorder="1" applyAlignment="1">
      <alignment horizontal="center" vertical="center"/>
    </xf>
    <xf numFmtId="0" fontId="26" fillId="0" borderId="5" xfId="0" applyFont="1" applyBorder="1" applyAlignment="1">
      <alignment horizontal="center" vertical="center"/>
    </xf>
    <xf numFmtId="0" fontId="26" fillId="0" borderId="9" xfId="0" applyFont="1" applyBorder="1" applyAlignment="1">
      <alignment horizontal="center" vertical="center"/>
    </xf>
    <xf numFmtId="0" fontId="26" fillId="0" borderId="0" xfId="0" applyFont="1" applyAlignment="1">
      <alignment horizontal="center" vertical="center"/>
    </xf>
    <xf numFmtId="0" fontId="30" fillId="10" borderId="60" xfId="0" applyFont="1" applyFill="1" applyBorder="1" applyAlignment="1">
      <alignment horizontal="center" vertical="center"/>
    </xf>
    <xf numFmtId="0" fontId="30" fillId="10" borderId="4" xfId="0" applyFont="1" applyFill="1" applyBorder="1" applyAlignment="1">
      <alignment horizontal="center" vertical="center"/>
    </xf>
    <xf numFmtId="0" fontId="31" fillId="10" borderId="0" xfId="0" applyFont="1" applyFill="1" applyAlignment="1">
      <alignment horizontal="center" vertical="center"/>
    </xf>
    <xf numFmtId="0" fontId="31" fillId="10" borderId="43" xfId="0" applyFont="1" applyFill="1" applyBorder="1" applyAlignment="1">
      <alignment horizontal="center" vertical="center"/>
    </xf>
    <xf numFmtId="0" fontId="32" fillId="10" borderId="61" xfId="0" applyFont="1" applyFill="1" applyBorder="1" applyAlignment="1">
      <alignment horizontal="center" vertical="center"/>
    </xf>
    <xf numFmtId="0" fontId="32" fillId="10" borderId="62" xfId="0" applyFont="1" applyFill="1" applyBorder="1" applyAlignment="1">
      <alignment horizontal="center" vertical="center"/>
    </xf>
    <xf numFmtId="0" fontId="32" fillId="10" borderId="63" xfId="0" applyFont="1" applyFill="1" applyBorder="1" applyAlignment="1">
      <alignment horizontal="center" vertical="center"/>
    </xf>
    <xf numFmtId="0" fontId="32" fillId="10" borderId="12" xfId="0" applyFont="1" applyFill="1" applyBorder="1" applyAlignment="1">
      <alignment horizontal="center" vertical="center" wrapText="1"/>
    </xf>
    <xf numFmtId="0" fontId="32" fillId="10" borderId="37" xfId="0" applyFont="1" applyFill="1" applyBorder="1" applyAlignment="1">
      <alignment horizontal="center" vertical="center" wrapText="1"/>
    </xf>
    <xf numFmtId="0" fontId="32" fillId="10" borderId="12" xfId="0" applyFont="1" applyFill="1" applyBorder="1" applyAlignment="1">
      <alignment horizontal="center" vertical="center"/>
    </xf>
    <xf numFmtId="0" fontId="32" fillId="10" borderId="37" xfId="0" applyFont="1" applyFill="1" applyBorder="1" applyAlignment="1">
      <alignment horizontal="center" vertical="center"/>
    </xf>
    <xf numFmtId="0" fontId="32" fillId="10" borderId="12" xfId="0" applyFont="1" applyFill="1" applyBorder="1" applyAlignment="1">
      <alignment horizontal="center" vertical="center" textRotation="90" wrapText="1"/>
    </xf>
    <xf numFmtId="0" fontId="32" fillId="10" borderId="37" xfId="0" applyFont="1" applyFill="1" applyBorder="1" applyAlignment="1">
      <alignment horizontal="center" vertical="center" textRotation="90" wrapText="1"/>
    </xf>
    <xf numFmtId="0" fontId="34" fillId="16" borderId="7" xfId="0" applyFont="1" applyFill="1" applyBorder="1" applyAlignment="1">
      <alignment horizontal="center" vertical="center" wrapText="1"/>
    </xf>
    <xf numFmtId="0" fontId="34" fillId="16" borderId="8" xfId="0" applyFont="1" applyFill="1" applyBorder="1" applyAlignment="1">
      <alignment horizontal="center" vertical="center" wrapText="1"/>
    </xf>
    <xf numFmtId="0" fontId="32" fillId="10" borderId="7" xfId="0" applyFont="1" applyFill="1" applyBorder="1" applyAlignment="1">
      <alignment horizontal="center" vertical="center" wrapText="1"/>
    </xf>
    <xf numFmtId="0" fontId="32" fillId="10" borderId="8" xfId="0" applyFont="1" applyFill="1" applyBorder="1" applyAlignment="1">
      <alignment horizontal="center" vertical="center" wrapText="1"/>
    </xf>
    <xf numFmtId="0" fontId="33" fillId="10" borderId="65" xfId="0" applyFont="1" applyFill="1" applyBorder="1" applyAlignment="1">
      <alignment horizontal="center" vertical="center" textRotation="90"/>
    </xf>
    <xf numFmtId="0" fontId="33" fillId="10" borderId="14" xfId="0" applyFont="1" applyFill="1" applyBorder="1" applyAlignment="1">
      <alignment horizontal="center" vertical="center" textRotation="90"/>
    </xf>
    <xf numFmtId="0" fontId="32" fillId="10" borderId="64" xfId="0" applyFont="1" applyFill="1" applyBorder="1" applyAlignment="1">
      <alignment horizontal="center" vertical="center"/>
    </xf>
    <xf numFmtId="0" fontId="29" fillId="0" borderId="53" xfId="0" applyFont="1" applyBorder="1" applyAlignment="1">
      <alignment horizontal="center" vertical="center"/>
    </xf>
    <xf numFmtId="0" fontId="29" fillId="0" borderId="54" xfId="0" applyFont="1" applyBorder="1" applyAlignment="1">
      <alignment horizontal="center" vertical="center"/>
    </xf>
    <xf numFmtId="0" fontId="29" fillId="0" borderId="55" xfId="0" applyFont="1" applyBorder="1" applyAlignment="1">
      <alignment horizontal="center" vertical="center"/>
    </xf>
    <xf numFmtId="0" fontId="29" fillId="0" borderId="56" xfId="0" applyFont="1" applyBorder="1" applyAlignment="1">
      <alignment horizontal="center" vertical="center"/>
    </xf>
    <xf numFmtId="0" fontId="29" fillId="0" borderId="0" xfId="0" applyFont="1" applyAlignment="1">
      <alignment horizontal="center" vertical="center"/>
    </xf>
    <xf numFmtId="0" fontId="29" fillId="0" borderId="57" xfId="0" applyFont="1" applyBorder="1" applyAlignment="1">
      <alignment horizontal="center" vertical="center"/>
    </xf>
    <xf numFmtId="0" fontId="29" fillId="0" borderId="58" xfId="0" applyFont="1" applyBorder="1" applyAlignment="1">
      <alignment horizontal="center" vertical="center"/>
    </xf>
    <xf numFmtId="0" fontId="29" fillId="0" borderId="39" xfId="0" applyFont="1" applyBorder="1" applyAlignment="1">
      <alignment horizontal="center" vertical="center"/>
    </xf>
    <xf numFmtId="0" fontId="29" fillId="0" borderId="59" xfId="0" applyFont="1" applyBorder="1" applyAlignment="1">
      <alignment horizontal="center" vertical="center"/>
    </xf>
    <xf numFmtId="0" fontId="27" fillId="10" borderId="12" xfId="0" applyFont="1" applyFill="1" applyBorder="1" applyAlignment="1">
      <alignment horizontal="center" vertical="center" wrapText="1"/>
    </xf>
    <xf numFmtId="0" fontId="27" fillId="10" borderId="37" xfId="0" applyFont="1" applyFill="1" applyBorder="1" applyAlignment="1">
      <alignment horizontal="center" vertical="center" wrapText="1"/>
    </xf>
    <xf numFmtId="0" fontId="27" fillId="10" borderId="66" xfId="0" applyFont="1" applyFill="1" applyBorder="1" applyAlignment="1">
      <alignment horizontal="center" vertical="center" wrapText="1"/>
    </xf>
    <xf numFmtId="0" fontId="27" fillId="10" borderId="15" xfId="0" applyFont="1" applyFill="1" applyBorder="1" applyAlignment="1">
      <alignment horizontal="center" vertical="center" wrapText="1"/>
    </xf>
    <xf numFmtId="0" fontId="19" fillId="0" borderId="45" xfId="0" applyFont="1" applyBorder="1" applyAlignment="1">
      <alignment horizontal="center" vertical="center" wrapText="1"/>
    </xf>
    <xf numFmtId="0" fontId="19" fillId="0" borderId="46" xfId="0" applyFont="1" applyBorder="1" applyAlignment="1">
      <alignment horizontal="center" vertical="center" wrapText="1"/>
    </xf>
    <xf numFmtId="0" fontId="18" fillId="4" borderId="18"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8" fillId="4" borderId="0" xfId="0" applyFont="1" applyFill="1" applyAlignment="1">
      <alignment horizontal="center" vertical="center" wrapText="1"/>
    </xf>
    <xf numFmtId="0" fontId="18" fillId="4" borderId="19"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30" xfId="0" applyFont="1" applyBorder="1" applyAlignment="1">
      <alignment horizontal="center" wrapText="1"/>
    </xf>
    <xf numFmtId="0" fontId="19" fillId="0" borderId="20" xfId="0" applyFont="1" applyBorder="1" applyAlignment="1">
      <alignment horizontal="center" wrapText="1"/>
    </xf>
    <xf numFmtId="0" fontId="19" fillId="0" borderId="31" xfId="0" applyFont="1" applyBorder="1" applyAlignment="1">
      <alignment horizontal="center" wrapText="1"/>
    </xf>
    <xf numFmtId="0" fontId="19" fillId="0" borderId="17" xfId="0" applyFont="1" applyBorder="1" applyAlignment="1">
      <alignment horizontal="center" wrapText="1"/>
    </xf>
    <xf numFmtId="0" fontId="17" fillId="4" borderId="32" xfId="0" applyFont="1" applyFill="1" applyBorder="1" applyAlignment="1">
      <alignment horizontal="center" wrapText="1"/>
    </xf>
    <xf numFmtId="0" fontId="17" fillId="4" borderId="28" xfId="0" applyFont="1" applyFill="1" applyBorder="1" applyAlignment="1">
      <alignment horizontal="center" wrapText="1"/>
    </xf>
    <xf numFmtId="0" fontId="17" fillId="4" borderId="41" xfId="0" applyFont="1" applyFill="1" applyBorder="1" applyAlignment="1">
      <alignment horizontal="center" wrapText="1"/>
    </xf>
    <xf numFmtId="0" fontId="17" fillId="4" borderId="42" xfId="0" applyFont="1" applyFill="1" applyBorder="1" applyAlignment="1">
      <alignment horizontal="center" wrapText="1"/>
    </xf>
    <xf numFmtId="0" fontId="17" fillId="4" borderId="0" xfId="0" applyFont="1" applyFill="1" applyAlignment="1">
      <alignment horizontal="center" wrapText="1"/>
    </xf>
    <xf numFmtId="0" fontId="17" fillId="4" borderId="43" xfId="0" applyFont="1" applyFill="1" applyBorder="1" applyAlignment="1">
      <alignment horizontal="center" wrapText="1"/>
    </xf>
    <xf numFmtId="0" fontId="17" fillId="4" borderId="44" xfId="0" applyFont="1" applyFill="1" applyBorder="1" applyAlignment="1">
      <alignment horizontal="center" wrapText="1"/>
    </xf>
    <xf numFmtId="0" fontId="17" fillId="4" borderId="25" xfId="0" applyFont="1" applyFill="1" applyBorder="1" applyAlignment="1">
      <alignment horizontal="center" wrapText="1"/>
    </xf>
    <xf numFmtId="0" fontId="17" fillId="4" borderId="35" xfId="0" applyFont="1" applyFill="1" applyBorder="1" applyAlignment="1">
      <alignment horizontal="center" wrapText="1"/>
    </xf>
    <xf numFmtId="0" fontId="22" fillId="0" borderId="3" xfId="0" applyFont="1" applyBorder="1" applyAlignment="1"/>
    <xf numFmtId="0" fontId="22" fillId="0" borderId="47" xfId="0" applyFont="1" applyBorder="1" applyAlignment="1"/>
    <xf numFmtId="0" fontId="41" fillId="0" borderId="3" xfId="0" applyFont="1" applyBorder="1" applyAlignment="1"/>
    <xf numFmtId="0" fontId="41" fillId="0" borderId="5" xfId="0" applyFont="1" applyBorder="1" applyAlignment="1"/>
    <xf numFmtId="0" fontId="8" fillId="4" borderId="0" xfId="0" applyFont="1" applyFill="1" applyAlignment="1"/>
    <xf numFmtId="0" fontId="22" fillId="0" borderId="9" xfId="0" applyFont="1" applyBorder="1" applyAlignment="1"/>
    <xf numFmtId="0" fontId="22" fillId="0" borderId="43" xfId="0" applyFont="1" applyBorder="1" applyAlignment="1"/>
    <xf numFmtId="0" fontId="41" fillId="0" borderId="9" xfId="0" applyFont="1" applyBorder="1" applyAlignment="1"/>
    <xf numFmtId="0" fontId="41" fillId="0" borderId="0" xfId="0" applyFont="1" applyAlignment="1"/>
    <xf numFmtId="0" fontId="22" fillId="0" borderId="6" xfId="0" applyFont="1" applyBorder="1" applyAlignment="1"/>
    <xf numFmtId="0" fontId="22" fillId="0" borderId="49" xfId="0" applyFont="1" applyBorder="1" applyAlignment="1"/>
    <xf numFmtId="0" fontId="22" fillId="0" borderId="48" xfId="0" applyFont="1" applyBorder="1" applyAlignment="1"/>
    <xf numFmtId="0" fontId="22" fillId="0" borderId="35" xfId="0" applyFont="1" applyBorder="1" applyAlignment="1"/>
  </cellXfs>
  <cellStyles count="1">
    <cellStyle name="Normal" xfId="0" builtinId="0"/>
  </cellStyles>
  <dxfs count="35">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ymonroy\Downloads\AG-F-02%20FORMATO%20PARA%20LA%20FORMULACI&#211;N%20Y%20TRATAMIENTOS%20DE%20RIESGOS%20%20(1).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vymonroy\Downloads\AG-F-02%20FORMATO%20PARA%20LA%20FORMULACI&#211;N%20Y%20TRATAMIENTOS%20DE%20RIESGOS%20FINAL%20DFM%20(2)%20OBS%20PLANEACI&#211;N.xlsm" TargetMode="External"/><Relationship Id="rId1" Type="http://schemas.openxmlformats.org/officeDocument/2006/relationships/externalLinkPath" Target="file:///C:\Users\vymonroy\Downloads\AG-F-02%20FORMATO%20PARA%20LA%20FORMULACI&#211;N%20Y%20TRATAMIENTOS%20DE%20RIESGOS%20FINAL%20DFM%20(2)%20OBS%20PLANEACI&#211;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tivo"/>
      <sheetName val="Matriz Riesgos de Gestión"/>
      <sheetName val="Resultados Gestión"/>
      <sheetName val="Matriz Riesgos de corrupción"/>
      <sheetName val="Matriz Riesgos SGI"/>
      <sheetName val="Plan de Tratamiento de Riesgo "/>
      <sheetName val="Tabla probabilidad"/>
      <sheetName val="Tabla Impacto"/>
      <sheetName val="Tabla Valoración controles"/>
      <sheetName val="Opciones Tratamiento (Listas)"/>
      <sheetName val="Hoja1"/>
    </sheetNames>
    <sheetDataSet>
      <sheetData sheetId="0"/>
      <sheetData sheetId="1"/>
      <sheetData sheetId="2"/>
      <sheetData sheetId="3"/>
      <sheetData sheetId="4"/>
      <sheetData sheetId="5"/>
      <sheetData sheetId="6"/>
      <sheetData sheetId="7"/>
      <sheetData sheetId="8">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riz Riesgos SGI"/>
      <sheetName val="Resultados Gestión"/>
      <sheetName val="Plan de Tratamiento de Riesgo "/>
      <sheetName val="Tabla probabilidad"/>
      <sheetName val="INICIO"/>
      <sheetName val="Tabla Valoración controles"/>
      <sheetName val="Opciones Tratamiento (Listas)"/>
      <sheetName val="Instructivo"/>
      <sheetName val="Matriz Riesgos de Gestión"/>
      <sheetName val="Matriz Riesgos de corrupción"/>
      <sheetName val="Tabla Impacto"/>
      <sheetName val="Hoja1"/>
    </sheetNames>
    <sheetDataSet>
      <sheetData sheetId="0"/>
      <sheetData sheetId="1"/>
      <sheetData sheetId="2"/>
      <sheetData sheetId="3"/>
      <sheetData sheetId="4"/>
      <sheetData sheetId="5"/>
      <sheetData sheetId="6"/>
      <sheetData sheetId="7"/>
      <sheetData sheetId="8"/>
      <sheetData sheetId="9"/>
      <sheetData sheetId="10">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86"/>
  <sheetViews>
    <sheetView showGridLines="0" zoomScale="71" zoomScaleNormal="82" workbookViewId="0">
      <selection activeCell="D81" sqref="D81"/>
    </sheetView>
  </sheetViews>
  <sheetFormatPr defaultColWidth="11.42578125" defaultRowHeight="12"/>
  <cols>
    <col min="1" max="1" width="4.140625" style="159" bestFit="1" customWidth="1"/>
    <col min="2" max="2" width="19" style="159" customWidth="1"/>
    <col min="3" max="3" width="10.5703125" style="159" customWidth="1"/>
    <col min="4" max="4" width="38.28515625" style="159" customWidth="1"/>
    <col min="5" max="5" width="12" style="159" customWidth="1"/>
    <col min="6" max="6" width="15.5703125" style="159" customWidth="1"/>
    <col min="7" max="7" width="34.28515625" style="159" customWidth="1"/>
    <col min="8" max="8" width="14.7109375" style="159" customWidth="1"/>
    <col min="9" max="9" width="16.5703125" style="159" customWidth="1"/>
    <col min="10" max="10" width="16.42578125" style="159" customWidth="1"/>
    <col min="11" max="11" width="6.28515625" style="159" customWidth="1"/>
    <col min="12" max="12" width="28.140625" style="159" customWidth="1"/>
    <col min="13" max="13" width="38" style="159" customWidth="1"/>
    <col min="14" max="14" width="17.42578125" style="159" customWidth="1"/>
    <col min="15" max="15" width="6.28515625" style="159" customWidth="1"/>
    <col min="16" max="16" width="16" style="159" customWidth="1"/>
    <col min="17" max="17" width="5.85546875" style="159" customWidth="1"/>
    <col min="18" max="18" width="73.28515625" style="159" customWidth="1"/>
    <col min="19" max="19" width="12.140625" style="159" customWidth="1"/>
    <col min="20" max="20" width="10.5703125" style="159" bestFit="1" customWidth="1"/>
    <col min="21" max="21" width="11.42578125" style="159" bestFit="1" customWidth="1"/>
    <col min="22" max="22" width="4.7109375" style="159" bestFit="1" customWidth="1"/>
    <col min="23" max="23" width="14.85546875" style="159" bestFit="1" customWidth="1"/>
    <col min="24" max="24" width="9" style="159" bestFit="1" customWidth="1"/>
    <col min="25" max="25" width="12.5703125" style="159" bestFit="1" customWidth="1"/>
    <col min="26" max="26" width="13.5703125" style="159" customWidth="1"/>
    <col min="27" max="27" width="8.28515625" style="159" customWidth="1"/>
    <col min="28" max="28" width="6.5703125" style="159" bestFit="1" customWidth="1"/>
    <col min="29" max="29" width="8.7109375" style="159" customWidth="1"/>
    <col min="30" max="30" width="6.5703125" style="159" bestFit="1" customWidth="1"/>
    <col min="31" max="31" width="8.42578125" style="159" customWidth="1"/>
    <col min="32" max="32" width="13" style="159" customWidth="1"/>
    <col min="33" max="33" width="27.5703125" style="159" customWidth="1"/>
    <col min="34" max="37" width="18.85546875" style="159" customWidth="1"/>
    <col min="38" max="38" width="20.7109375" style="302" customWidth="1"/>
    <col min="39" max="16384" width="11.42578125" style="159"/>
  </cols>
  <sheetData>
    <row r="1" spans="1:64" ht="13.5">
      <c r="A1" s="391" t="s">
        <v>0</v>
      </c>
      <c r="B1" s="392"/>
      <c r="C1" s="393" t="s">
        <v>1</v>
      </c>
      <c r="D1" s="394"/>
      <c r="E1" s="394"/>
      <c r="F1" s="155" t="s">
        <v>0</v>
      </c>
      <c r="G1" s="156" t="s">
        <v>0</v>
      </c>
      <c r="H1" s="157"/>
      <c r="I1" s="158" t="s">
        <v>0</v>
      </c>
      <c r="J1" s="158" t="s">
        <v>0</v>
      </c>
      <c r="K1" s="395" t="s">
        <v>0</v>
      </c>
      <c r="L1" s="395"/>
      <c r="M1" s="158" t="s">
        <v>0</v>
      </c>
      <c r="N1" s="158" t="s">
        <v>0</v>
      </c>
      <c r="O1" s="395" t="s">
        <v>0</v>
      </c>
      <c r="P1" s="395"/>
      <c r="Q1" s="395" t="s">
        <v>0</v>
      </c>
      <c r="R1" s="395"/>
      <c r="S1" s="158" t="s">
        <v>0</v>
      </c>
      <c r="T1" s="158" t="s">
        <v>0</v>
      </c>
      <c r="U1" s="158" t="s">
        <v>0</v>
      </c>
      <c r="V1" s="158" t="s">
        <v>0</v>
      </c>
      <c r="W1" s="158" t="s">
        <v>0</v>
      </c>
      <c r="X1" s="158" t="s">
        <v>0</v>
      </c>
      <c r="Y1" s="158" t="s">
        <v>0</v>
      </c>
      <c r="Z1" s="158" t="s">
        <v>0</v>
      </c>
      <c r="AA1" s="158" t="s">
        <v>0</v>
      </c>
      <c r="AB1" s="158" t="s">
        <v>0</v>
      </c>
      <c r="AC1" s="158" t="s">
        <v>0</v>
      </c>
      <c r="AD1" s="158" t="s">
        <v>0</v>
      </c>
      <c r="AE1" s="158" t="s">
        <v>0</v>
      </c>
      <c r="AF1" s="158" t="s">
        <v>0</v>
      </c>
      <c r="AG1" s="158" t="s">
        <v>0</v>
      </c>
      <c r="AH1" s="158" t="s">
        <v>0</v>
      </c>
      <c r="AI1" s="158" t="s">
        <v>0</v>
      </c>
      <c r="AJ1" s="158" t="s">
        <v>0</v>
      </c>
      <c r="AK1" s="158" t="s">
        <v>0</v>
      </c>
      <c r="AL1" s="292" t="s">
        <v>0</v>
      </c>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row>
    <row r="2" spans="1:64" ht="13.5">
      <c r="A2" s="396"/>
      <c r="B2" s="397"/>
      <c r="C2" s="398"/>
      <c r="D2" s="399"/>
      <c r="E2" s="399"/>
      <c r="F2" s="400" t="s">
        <v>2</v>
      </c>
      <c r="G2" s="401"/>
      <c r="H2" s="157"/>
      <c r="I2" s="158" t="s">
        <v>0</v>
      </c>
      <c r="J2" s="158" t="s">
        <v>0</v>
      </c>
      <c r="K2" s="395" t="s">
        <v>0</v>
      </c>
      <c r="L2" s="395"/>
      <c r="M2" s="158" t="s">
        <v>0</v>
      </c>
      <c r="N2" s="158" t="s">
        <v>0</v>
      </c>
      <c r="O2" s="395" t="s">
        <v>0</v>
      </c>
      <c r="P2" s="395"/>
      <c r="Q2" s="395" t="s">
        <v>0</v>
      </c>
      <c r="R2" s="395"/>
      <c r="S2" s="158" t="s">
        <v>0</v>
      </c>
      <c r="T2" s="158" t="s">
        <v>0</v>
      </c>
      <c r="U2" s="158" t="s">
        <v>0</v>
      </c>
      <c r="V2" s="158" t="s">
        <v>0</v>
      </c>
      <c r="W2" s="158" t="s">
        <v>0</v>
      </c>
      <c r="X2" s="158" t="s">
        <v>0</v>
      </c>
      <c r="Y2" s="158" t="s">
        <v>0</v>
      </c>
      <c r="Z2" s="158" t="s">
        <v>0</v>
      </c>
      <c r="AA2" s="158" t="s">
        <v>0</v>
      </c>
      <c r="AB2" s="158" t="s">
        <v>0</v>
      </c>
      <c r="AC2" s="158" t="s">
        <v>0</v>
      </c>
      <c r="AD2" s="158" t="s">
        <v>0</v>
      </c>
      <c r="AE2" s="158" t="s">
        <v>0</v>
      </c>
      <c r="AF2" s="158" t="s">
        <v>0</v>
      </c>
      <c r="AG2" s="158" t="s">
        <v>0</v>
      </c>
      <c r="AH2" s="158" t="s">
        <v>0</v>
      </c>
      <c r="AI2" s="158" t="s">
        <v>0</v>
      </c>
      <c r="AJ2" s="158" t="s">
        <v>0</v>
      </c>
      <c r="AK2" s="158" t="s">
        <v>0</v>
      </c>
      <c r="AL2" s="292" t="s">
        <v>0</v>
      </c>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row>
    <row r="3" spans="1:64" ht="13.5">
      <c r="A3" s="396"/>
      <c r="B3" s="397"/>
      <c r="C3" s="398"/>
      <c r="D3" s="399"/>
      <c r="E3" s="399"/>
      <c r="F3" s="160">
        <v>44624</v>
      </c>
      <c r="G3" s="161" t="s">
        <v>3</v>
      </c>
      <c r="H3" s="157"/>
      <c r="I3" s="158" t="s">
        <v>0</v>
      </c>
      <c r="J3" s="158" t="s">
        <v>0</v>
      </c>
      <c r="K3" s="395" t="s">
        <v>0</v>
      </c>
      <c r="L3" s="395"/>
      <c r="M3" s="158" t="s">
        <v>0</v>
      </c>
      <c r="N3" s="158" t="s">
        <v>0</v>
      </c>
      <c r="O3" s="395" t="s">
        <v>0</v>
      </c>
      <c r="P3" s="395"/>
      <c r="Q3" s="395" t="s">
        <v>0</v>
      </c>
      <c r="R3" s="395"/>
      <c r="S3" s="158" t="s">
        <v>0</v>
      </c>
      <c r="T3" s="158" t="s">
        <v>0</v>
      </c>
      <c r="U3" s="158" t="s">
        <v>0</v>
      </c>
      <c r="V3" s="158" t="s">
        <v>0</v>
      </c>
      <c r="W3" s="158" t="s">
        <v>0</v>
      </c>
      <c r="X3" s="158" t="s">
        <v>0</v>
      </c>
      <c r="Y3" s="158" t="s">
        <v>0</v>
      </c>
      <c r="Z3" s="158" t="s">
        <v>0</v>
      </c>
      <c r="AA3" s="158" t="s">
        <v>0</v>
      </c>
      <c r="AB3" s="158" t="s">
        <v>0</v>
      </c>
      <c r="AC3" s="158" t="s">
        <v>0</v>
      </c>
      <c r="AD3" s="158" t="s">
        <v>0</v>
      </c>
      <c r="AE3" s="158" t="s">
        <v>0</v>
      </c>
      <c r="AF3" s="158" t="s">
        <v>0</v>
      </c>
      <c r="AG3" s="158" t="s">
        <v>0</v>
      </c>
      <c r="AH3" s="158" t="s">
        <v>0</v>
      </c>
      <c r="AI3" s="158" t="s">
        <v>0</v>
      </c>
      <c r="AJ3" s="158" t="s">
        <v>0</v>
      </c>
      <c r="AK3" s="158" t="s">
        <v>0</v>
      </c>
      <c r="AL3" s="292" t="s">
        <v>0</v>
      </c>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row>
    <row r="4" spans="1:64">
      <c r="A4" s="402"/>
      <c r="B4" s="403"/>
      <c r="C4" s="398"/>
      <c r="D4" s="399"/>
      <c r="E4" s="399"/>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293"/>
    </row>
    <row r="5" spans="1:64" ht="12.75" thickBot="1">
      <c r="A5" s="157"/>
      <c r="B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293"/>
    </row>
    <row r="6" spans="1:64" s="165" customFormat="1" ht="52.5" customHeight="1">
      <c r="A6" s="162" t="s">
        <v>4</v>
      </c>
      <c r="B6" s="163" t="s">
        <v>5</v>
      </c>
      <c r="C6" s="163" t="s">
        <v>6</v>
      </c>
      <c r="D6" s="163" t="s">
        <v>7</v>
      </c>
      <c r="E6" s="163" t="s">
        <v>8</v>
      </c>
      <c r="F6" s="163" t="s">
        <v>9</v>
      </c>
      <c r="G6" s="163" t="s">
        <v>10</v>
      </c>
      <c r="H6" s="163" t="s">
        <v>11</v>
      </c>
      <c r="I6" s="163" t="s">
        <v>12</v>
      </c>
      <c r="J6" s="163" t="s">
        <v>13</v>
      </c>
      <c r="K6" s="163" t="s">
        <v>14</v>
      </c>
      <c r="L6" s="163" t="s">
        <v>15</v>
      </c>
      <c r="M6" s="163" t="s">
        <v>16</v>
      </c>
      <c r="N6" s="163" t="s">
        <v>17</v>
      </c>
      <c r="O6" s="163" t="s">
        <v>14</v>
      </c>
      <c r="P6" s="163" t="s">
        <v>18</v>
      </c>
      <c r="Q6" s="164" t="s">
        <v>19</v>
      </c>
      <c r="R6" s="163" t="s">
        <v>20</v>
      </c>
      <c r="S6" s="163" t="s">
        <v>21</v>
      </c>
      <c r="T6" s="313" t="s">
        <v>22</v>
      </c>
      <c r="U6" s="313"/>
      <c r="V6" s="313"/>
      <c r="W6" s="313"/>
      <c r="X6" s="313"/>
      <c r="Y6" s="314"/>
      <c r="Z6" s="163" t="s">
        <v>23</v>
      </c>
      <c r="AA6" s="164" t="s">
        <v>24</v>
      </c>
      <c r="AB6" s="163" t="s">
        <v>14</v>
      </c>
      <c r="AC6" s="164" t="s">
        <v>25</v>
      </c>
      <c r="AD6" s="163" t="s">
        <v>14</v>
      </c>
      <c r="AE6" s="164" t="s">
        <v>26</v>
      </c>
      <c r="AF6" s="163" t="s">
        <v>27</v>
      </c>
      <c r="AG6" s="163" t="s">
        <v>28</v>
      </c>
      <c r="AH6" s="163" t="s">
        <v>29</v>
      </c>
      <c r="AI6" s="163" t="s">
        <v>30</v>
      </c>
      <c r="AJ6" s="163" t="s">
        <v>31</v>
      </c>
      <c r="AK6" s="163" t="s">
        <v>32</v>
      </c>
      <c r="AL6" s="294" t="s">
        <v>33</v>
      </c>
    </row>
    <row r="7" spans="1:64" s="184" customFormat="1" ht="135" customHeight="1">
      <c r="A7" s="173">
        <v>1</v>
      </c>
      <c r="B7" s="174" t="s">
        <v>34</v>
      </c>
      <c r="C7" s="175" t="s">
        <v>35</v>
      </c>
      <c r="D7" s="176" t="s">
        <v>36</v>
      </c>
      <c r="E7" s="175" t="s">
        <v>37</v>
      </c>
      <c r="F7" s="175" t="s">
        <v>38</v>
      </c>
      <c r="G7" s="175" t="s">
        <v>39</v>
      </c>
      <c r="H7" s="175" t="s">
        <v>40</v>
      </c>
      <c r="I7" s="175">
        <v>12</v>
      </c>
      <c r="J7" s="177" t="s">
        <v>41</v>
      </c>
      <c r="K7" s="178">
        <v>0.6</v>
      </c>
      <c r="L7" s="175" t="s">
        <v>42</v>
      </c>
      <c r="M7" s="175" t="s">
        <v>43</v>
      </c>
      <c r="N7" s="179" t="s">
        <v>44</v>
      </c>
      <c r="O7" s="178">
        <v>0.4</v>
      </c>
      <c r="P7" s="180" t="s">
        <v>45</v>
      </c>
      <c r="Q7" s="175">
        <v>1</v>
      </c>
      <c r="R7" s="175" t="s">
        <v>46</v>
      </c>
      <c r="S7" s="175" t="s">
        <v>47</v>
      </c>
      <c r="T7" s="175" t="s">
        <v>48</v>
      </c>
      <c r="U7" s="175" t="s">
        <v>49</v>
      </c>
      <c r="V7" s="178">
        <v>0.4</v>
      </c>
      <c r="W7" s="175" t="s">
        <v>50</v>
      </c>
      <c r="X7" s="175" t="s">
        <v>51</v>
      </c>
      <c r="Y7" s="175" t="s">
        <v>52</v>
      </c>
      <c r="Z7" s="181">
        <v>0.36</v>
      </c>
      <c r="AA7" s="133" t="s">
        <v>53</v>
      </c>
      <c r="AB7" s="134">
        <v>0.36</v>
      </c>
      <c r="AC7" s="133" t="s">
        <v>44</v>
      </c>
      <c r="AD7" s="134">
        <v>0.4</v>
      </c>
      <c r="AE7" s="135" t="s">
        <v>45</v>
      </c>
      <c r="AF7" s="136" t="s">
        <v>54</v>
      </c>
      <c r="AG7" s="182" t="s">
        <v>55</v>
      </c>
      <c r="AH7" s="175" t="s">
        <v>56</v>
      </c>
      <c r="AI7" s="175" t="s">
        <v>57</v>
      </c>
      <c r="AJ7" s="175" t="s">
        <v>58</v>
      </c>
      <c r="AK7" s="183">
        <v>44986</v>
      </c>
      <c r="AL7" s="295" t="s">
        <v>59</v>
      </c>
    </row>
    <row r="8" spans="1:64" s="184" customFormat="1" ht="135" customHeight="1">
      <c r="A8" s="173">
        <f>+A7+1</f>
        <v>2</v>
      </c>
      <c r="B8" s="174" t="s">
        <v>34</v>
      </c>
      <c r="C8" s="175" t="s">
        <v>35</v>
      </c>
      <c r="D8" s="176" t="s">
        <v>60</v>
      </c>
      <c r="E8" s="175" t="s">
        <v>61</v>
      </c>
      <c r="F8" s="175" t="s">
        <v>62</v>
      </c>
      <c r="G8" s="175" t="s">
        <v>63</v>
      </c>
      <c r="H8" s="175" t="s">
        <v>64</v>
      </c>
      <c r="I8" s="175">
        <v>40</v>
      </c>
      <c r="J8" s="185" t="s">
        <v>65</v>
      </c>
      <c r="K8" s="178">
        <v>0.8</v>
      </c>
      <c r="L8" s="175" t="s">
        <v>66</v>
      </c>
      <c r="M8" s="175" t="s">
        <v>66</v>
      </c>
      <c r="N8" s="186" t="s">
        <v>67</v>
      </c>
      <c r="O8" s="178">
        <v>1</v>
      </c>
      <c r="P8" s="187" t="s">
        <v>68</v>
      </c>
      <c r="Q8" s="175">
        <v>1</v>
      </c>
      <c r="R8" s="175" t="s">
        <v>69</v>
      </c>
      <c r="S8" s="175" t="s">
        <v>47</v>
      </c>
      <c r="T8" s="175" t="s">
        <v>48</v>
      </c>
      <c r="U8" s="175" t="s">
        <v>49</v>
      </c>
      <c r="V8" s="178">
        <v>0.4</v>
      </c>
      <c r="W8" s="175" t="s">
        <v>50</v>
      </c>
      <c r="X8" s="175" t="s">
        <v>51</v>
      </c>
      <c r="Y8" s="175" t="s">
        <v>52</v>
      </c>
      <c r="Z8" s="181">
        <v>0.48</v>
      </c>
      <c r="AA8" s="137" t="s">
        <v>41</v>
      </c>
      <c r="AB8" s="134">
        <v>0.48</v>
      </c>
      <c r="AC8" s="138" t="s">
        <v>67</v>
      </c>
      <c r="AD8" s="134">
        <v>1</v>
      </c>
      <c r="AE8" s="139" t="s">
        <v>68</v>
      </c>
      <c r="AF8" s="136" t="s">
        <v>54</v>
      </c>
      <c r="AG8" s="175" t="s">
        <v>70</v>
      </c>
      <c r="AH8" s="175" t="s">
        <v>71</v>
      </c>
      <c r="AI8" s="175" t="s">
        <v>72</v>
      </c>
      <c r="AJ8" s="175" t="s">
        <v>58</v>
      </c>
      <c r="AK8" s="183">
        <v>44986</v>
      </c>
      <c r="AL8" s="295" t="s">
        <v>59</v>
      </c>
    </row>
    <row r="9" spans="1:64" s="184" customFormat="1" ht="135" customHeight="1">
      <c r="A9" s="173">
        <f t="shared" ref="A9:A69" si="0">+A8+1</f>
        <v>3</v>
      </c>
      <c r="B9" s="174" t="s">
        <v>34</v>
      </c>
      <c r="C9" s="175" t="s">
        <v>73</v>
      </c>
      <c r="D9" s="176" t="s">
        <v>74</v>
      </c>
      <c r="E9" s="188" t="s">
        <v>75</v>
      </c>
      <c r="F9" s="189" t="s">
        <v>76</v>
      </c>
      <c r="G9" s="188" t="s">
        <v>77</v>
      </c>
      <c r="H9" s="175" t="s">
        <v>78</v>
      </c>
      <c r="I9" s="175">
        <v>168</v>
      </c>
      <c r="J9" s="186" t="s">
        <v>79</v>
      </c>
      <c r="K9" s="178">
        <v>1</v>
      </c>
      <c r="L9" s="189" t="s">
        <v>80</v>
      </c>
      <c r="M9" s="189" t="s">
        <v>80</v>
      </c>
      <c r="N9" s="190" t="s">
        <v>81</v>
      </c>
      <c r="O9" s="178">
        <v>0.2</v>
      </c>
      <c r="P9" s="191" t="s">
        <v>82</v>
      </c>
      <c r="Q9" s="175">
        <v>1</v>
      </c>
      <c r="R9" s="166" t="s">
        <v>83</v>
      </c>
      <c r="S9" s="175" t="s">
        <v>8</v>
      </c>
      <c r="T9" s="175" t="s">
        <v>84</v>
      </c>
      <c r="U9" s="175" t="s">
        <v>49</v>
      </c>
      <c r="V9" s="178">
        <v>0.4</v>
      </c>
      <c r="W9" s="175" t="s">
        <v>50</v>
      </c>
      <c r="X9" s="175" t="s">
        <v>51</v>
      </c>
      <c r="Y9" s="175" t="s">
        <v>52</v>
      </c>
      <c r="Z9" s="192" t="s">
        <v>85</v>
      </c>
      <c r="AA9" s="193" t="s">
        <v>79</v>
      </c>
      <c r="AB9" s="194">
        <v>1</v>
      </c>
      <c r="AC9" s="195" t="s">
        <v>45</v>
      </c>
      <c r="AD9" s="194">
        <v>0.6</v>
      </c>
      <c r="AE9" s="196" t="s">
        <v>82</v>
      </c>
      <c r="AF9" s="136" t="s">
        <v>86</v>
      </c>
      <c r="AG9" s="168" t="s">
        <v>87</v>
      </c>
      <c r="AH9" s="169" t="s">
        <v>88</v>
      </c>
      <c r="AI9" s="169" t="s">
        <v>89</v>
      </c>
      <c r="AJ9" s="169" t="s">
        <v>90</v>
      </c>
      <c r="AK9" s="170">
        <v>44932</v>
      </c>
      <c r="AL9" s="296" t="s">
        <v>59</v>
      </c>
    </row>
    <row r="10" spans="1:64" s="184" customFormat="1" ht="135" customHeight="1">
      <c r="A10" s="173">
        <f t="shared" si="0"/>
        <v>4</v>
      </c>
      <c r="B10" s="174" t="s">
        <v>34</v>
      </c>
      <c r="C10" s="175" t="s">
        <v>73</v>
      </c>
      <c r="D10" s="176" t="s">
        <v>91</v>
      </c>
      <c r="E10" s="197" t="s">
        <v>92</v>
      </c>
      <c r="F10" s="198" t="s">
        <v>93</v>
      </c>
      <c r="G10" s="197" t="s">
        <v>94</v>
      </c>
      <c r="H10" s="175" t="s">
        <v>78</v>
      </c>
      <c r="I10" s="175">
        <v>892</v>
      </c>
      <c r="J10" s="186" t="s">
        <v>79</v>
      </c>
      <c r="K10" s="178">
        <v>1</v>
      </c>
      <c r="L10" s="198" t="s">
        <v>66</v>
      </c>
      <c r="M10" s="198" t="s">
        <v>66</v>
      </c>
      <c r="N10" s="199" t="s">
        <v>67</v>
      </c>
      <c r="O10" s="178">
        <v>0.2</v>
      </c>
      <c r="P10" s="200" t="s">
        <v>68</v>
      </c>
      <c r="Q10" s="175">
        <v>1</v>
      </c>
      <c r="R10" s="167" t="s">
        <v>95</v>
      </c>
      <c r="S10" s="175" t="s">
        <v>8</v>
      </c>
      <c r="T10" s="175" t="s">
        <v>84</v>
      </c>
      <c r="U10" s="175" t="s">
        <v>49</v>
      </c>
      <c r="V10" s="178">
        <v>0.4</v>
      </c>
      <c r="W10" s="175" t="s">
        <v>50</v>
      </c>
      <c r="X10" s="175" t="s">
        <v>51</v>
      </c>
      <c r="Y10" s="175" t="s">
        <v>52</v>
      </c>
      <c r="Z10" s="201" t="s">
        <v>85</v>
      </c>
      <c r="AA10" s="193" t="s">
        <v>79</v>
      </c>
      <c r="AB10" s="202">
        <v>1</v>
      </c>
      <c r="AC10" s="203" t="s">
        <v>81</v>
      </c>
      <c r="AD10" s="202">
        <v>0.75</v>
      </c>
      <c r="AE10" s="196" t="s">
        <v>82</v>
      </c>
      <c r="AF10" s="136" t="s">
        <v>86</v>
      </c>
      <c r="AG10" s="171" t="s">
        <v>96</v>
      </c>
      <c r="AH10" s="172" t="s">
        <v>88</v>
      </c>
      <c r="AI10" s="172" t="s">
        <v>89</v>
      </c>
      <c r="AJ10" s="172" t="s">
        <v>90</v>
      </c>
      <c r="AK10" s="87">
        <v>44932</v>
      </c>
      <c r="AL10" s="297" t="s">
        <v>59</v>
      </c>
    </row>
    <row r="11" spans="1:64" s="1" customFormat="1" ht="135" customHeight="1" thickBot="1">
      <c r="A11" s="173">
        <f t="shared" si="0"/>
        <v>5</v>
      </c>
      <c r="B11" s="174" t="s">
        <v>34</v>
      </c>
      <c r="C11" s="175" t="s">
        <v>35</v>
      </c>
      <c r="D11" s="176" t="s">
        <v>97</v>
      </c>
      <c r="E11" s="175" t="s">
        <v>75</v>
      </c>
      <c r="F11" s="243" t="s">
        <v>98</v>
      </c>
      <c r="G11" s="244" t="s">
        <v>99</v>
      </c>
      <c r="H11" s="175" t="s">
        <v>78</v>
      </c>
      <c r="I11" s="175">
        <v>300</v>
      </c>
      <c r="J11" s="186" t="s">
        <v>79</v>
      </c>
      <c r="K11" s="178">
        <v>1</v>
      </c>
      <c r="L11" s="175" t="s">
        <v>100</v>
      </c>
      <c r="M11" s="175" t="s">
        <v>100</v>
      </c>
      <c r="N11" s="177" t="s">
        <v>45</v>
      </c>
      <c r="O11" s="178">
        <v>0.6</v>
      </c>
      <c r="P11" s="205" t="s">
        <v>82</v>
      </c>
      <c r="Q11" s="175">
        <v>1</v>
      </c>
      <c r="R11" s="175" t="s">
        <v>101</v>
      </c>
      <c r="S11" s="175" t="s">
        <v>47</v>
      </c>
      <c r="T11" s="175" t="s">
        <v>48</v>
      </c>
      <c r="U11" s="175" t="s">
        <v>49</v>
      </c>
      <c r="V11" s="178">
        <v>0.4</v>
      </c>
      <c r="W11" s="175" t="s">
        <v>50</v>
      </c>
      <c r="X11" s="175" t="s">
        <v>51</v>
      </c>
      <c r="Y11" s="175" t="s">
        <v>52</v>
      </c>
      <c r="Z11" s="181">
        <v>0.6</v>
      </c>
      <c r="AA11" s="137" t="s">
        <v>41</v>
      </c>
      <c r="AB11" s="134">
        <v>0.6</v>
      </c>
      <c r="AC11" s="137" t="s">
        <v>45</v>
      </c>
      <c r="AD11" s="134">
        <v>0.6</v>
      </c>
      <c r="AE11" s="135" t="s">
        <v>45</v>
      </c>
      <c r="AF11" s="136" t="s">
        <v>86</v>
      </c>
      <c r="AG11" s="175" t="s">
        <v>0</v>
      </c>
      <c r="AH11" s="175" t="s">
        <v>71</v>
      </c>
      <c r="AI11" s="175" t="s">
        <v>72</v>
      </c>
      <c r="AJ11" s="175" t="s">
        <v>102</v>
      </c>
      <c r="AK11" s="183">
        <v>44986</v>
      </c>
      <c r="AL11" s="295" t="s">
        <v>59</v>
      </c>
    </row>
    <row r="12" spans="1:64" s="184" customFormat="1" ht="135" customHeight="1">
      <c r="A12" s="173">
        <f t="shared" si="0"/>
        <v>6</v>
      </c>
      <c r="B12" s="174" t="s">
        <v>103</v>
      </c>
      <c r="C12" s="175" t="s">
        <v>73</v>
      </c>
      <c r="D12" s="176" t="s">
        <v>104</v>
      </c>
      <c r="E12" s="175" t="s">
        <v>75</v>
      </c>
      <c r="F12" s="175" t="s">
        <v>105</v>
      </c>
      <c r="G12" s="175" t="s">
        <v>106</v>
      </c>
      <c r="H12" s="175" t="s">
        <v>78</v>
      </c>
      <c r="I12" s="175">
        <v>51</v>
      </c>
      <c r="J12" s="186" t="s">
        <v>79</v>
      </c>
      <c r="K12" s="178">
        <v>1</v>
      </c>
      <c r="L12" s="175" t="s">
        <v>100</v>
      </c>
      <c r="M12" s="175" t="s">
        <v>100</v>
      </c>
      <c r="N12" s="177" t="s">
        <v>45</v>
      </c>
      <c r="O12" s="178">
        <v>0.6</v>
      </c>
      <c r="P12" s="205" t="s">
        <v>82</v>
      </c>
      <c r="Q12" s="175">
        <v>1</v>
      </c>
      <c r="R12" s="175" t="s">
        <v>107</v>
      </c>
      <c r="S12" s="175" t="s">
        <v>47</v>
      </c>
      <c r="T12" s="175" t="s">
        <v>48</v>
      </c>
      <c r="U12" s="175" t="s">
        <v>49</v>
      </c>
      <c r="V12" s="178">
        <v>0.4</v>
      </c>
      <c r="W12" s="175" t="s">
        <v>50</v>
      </c>
      <c r="X12" s="175" t="s">
        <v>51</v>
      </c>
      <c r="Y12" s="175" t="s">
        <v>52</v>
      </c>
      <c r="Z12" s="181">
        <v>0.6</v>
      </c>
      <c r="AA12" s="137" t="s">
        <v>41</v>
      </c>
      <c r="AB12" s="134">
        <v>0.6</v>
      </c>
      <c r="AC12" s="137" t="s">
        <v>45</v>
      </c>
      <c r="AD12" s="134">
        <v>0.6</v>
      </c>
      <c r="AE12" s="135" t="s">
        <v>45</v>
      </c>
      <c r="AF12" s="136" t="s">
        <v>54</v>
      </c>
      <c r="AG12" s="175" t="s">
        <v>108</v>
      </c>
      <c r="AH12" s="175" t="s">
        <v>109</v>
      </c>
      <c r="AI12" s="175" t="s">
        <v>110</v>
      </c>
      <c r="AJ12" s="175" t="s">
        <v>102</v>
      </c>
      <c r="AK12" s="183">
        <v>44986</v>
      </c>
      <c r="AL12" s="295" t="s">
        <v>59</v>
      </c>
    </row>
    <row r="13" spans="1:64" s="184" customFormat="1" ht="135" customHeight="1">
      <c r="A13" s="173">
        <f t="shared" si="0"/>
        <v>7</v>
      </c>
      <c r="B13" s="174" t="s">
        <v>111</v>
      </c>
      <c r="C13" s="175" t="s">
        <v>35</v>
      </c>
      <c r="D13" s="238" t="s">
        <v>112</v>
      </c>
      <c r="E13" s="175" t="s">
        <v>75</v>
      </c>
      <c r="F13" s="175" t="s">
        <v>113</v>
      </c>
      <c r="G13" s="237" t="s">
        <v>114</v>
      </c>
      <c r="H13" s="175" t="s">
        <v>78</v>
      </c>
      <c r="I13" s="175">
        <v>51</v>
      </c>
      <c r="J13" s="186" t="s">
        <v>79</v>
      </c>
      <c r="K13" s="178">
        <v>1</v>
      </c>
      <c r="L13" s="175" t="s">
        <v>43</v>
      </c>
      <c r="M13" s="175" t="s">
        <v>43</v>
      </c>
      <c r="N13" s="179" t="s">
        <v>44</v>
      </c>
      <c r="O13" s="178">
        <v>0.4</v>
      </c>
      <c r="P13" s="205" t="s">
        <v>82</v>
      </c>
      <c r="Q13" s="175">
        <v>1</v>
      </c>
      <c r="R13" s="239" t="s">
        <v>115</v>
      </c>
      <c r="S13" s="175" t="s">
        <v>47</v>
      </c>
      <c r="T13" s="175" t="s">
        <v>48</v>
      </c>
      <c r="U13" s="175" t="s">
        <v>49</v>
      </c>
      <c r="V13" s="178">
        <v>0.4</v>
      </c>
      <c r="W13" s="175" t="s">
        <v>50</v>
      </c>
      <c r="X13" s="175" t="s">
        <v>51</v>
      </c>
      <c r="Y13" s="175" t="s">
        <v>52</v>
      </c>
      <c r="Z13" s="181">
        <v>0.6</v>
      </c>
      <c r="AA13" s="137" t="s">
        <v>41</v>
      </c>
      <c r="AB13" s="134">
        <v>0.6</v>
      </c>
      <c r="AC13" s="133" t="s">
        <v>44</v>
      </c>
      <c r="AD13" s="134">
        <v>0.4</v>
      </c>
      <c r="AE13" s="135" t="s">
        <v>45</v>
      </c>
      <c r="AF13" s="136" t="s">
        <v>54</v>
      </c>
      <c r="AG13" s="175" t="s">
        <v>116</v>
      </c>
      <c r="AH13" s="175" t="s">
        <v>56</v>
      </c>
      <c r="AI13" s="175" t="s">
        <v>117</v>
      </c>
      <c r="AJ13" s="175" t="s">
        <v>58</v>
      </c>
      <c r="AK13" s="183">
        <v>44986</v>
      </c>
      <c r="AL13" s="295" t="s">
        <v>59</v>
      </c>
    </row>
    <row r="14" spans="1:64" s="184" customFormat="1" ht="135" customHeight="1">
      <c r="A14" s="173">
        <f t="shared" si="0"/>
        <v>8</v>
      </c>
      <c r="B14" s="174" t="s">
        <v>111</v>
      </c>
      <c r="C14" s="175" t="s">
        <v>35</v>
      </c>
      <c r="D14" s="176" t="s">
        <v>118</v>
      </c>
      <c r="E14" s="175" t="s">
        <v>92</v>
      </c>
      <c r="F14" s="175" t="s">
        <v>119</v>
      </c>
      <c r="G14" s="175" t="s">
        <v>120</v>
      </c>
      <c r="H14" s="175" t="s">
        <v>121</v>
      </c>
      <c r="I14" s="175">
        <v>40</v>
      </c>
      <c r="J14" s="185" t="s">
        <v>65</v>
      </c>
      <c r="K14" s="178">
        <v>0.8</v>
      </c>
      <c r="L14" s="175" t="s">
        <v>100</v>
      </c>
      <c r="M14" s="175" t="s">
        <v>100</v>
      </c>
      <c r="N14" s="177" t="s">
        <v>45</v>
      </c>
      <c r="O14" s="178">
        <v>0.6</v>
      </c>
      <c r="P14" s="205" t="s">
        <v>82</v>
      </c>
      <c r="Q14" s="175">
        <v>1</v>
      </c>
      <c r="R14" s="175" t="s">
        <v>122</v>
      </c>
      <c r="S14" s="206" t="s">
        <v>47</v>
      </c>
      <c r="T14" s="175" t="s">
        <v>48</v>
      </c>
      <c r="U14" s="175" t="s">
        <v>49</v>
      </c>
      <c r="V14" s="178">
        <v>0.4</v>
      </c>
      <c r="W14" s="175" t="s">
        <v>50</v>
      </c>
      <c r="X14" s="175" t="s">
        <v>51</v>
      </c>
      <c r="Y14" s="175" t="s">
        <v>52</v>
      </c>
      <c r="Z14" s="181">
        <v>0.48</v>
      </c>
      <c r="AA14" s="137" t="s">
        <v>41</v>
      </c>
      <c r="AB14" s="134">
        <v>0.48</v>
      </c>
      <c r="AC14" s="137" t="s">
        <v>45</v>
      </c>
      <c r="AD14" s="134">
        <v>0.6</v>
      </c>
      <c r="AE14" s="135" t="s">
        <v>45</v>
      </c>
      <c r="AF14" s="136" t="s">
        <v>54</v>
      </c>
      <c r="AG14" s="175" t="s">
        <v>0</v>
      </c>
      <c r="AH14" s="175" t="s">
        <v>56</v>
      </c>
      <c r="AI14" s="175" t="s">
        <v>117</v>
      </c>
      <c r="AJ14" s="175" t="s">
        <v>58</v>
      </c>
      <c r="AK14" s="183">
        <v>44986</v>
      </c>
      <c r="AL14" s="295" t="s">
        <v>59</v>
      </c>
    </row>
    <row r="15" spans="1:64" s="184" customFormat="1" ht="135" customHeight="1">
      <c r="A15" s="173">
        <f t="shared" si="0"/>
        <v>9</v>
      </c>
      <c r="B15" s="174" t="s">
        <v>123</v>
      </c>
      <c r="C15" s="175" t="s">
        <v>73</v>
      </c>
      <c r="D15" s="176" t="s">
        <v>124</v>
      </c>
      <c r="E15" s="175" t="s">
        <v>75</v>
      </c>
      <c r="F15" s="175" t="s">
        <v>125</v>
      </c>
      <c r="G15" s="175" t="s">
        <v>126</v>
      </c>
      <c r="H15" s="175" t="s">
        <v>64</v>
      </c>
      <c r="I15" s="175">
        <v>50</v>
      </c>
      <c r="J15" s="185" t="s">
        <v>65</v>
      </c>
      <c r="K15" s="178">
        <v>0.8</v>
      </c>
      <c r="L15" s="175" t="s">
        <v>127</v>
      </c>
      <c r="M15" s="175" t="s">
        <v>127</v>
      </c>
      <c r="N15" s="186" t="s">
        <v>67</v>
      </c>
      <c r="O15" s="178">
        <v>1</v>
      </c>
      <c r="P15" s="187" t="s">
        <v>68</v>
      </c>
      <c r="Q15" s="175">
        <v>2</v>
      </c>
      <c r="R15" s="175" t="s">
        <v>128</v>
      </c>
      <c r="S15" s="206" t="s">
        <v>47</v>
      </c>
      <c r="T15" s="175" t="s">
        <v>48</v>
      </c>
      <c r="U15" s="175" t="s">
        <v>49</v>
      </c>
      <c r="V15" s="207">
        <v>0.4</v>
      </c>
      <c r="W15" s="175" t="s">
        <v>50</v>
      </c>
      <c r="X15" s="175" t="s">
        <v>129</v>
      </c>
      <c r="Y15" s="175" t="s">
        <v>52</v>
      </c>
      <c r="Z15" s="181">
        <v>0.48</v>
      </c>
      <c r="AA15" s="137" t="s">
        <v>41</v>
      </c>
      <c r="AB15" s="134">
        <v>0.48</v>
      </c>
      <c r="AC15" s="138" t="s">
        <v>67</v>
      </c>
      <c r="AD15" s="134">
        <v>1</v>
      </c>
      <c r="AE15" s="139" t="s">
        <v>68</v>
      </c>
      <c r="AF15" s="136" t="s">
        <v>86</v>
      </c>
      <c r="AG15" s="175" t="s">
        <v>130</v>
      </c>
      <c r="AH15" s="175" t="s">
        <v>0</v>
      </c>
      <c r="AI15" s="175" t="s">
        <v>131</v>
      </c>
      <c r="AJ15" s="175" t="s">
        <v>132</v>
      </c>
      <c r="AK15" s="183">
        <v>44986</v>
      </c>
      <c r="AL15" s="295" t="s">
        <v>59</v>
      </c>
    </row>
    <row r="16" spans="1:64" s="184" customFormat="1" ht="135" customHeight="1">
      <c r="A16" s="173">
        <f t="shared" si="0"/>
        <v>10</v>
      </c>
      <c r="B16" s="174" t="s">
        <v>123</v>
      </c>
      <c r="C16" s="175" t="s">
        <v>73</v>
      </c>
      <c r="D16" s="176" t="s">
        <v>133</v>
      </c>
      <c r="E16" s="175" t="s">
        <v>75</v>
      </c>
      <c r="F16" s="175" t="s">
        <v>134</v>
      </c>
      <c r="G16" s="175" t="s">
        <v>126</v>
      </c>
      <c r="H16" s="175" t="s">
        <v>64</v>
      </c>
      <c r="I16" s="175">
        <v>50</v>
      </c>
      <c r="J16" s="185" t="s">
        <v>65</v>
      </c>
      <c r="K16" s="178">
        <v>0.8</v>
      </c>
      <c r="L16" s="175" t="s">
        <v>127</v>
      </c>
      <c r="M16" s="175" t="s">
        <v>127</v>
      </c>
      <c r="N16" s="186" t="s">
        <v>67</v>
      </c>
      <c r="O16" s="178">
        <v>1</v>
      </c>
      <c r="P16" s="187" t="s">
        <v>68</v>
      </c>
      <c r="Q16" s="175">
        <v>1</v>
      </c>
      <c r="R16" s="175" t="s">
        <v>128</v>
      </c>
      <c r="S16" s="206" t="s">
        <v>47</v>
      </c>
      <c r="T16" s="175" t="s">
        <v>48</v>
      </c>
      <c r="U16" s="175" t="s">
        <v>49</v>
      </c>
      <c r="V16" s="207">
        <v>0.4</v>
      </c>
      <c r="W16" s="175" t="s">
        <v>50</v>
      </c>
      <c r="X16" s="175" t="s">
        <v>51</v>
      </c>
      <c r="Y16" s="175" t="s">
        <v>52</v>
      </c>
      <c r="Z16" s="181">
        <v>0.48</v>
      </c>
      <c r="AA16" s="137" t="s">
        <v>41</v>
      </c>
      <c r="AB16" s="134">
        <v>0.48</v>
      </c>
      <c r="AC16" s="138" t="s">
        <v>67</v>
      </c>
      <c r="AD16" s="134">
        <v>1</v>
      </c>
      <c r="AE16" s="139" t="s">
        <v>68</v>
      </c>
      <c r="AF16" s="136" t="s">
        <v>86</v>
      </c>
      <c r="AG16" s="175" t="s">
        <v>130</v>
      </c>
      <c r="AH16" s="175" t="s">
        <v>0</v>
      </c>
      <c r="AI16" s="175" t="s">
        <v>131</v>
      </c>
      <c r="AJ16" s="175" t="s">
        <v>132</v>
      </c>
      <c r="AK16" s="183">
        <v>44986</v>
      </c>
      <c r="AL16" s="295" t="s">
        <v>59</v>
      </c>
    </row>
    <row r="17" spans="1:38" s="184" customFormat="1" ht="135" customHeight="1">
      <c r="A17" s="173">
        <f t="shared" si="0"/>
        <v>11</v>
      </c>
      <c r="B17" s="174" t="s">
        <v>123</v>
      </c>
      <c r="C17" s="175" t="s">
        <v>73</v>
      </c>
      <c r="D17" s="176" t="s">
        <v>135</v>
      </c>
      <c r="E17" s="175" t="s">
        <v>75</v>
      </c>
      <c r="F17" s="175" t="s">
        <v>136</v>
      </c>
      <c r="G17" s="175" t="s">
        <v>137</v>
      </c>
      <c r="H17" s="175" t="s">
        <v>64</v>
      </c>
      <c r="I17" s="175">
        <v>50</v>
      </c>
      <c r="J17" s="185" t="s">
        <v>65</v>
      </c>
      <c r="K17" s="178">
        <v>0.8</v>
      </c>
      <c r="L17" s="175" t="s">
        <v>127</v>
      </c>
      <c r="M17" s="175" t="s">
        <v>127</v>
      </c>
      <c r="N17" s="186" t="s">
        <v>67</v>
      </c>
      <c r="O17" s="178">
        <v>1</v>
      </c>
      <c r="P17" s="187" t="s">
        <v>68</v>
      </c>
      <c r="Q17" s="175">
        <v>1</v>
      </c>
      <c r="R17" s="175" t="s">
        <v>138</v>
      </c>
      <c r="S17" s="206" t="s">
        <v>47</v>
      </c>
      <c r="T17" s="175" t="s">
        <v>48</v>
      </c>
      <c r="U17" s="175" t="s">
        <v>49</v>
      </c>
      <c r="V17" s="207">
        <v>0.4</v>
      </c>
      <c r="W17" s="175" t="s">
        <v>50</v>
      </c>
      <c r="X17" s="175" t="s">
        <v>51</v>
      </c>
      <c r="Y17" s="175" t="s">
        <v>52</v>
      </c>
      <c r="Z17" s="181">
        <v>0.48</v>
      </c>
      <c r="AA17" s="137" t="s">
        <v>41</v>
      </c>
      <c r="AB17" s="134">
        <v>0.48</v>
      </c>
      <c r="AC17" s="138" t="s">
        <v>67</v>
      </c>
      <c r="AD17" s="134">
        <v>1</v>
      </c>
      <c r="AE17" s="139" t="s">
        <v>68</v>
      </c>
      <c r="AF17" s="136" t="s">
        <v>86</v>
      </c>
      <c r="AG17" s="175" t="s">
        <v>139</v>
      </c>
      <c r="AH17" s="175" t="s">
        <v>0</v>
      </c>
      <c r="AI17" s="175" t="s">
        <v>131</v>
      </c>
      <c r="AJ17" s="175" t="s">
        <v>132</v>
      </c>
      <c r="AK17" s="183">
        <v>44986</v>
      </c>
      <c r="AL17" s="295" t="s">
        <v>59</v>
      </c>
    </row>
    <row r="18" spans="1:38" s="184" customFormat="1" ht="135" customHeight="1">
      <c r="A18" s="173">
        <f t="shared" si="0"/>
        <v>12</v>
      </c>
      <c r="B18" s="208" t="s">
        <v>140</v>
      </c>
      <c r="C18" s="209" t="s">
        <v>141</v>
      </c>
      <c r="D18" s="210" t="s">
        <v>142</v>
      </c>
      <c r="E18" s="209" t="s">
        <v>37</v>
      </c>
      <c r="F18" s="209" t="s">
        <v>143</v>
      </c>
      <c r="G18" s="209" t="s">
        <v>144</v>
      </c>
      <c r="H18" s="209" t="s">
        <v>64</v>
      </c>
      <c r="I18" s="209">
        <v>12</v>
      </c>
      <c r="J18" s="211" t="s">
        <v>41</v>
      </c>
      <c r="K18" s="212">
        <v>0.6</v>
      </c>
      <c r="L18" s="209" t="s">
        <v>145</v>
      </c>
      <c r="M18" s="209" t="s">
        <v>145</v>
      </c>
      <c r="N18" s="213" t="s">
        <v>67</v>
      </c>
      <c r="O18" s="212">
        <v>0.3</v>
      </c>
      <c r="P18" s="214" t="s">
        <v>68</v>
      </c>
      <c r="Q18" s="209">
        <v>1</v>
      </c>
      <c r="R18" s="209" t="s">
        <v>146</v>
      </c>
      <c r="S18" s="209" t="s">
        <v>47</v>
      </c>
      <c r="T18" s="209" t="s">
        <v>48</v>
      </c>
      <c r="U18" s="209" t="s">
        <v>49</v>
      </c>
      <c r="V18" s="212">
        <v>0.4</v>
      </c>
      <c r="W18" s="209" t="s">
        <v>50</v>
      </c>
      <c r="X18" s="209" t="s">
        <v>51</v>
      </c>
      <c r="Y18" s="209" t="s">
        <v>52</v>
      </c>
      <c r="Z18" s="181">
        <v>0.36</v>
      </c>
      <c r="AA18" s="133" t="s">
        <v>53</v>
      </c>
      <c r="AB18" s="134">
        <v>0.36</v>
      </c>
      <c r="AC18" s="133" t="s">
        <v>44</v>
      </c>
      <c r="AD18" s="134">
        <v>0.3</v>
      </c>
      <c r="AE18" s="135" t="s">
        <v>45</v>
      </c>
      <c r="AF18" s="141" t="s">
        <v>54</v>
      </c>
      <c r="AG18" s="209" t="s">
        <v>147</v>
      </c>
      <c r="AH18" s="209" t="s">
        <v>71</v>
      </c>
      <c r="AI18" s="209" t="s">
        <v>148</v>
      </c>
      <c r="AJ18" s="215" t="s">
        <v>149</v>
      </c>
      <c r="AK18" s="216">
        <v>44986</v>
      </c>
      <c r="AL18" s="298" t="s">
        <v>59</v>
      </c>
    </row>
    <row r="19" spans="1:38" s="184" customFormat="1" ht="135" customHeight="1">
      <c r="A19" s="173">
        <f t="shared" si="0"/>
        <v>13</v>
      </c>
      <c r="B19" s="122" t="s">
        <v>150</v>
      </c>
      <c r="C19" s="123" t="s">
        <v>141</v>
      </c>
      <c r="D19" s="154" t="str">
        <f>"posibilidad de afectación " &amp; E19 &amp; " porque "&amp;F19&amp;" debido a "&amp;G19</f>
        <v>posibilidad de afectación Reputacional porque  el sistema capture variables que no correspondan con la información definida dentro de la metodología, para la difusion de los boletines estadisticos debido a que no esten parametrizadas las reglas establecidas en el sistema (SQL)</v>
      </c>
      <c r="E19" s="123" t="s">
        <v>75</v>
      </c>
      <c r="F19" s="123" t="s">
        <v>151</v>
      </c>
      <c r="G19" s="124" t="s">
        <v>152</v>
      </c>
      <c r="H19" s="123" t="s">
        <v>78</v>
      </c>
      <c r="I19" s="123">
        <v>4</v>
      </c>
      <c r="J19" s="125" t="str">
        <f t="shared" ref="J19:J21" si="1">IF(I19&lt;=0,"",IF(I19&lt;=2,"Muy Baja",IF(I19&lt;=5,"Baja",IF(I19&lt;=19,"Media",IF(I19&lt;=50,"Alta","Muy Alta")))))</f>
        <v>Baja</v>
      </c>
      <c r="K19" s="129">
        <f t="shared" ref="K19:K21" si="2">IF(J19="","",IF(J19="Muy Baja",0.2,IF(J19="Baja",0.4,IF(J19="Media",0.6,IF(J19="Alta",0.8,IF(J19="Muy Alta",1,))))))</f>
        <v>0.4</v>
      </c>
      <c r="L19" s="126" t="s">
        <v>100</v>
      </c>
      <c r="M19" s="129" t="str">
        <f>IF(NOT(ISERROR(MATCH(L19,'[1]Tabla Impacto'!$B$221:$B$223,0))),'[1]Tabla Impacto'!$F$223&amp;"Por favor no seleccionar los criterios de impacto(Afectación Económica o presupuestal y Pérdida Reputacional)",L19)</f>
        <v xml:space="preserve">     El riesgo afecta la imagen de la entidad con algunos usuarios de relevancia frente al logro de los objetivos</v>
      </c>
      <c r="N19" s="125" t="str">
        <f>IF(OR(M19='[1]Tabla Impacto'!$C$11,M19='[1]Tabla Impacto'!$D$11),"Leve",IF(OR(M19='[1]Tabla Impacto'!$C$12,M19='[1]Tabla Impacto'!$D$12),"Menor",IF(OR(M19='[1]Tabla Impacto'!$C$13,M19='[1]Tabla Impacto'!$D$13),"Moderado",IF(OR(M19='[1]Tabla Impacto'!$C$14,M19='[1]Tabla Impacto'!$D$14),"Mayor",IF(OR(M19='[1]Tabla Impacto'!$C$15,M19='[1]Tabla Impacto'!$D$15),"Catastrófico","")))))</f>
        <v>Moderado</v>
      </c>
      <c r="O19" s="129">
        <f t="shared" ref="O19:O21" si="3">IF(N19="","",IF(N19="Leve",0.2,IF(N19="Menor",0.4,IF(N19="Moderado",0.6,IF(N19="Mayor",0.8,IF(N19="Catastrófico",1,))))))</f>
        <v>0.6</v>
      </c>
      <c r="P19" s="125" t="str">
        <f>IF(OR(AND(J19="Muy Baja",N19="Leve"),AND(J19="Muy Baja",N19="Menor"),AND(J19="Baja",N19="Leve")),"Bajo",IF(OR(AND(J19="Muy baja",N19="Moderado"),AND(J19="Baja",N19="Menor"),AND(J19="Baja",N19="Moderado"),AND(J19="Media",N19="Leve"),AND(J19="Media",N19="Menor"),AND(J19="Media",N19="Moderado"),AND(J19="Alta",N19="Leve"),AND(J19="Alta",N19="Menor")),"Moderado",IF(OR(AND(J19="Muy Baja",N19="Mayor"),AND(J19="Baja",N19="Mayor"),AND(J19="Media",N19="Mayor"),AND(J19="Alta",N19="Moderado"),AND(J19="Alta",N19="Mayor"),AND(J19="Muy Alta",N19="Leve"),AND(J19="Muy Alta",N19="Menor"),AND(J19="Muy Alta",N19="Moderado"),AND(J19="Muy Alta",N19="Mayor")),"Alto",IF(OR(AND(J19="Muy Baja",N19="Catastrófico"),AND(J19="Baja",N19="Catastrófico"),AND(J19="Media",N19="Catastrófico"),AND(J19="Alta",N19="Catastrófico"),AND(J19="Muy Alta",N19="Catastrófico")),"Extremo",""))))</f>
        <v>Moderado</v>
      </c>
      <c r="Q19" s="123">
        <v>1</v>
      </c>
      <c r="R19" s="123" t="s">
        <v>153</v>
      </c>
      <c r="S19" s="130" t="str">
        <f>IF(OR(T19="Preventivo",T19="Detectivo"),"Probabilidad",IF(T19="Correctivo","Impacto",""))</f>
        <v>Probabilidad</v>
      </c>
      <c r="T19" s="123" t="s">
        <v>48</v>
      </c>
      <c r="U19" s="123" t="s">
        <v>154</v>
      </c>
      <c r="V19" s="126" t="str">
        <f>IF(AND(T19="Preventivo",U19="Automático"),"50%",IF(AND(T19="Preventivo",U19="Manual"),"40%",IF(AND(T19="Detectivo",U19="Automático"),"40%",IF(AND(T19="Detectivo",U19="Manual"),"30%",IF(AND(T19="Correctivo",U19="Automático"),"35%",IF(AND(T19="Correctivo",U19="Manual"),"25%",""))))))</f>
        <v>50%</v>
      </c>
      <c r="W19" s="123" t="s">
        <v>50</v>
      </c>
      <c r="X19" s="123" t="s">
        <v>51</v>
      </c>
      <c r="Y19" s="123" t="s">
        <v>52</v>
      </c>
      <c r="Z19" s="181">
        <v>0.36</v>
      </c>
      <c r="AA19" s="133" t="s">
        <v>53</v>
      </c>
      <c r="AB19" s="134">
        <v>0.36</v>
      </c>
      <c r="AC19" s="133" t="s">
        <v>44</v>
      </c>
      <c r="AD19" s="134">
        <v>0.3</v>
      </c>
      <c r="AE19" s="142" t="s">
        <v>45</v>
      </c>
      <c r="AF19" s="123" t="s">
        <v>155</v>
      </c>
      <c r="AG19" s="123" t="s">
        <v>156</v>
      </c>
      <c r="AH19" s="123" t="s">
        <v>157</v>
      </c>
      <c r="AI19" s="123" t="s">
        <v>158</v>
      </c>
      <c r="AJ19" s="123" t="s">
        <v>159</v>
      </c>
      <c r="AK19" s="132">
        <v>45017</v>
      </c>
      <c r="AL19" s="299">
        <v>45291</v>
      </c>
    </row>
    <row r="20" spans="1:38" s="184" customFormat="1" ht="135" customHeight="1">
      <c r="A20" s="173">
        <f t="shared" si="0"/>
        <v>14</v>
      </c>
      <c r="B20" s="122" t="s">
        <v>150</v>
      </c>
      <c r="C20" s="123" t="s">
        <v>141</v>
      </c>
      <c r="D20" s="154" t="str">
        <f>"posibilidad de afectación " &amp; E20 &amp; " porque "&amp;F20&amp;" debido a "&amp;G20</f>
        <v xml:space="preserve">posibilidad de afectación Reputacional porque la  información producida no contribuye al desarrollo de políticas públicas que respondan a las necesidades institucionales, de los clientes y partes interesadas  debido a la no identificación ni priorización de necesidades de información estadística relevante </v>
      </c>
      <c r="E20" s="123" t="s">
        <v>75</v>
      </c>
      <c r="F20" s="123" t="s">
        <v>160</v>
      </c>
      <c r="G20" s="124" t="s">
        <v>161</v>
      </c>
      <c r="H20" s="123" t="s">
        <v>78</v>
      </c>
      <c r="I20" s="127">
        <v>12</v>
      </c>
      <c r="J20" s="125" t="str">
        <f t="shared" si="1"/>
        <v>Media</v>
      </c>
      <c r="K20" s="129">
        <f t="shared" si="2"/>
        <v>0.6</v>
      </c>
      <c r="L20" s="126" t="s">
        <v>100</v>
      </c>
      <c r="M20" s="129" t="str">
        <f>IF(NOT(ISERROR(MATCH(L20,'[1]Tabla Impacto'!$B$221:$B$223,0))),'[1]Tabla Impacto'!$F$223&amp;"Por favor no seleccionar los criterios de impacto(Afectación Económica o presupuestal y Pérdida Reputacional)",L20)</f>
        <v xml:space="preserve">     El riesgo afecta la imagen de la entidad con algunos usuarios de relevancia frente al logro de los objetivos</v>
      </c>
      <c r="N20" s="125" t="str">
        <f>IF(OR(M20='[1]Tabla Impacto'!$C$11,M20='[1]Tabla Impacto'!$D$11),"Leve",IF(OR(M20='[1]Tabla Impacto'!$C$12,M20='[1]Tabla Impacto'!$D$12),"Menor",IF(OR(M20='[1]Tabla Impacto'!$C$13,M20='[1]Tabla Impacto'!$D$13),"Moderado",IF(OR(M20='[1]Tabla Impacto'!$C$14,M20='[1]Tabla Impacto'!$D$14),"Mayor",IF(OR(M20='[1]Tabla Impacto'!$C$15,M20='[1]Tabla Impacto'!$D$15),"Catastrófico","")))))</f>
        <v>Moderado</v>
      </c>
      <c r="O20" s="129">
        <f t="shared" si="3"/>
        <v>0.6</v>
      </c>
      <c r="P20" s="128" t="str">
        <f>IF(OR(AND(J20="Muy Baja",N20="Leve"),AND(J20="Muy Baja",N20="Menor"),AND(J20="Baja",N20="Leve")),"Bajo",IF(OR(AND(J20="Muy baja",N20="Moderado"),AND(J20="Baja",N20="Menor"),AND(J20="Baja",N20="Moderado"),AND(J20="Media",N20="Leve"),AND(J20="Media",N20="Menor"),AND(J20="Media",N20="Moderado"),AND(J20="Alta",N20="Leve"),AND(J20="Alta",N20="Menor")),"Moderado",IF(OR(AND(J20="Muy Baja",N20="Mayor"),AND(J20="Baja",N20="Mayor"),AND(J20="Media",N20="Mayor"),AND(J20="Alta",N20="Moderado"),AND(J20="Alta",N20="Mayor"),AND(J20="Muy Alta",N20="Leve"),AND(J20="Muy Alta",N20="Menor"),AND(J20="Muy Alta",N20="Moderado"),AND(J20="Muy Alta",N20="Mayor")),"Alto",IF(OR(AND(J20="Muy Baja",N20="Catastrófico"),AND(J20="Baja",N20="Catastrófico"),AND(J20="Media",N20="Catastrófico"),AND(J20="Alta",N20="Catastrófico"),AND(J20="Muy Alta",N20="Catastrófico")),"Extremo",""))))</f>
        <v>Moderado</v>
      </c>
      <c r="Q20" s="127">
        <v>1</v>
      </c>
      <c r="R20" s="123" t="s">
        <v>162</v>
      </c>
      <c r="S20" s="131" t="str">
        <f>IF(OR(T20="Preventivo",T20="Detectivo"),"Probabilidad",IF(T20="Correctivo","Impacto",""))</f>
        <v>Probabilidad</v>
      </c>
      <c r="T20" s="123" t="s">
        <v>48</v>
      </c>
      <c r="U20" s="123" t="s">
        <v>49</v>
      </c>
      <c r="V20" s="126" t="str">
        <f t="shared" ref="V20:V21" si="4">IF(AND(T20="Preventivo",U20="Automático"),"50%",IF(AND(T20="Preventivo",U20="Manual"),"40%",IF(AND(T20="Detectivo",U20="Automático"),"40%",IF(AND(T20="Detectivo",U20="Manual"),"30%",IF(AND(T20="Correctivo",U20="Automático"),"35%",IF(AND(T20="Correctivo",U20="Manual"),"25%",""))))))</f>
        <v>40%</v>
      </c>
      <c r="W20" s="123" t="s">
        <v>163</v>
      </c>
      <c r="X20" s="123" t="s">
        <v>129</v>
      </c>
      <c r="Y20" s="123" t="s">
        <v>52</v>
      </c>
      <c r="Z20" s="181">
        <v>0.36</v>
      </c>
      <c r="AA20" s="133" t="s">
        <v>53</v>
      </c>
      <c r="AB20" s="134">
        <v>0.36</v>
      </c>
      <c r="AC20" s="133" t="s">
        <v>44</v>
      </c>
      <c r="AD20" s="134">
        <v>0.3</v>
      </c>
      <c r="AE20" s="142" t="s">
        <v>45</v>
      </c>
      <c r="AF20" s="127" t="s">
        <v>54</v>
      </c>
      <c r="AG20" s="123" t="s">
        <v>156</v>
      </c>
      <c r="AH20" s="123" t="s">
        <v>157</v>
      </c>
      <c r="AI20" s="123" t="s">
        <v>158</v>
      </c>
      <c r="AJ20" s="123" t="s">
        <v>159</v>
      </c>
      <c r="AK20" s="132">
        <v>45017</v>
      </c>
      <c r="AL20" s="299">
        <v>45291</v>
      </c>
    </row>
    <row r="21" spans="1:38" s="184" customFormat="1" ht="135" customHeight="1">
      <c r="A21" s="173">
        <f t="shared" si="0"/>
        <v>15</v>
      </c>
      <c r="B21" s="122" t="s">
        <v>150</v>
      </c>
      <c r="C21" s="123" t="s">
        <v>141</v>
      </c>
      <c r="D21" s="154" t="str">
        <f>"posibilidad de afectación " &amp; E21 &amp; " porque "&amp;F21&amp;" debido a "&amp;G21</f>
        <v xml:space="preserve">posibilidad de afectación Reputacional porque la  información producida no contribuye al desarrollo de políticas públicas que respondan a las necesidades institucionales, de los clientes y partes interesadas  debido a la Construcción de procedimientos, instrumentos, mecanismos y herramientas que no corresponden a los objetivos de la operación estadística </v>
      </c>
      <c r="E21" s="123" t="s">
        <v>75</v>
      </c>
      <c r="F21" s="123" t="s">
        <v>160</v>
      </c>
      <c r="G21" s="124" t="s">
        <v>164</v>
      </c>
      <c r="H21" s="123" t="s">
        <v>78</v>
      </c>
      <c r="I21" s="127">
        <v>12</v>
      </c>
      <c r="J21" s="125" t="str">
        <f t="shared" si="1"/>
        <v>Media</v>
      </c>
      <c r="K21" s="129">
        <f t="shared" si="2"/>
        <v>0.6</v>
      </c>
      <c r="L21" s="126" t="s">
        <v>100</v>
      </c>
      <c r="M21" s="129" t="str">
        <f>IF(NOT(ISERROR(MATCH(L21,'[1]Tabla Impacto'!$B$221:$B$223,0))),'[1]Tabla Impacto'!$F$223&amp;"Por favor no seleccionar los criterios de impacto(Afectación Económica o presupuestal y Pérdida Reputacional)",L21)</f>
        <v xml:space="preserve">     El riesgo afecta la imagen de la entidad con algunos usuarios de relevancia frente al logro de los objetivos</v>
      </c>
      <c r="N21" s="125" t="str">
        <f>IF(OR(M21='[1]Tabla Impacto'!$C$11,M21='[1]Tabla Impacto'!$D$11),"Leve",IF(OR(M21='[1]Tabla Impacto'!$C$12,M21='[1]Tabla Impacto'!$D$12),"Menor",IF(OR(M21='[1]Tabla Impacto'!$C$13,M21='[1]Tabla Impacto'!$D$13),"Moderado",IF(OR(M21='[1]Tabla Impacto'!$C$14,M21='[1]Tabla Impacto'!$D$14),"Mayor",IF(OR(M21='[1]Tabla Impacto'!$C$15,M21='[1]Tabla Impacto'!$D$15),"Catastrófico","")))))</f>
        <v>Moderado</v>
      </c>
      <c r="O21" s="129">
        <f t="shared" si="3"/>
        <v>0.6</v>
      </c>
      <c r="P21" s="128" t="str">
        <f>IF(OR(AND(J21="Muy Baja",N21="Leve"),AND(J21="Muy Baja",N21="Menor"),AND(J21="Baja",N21="Leve")),"Bajo",IF(OR(AND(J21="Muy baja",N21="Moderado"),AND(J21="Baja",N21="Menor"),AND(J21="Baja",N21="Moderado"),AND(J21="Media",N21="Leve"),AND(J21="Media",N21="Menor"),AND(J21="Media",N21="Moderado"),AND(J21="Alta",N21="Leve"),AND(J21="Alta",N21="Menor")),"Moderado",IF(OR(AND(J21="Muy Baja",N21="Mayor"),AND(J21="Baja",N21="Mayor"),AND(J21="Media",N21="Mayor"),AND(J21="Alta",N21="Moderado"),AND(J21="Alta",N21="Mayor"),AND(J21="Muy Alta",N21="Leve"),AND(J21="Muy Alta",N21="Menor"),AND(J21="Muy Alta",N21="Moderado"),AND(J21="Muy Alta",N21="Mayor")),"Alto",IF(OR(AND(J21="Muy Baja",N21="Catastrófico"),AND(J21="Baja",N21="Catastrófico"),AND(J21="Media",N21="Catastrófico"),AND(J21="Alta",N21="Catastrófico"),AND(J21="Muy Alta",N21="Catastrófico")),"Extremo",""))))</f>
        <v>Moderado</v>
      </c>
      <c r="Q21" s="127">
        <v>1</v>
      </c>
      <c r="R21" s="123" t="s">
        <v>165</v>
      </c>
      <c r="S21" s="131" t="str">
        <f>IF(OR(T21="Preventivo",T21="Detectivo"),"Probabilidad",IF(T21="Correctivo","Impacto",""))</f>
        <v>Probabilidad</v>
      </c>
      <c r="T21" s="123" t="s">
        <v>166</v>
      </c>
      <c r="U21" s="123" t="s">
        <v>49</v>
      </c>
      <c r="V21" s="126" t="str">
        <f t="shared" si="4"/>
        <v>30%</v>
      </c>
      <c r="W21" s="123" t="s">
        <v>50</v>
      </c>
      <c r="X21" s="123" t="s">
        <v>51</v>
      </c>
      <c r="Y21" s="123" t="s">
        <v>52</v>
      </c>
      <c r="Z21" s="181">
        <v>0.36</v>
      </c>
      <c r="AA21" s="133" t="s">
        <v>53</v>
      </c>
      <c r="AB21" s="134">
        <v>0.36</v>
      </c>
      <c r="AC21" s="133" t="s">
        <v>44</v>
      </c>
      <c r="AD21" s="134">
        <v>0.3</v>
      </c>
      <c r="AE21" s="142" t="s">
        <v>45</v>
      </c>
      <c r="AF21" s="127" t="s">
        <v>54</v>
      </c>
      <c r="AG21" s="123" t="s">
        <v>156</v>
      </c>
      <c r="AH21" s="123" t="s">
        <v>157</v>
      </c>
      <c r="AI21" s="123" t="s">
        <v>158</v>
      </c>
      <c r="AJ21" s="123" t="s">
        <v>159</v>
      </c>
      <c r="AK21" s="132">
        <v>45017</v>
      </c>
      <c r="AL21" s="299">
        <v>45291</v>
      </c>
    </row>
    <row r="22" spans="1:38" s="184" customFormat="1" ht="135" customHeight="1">
      <c r="A22" s="173">
        <f t="shared" si="0"/>
        <v>16</v>
      </c>
      <c r="B22" s="174" t="s">
        <v>167</v>
      </c>
      <c r="C22" s="217" t="s">
        <v>141</v>
      </c>
      <c r="D22" s="176" t="s">
        <v>168</v>
      </c>
      <c r="E22" s="217" t="s">
        <v>61</v>
      </c>
      <c r="F22" s="218" t="s">
        <v>169</v>
      </c>
      <c r="G22" s="218" t="s">
        <v>170</v>
      </c>
      <c r="H22" s="217" t="s">
        <v>78</v>
      </c>
      <c r="I22" s="217">
        <v>12</v>
      </c>
      <c r="J22" s="219" t="s">
        <v>41</v>
      </c>
      <c r="K22" s="178">
        <v>0.6</v>
      </c>
      <c r="L22" s="217" t="s">
        <v>100</v>
      </c>
      <c r="M22" s="175" t="s">
        <v>100</v>
      </c>
      <c r="N22" s="219" t="s">
        <v>45</v>
      </c>
      <c r="O22" s="178">
        <v>0.1</v>
      </c>
      <c r="P22" s="220" t="s">
        <v>45</v>
      </c>
      <c r="Q22" s="175">
        <v>2</v>
      </c>
      <c r="R22" s="175" t="s">
        <v>171</v>
      </c>
      <c r="S22" s="217" t="s">
        <v>47</v>
      </c>
      <c r="T22" s="217" t="s">
        <v>48</v>
      </c>
      <c r="U22" s="217" t="s">
        <v>49</v>
      </c>
      <c r="V22" s="221">
        <v>0.4</v>
      </c>
      <c r="W22" s="217" t="s">
        <v>50</v>
      </c>
      <c r="X22" s="217" t="s">
        <v>51</v>
      </c>
      <c r="Y22" s="217" t="s">
        <v>52</v>
      </c>
      <c r="Z22" s="181">
        <v>0.36</v>
      </c>
      <c r="AA22" s="133" t="s">
        <v>53</v>
      </c>
      <c r="AB22" s="134">
        <v>0.36</v>
      </c>
      <c r="AC22" s="140" t="s">
        <v>172</v>
      </c>
      <c r="AD22" s="134">
        <v>0.1</v>
      </c>
      <c r="AE22" s="140" t="s">
        <v>173</v>
      </c>
      <c r="AF22" s="143" t="s">
        <v>54</v>
      </c>
      <c r="AG22" s="217" t="s">
        <v>174</v>
      </c>
      <c r="AH22" s="217" t="s">
        <v>175</v>
      </c>
      <c r="AI22" s="217" t="s">
        <v>176</v>
      </c>
      <c r="AJ22" s="217" t="s">
        <v>177</v>
      </c>
      <c r="AK22" s="183">
        <v>44986</v>
      </c>
      <c r="AL22" s="295" t="s">
        <v>59</v>
      </c>
    </row>
    <row r="23" spans="1:38" s="184" customFormat="1" ht="135" customHeight="1">
      <c r="A23" s="173">
        <f t="shared" si="0"/>
        <v>17</v>
      </c>
      <c r="B23" s="174" t="s">
        <v>167</v>
      </c>
      <c r="C23" s="217" t="s">
        <v>178</v>
      </c>
      <c r="D23" s="176" t="s">
        <v>179</v>
      </c>
      <c r="E23" s="217" t="s">
        <v>37</v>
      </c>
      <c r="F23" s="217" t="s">
        <v>180</v>
      </c>
      <c r="G23" s="217" t="s">
        <v>181</v>
      </c>
      <c r="H23" s="217" t="s">
        <v>78</v>
      </c>
      <c r="I23" s="217">
        <v>12</v>
      </c>
      <c r="J23" s="177" t="s">
        <v>41</v>
      </c>
      <c r="K23" s="178">
        <v>0.6</v>
      </c>
      <c r="L23" s="175" t="s">
        <v>100</v>
      </c>
      <c r="M23" s="175" t="s">
        <v>100</v>
      </c>
      <c r="N23" s="177" t="s">
        <v>45</v>
      </c>
      <c r="O23" s="178">
        <v>0.1</v>
      </c>
      <c r="P23" s="180" t="s">
        <v>45</v>
      </c>
      <c r="Q23" s="175">
        <v>12</v>
      </c>
      <c r="R23" s="175" t="s">
        <v>182</v>
      </c>
      <c r="S23" s="175" t="s">
        <v>47</v>
      </c>
      <c r="T23" s="175" t="s">
        <v>48</v>
      </c>
      <c r="U23" s="175" t="s">
        <v>49</v>
      </c>
      <c r="V23" s="178">
        <v>0.4</v>
      </c>
      <c r="W23" s="175" t="s">
        <v>50</v>
      </c>
      <c r="X23" s="175" t="s">
        <v>51</v>
      </c>
      <c r="Y23" s="175" t="s">
        <v>52</v>
      </c>
      <c r="Z23" s="181">
        <v>0.36</v>
      </c>
      <c r="AA23" s="133" t="s">
        <v>53</v>
      </c>
      <c r="AB23" s="134">
        <v>0.36</v>
      </c>
      <c r="AC23" s="140" t="s">
        <v>172</v>
      </c>
      <c r="AD23" s="134">
        <v>0.1</v>
      </c>
      <c r="AE23" s="140" t="s">
        <v>173</v>
      </c>
      <c r="AF23" s="136" t="s">
        <v>54</v>
      </c>
      <c r="AG23" s="175" t="s">
        <v>147</v>
      </c>
      <c r="AH23" s="175" t="s">
        <v>183</v>
      </c>
      <c r="AI23" s="175" t="s">
        <v>148</v>
      </c>
      <c r="AJ23" s="217" t="s">
        <v>149</v>
      </c>
      <c r="AK23" s="183">
        <v>44986</v>
      </c>
      <c r="AL23" s="295" t="s">
        <v>59</v>
      </c>
    </row>
    <row r="24" spans="1:38" s="184" customFormat="1" ht="135" customHeight="1">
      <c r="A24" s="173">
        <f t="shared" si="0"/>
        <v>18</v>
      </c>
      <c r="B24" s="174" t="s">
        <v>167</v>
      </c>
      <c r="C24" s="175" t="s">
        <v>141</v>
      </c>
      <c r="D24" s="176" t="s">
        <v>184</v>
      </c>
      <c r="E24" s="175" t="s">
        <v>37</v>
      </c>
      <c r="F24" s="175" t="s">
        <v>185</v>
      </c>
      <c r="G24" s="175" t="s">
        <v>186</v>
      </c>
      <c r="H24" s="175" t="s">
        <v>78</v>
      </c>
      <c r="I24" s="175">
        <v>4</v>
      </c>
      <c r="J24" s="179" t="s">
        <v>53</v>
      </c>
      <c r="K24" s="178">
        <v>0.4</v>
      </c>
      <c r="L24" s="175" t="s">
        <v>187</v>
      </c>
      <c r="M24" s="175" t="s">
        <v>187</v>
      </c>
      <c r="N24" s="222" t="s">
        <v>172</v>
      </c>
      <c r="O24" s="178">
        <v>0.2</v>
      </c>
      <c r="P24" s="222" t="s">
        <v>173</v>
      </c>
      <c r="Q24" s="175">
        <v>1</v>
      </c>
      <c r="R24" s="175" t="s">
        <v>188</v>
      </c>
      <c r="S24" s="175" t="s">
        <v>47</v>
      </c>
      <c r="T24" s="175" t="s">
        <v>48</v>
      </c>
      <c r="U24" s="175" t="s">
        <v>49</v>
      </c>
      <c r="V24" s="178">
        <v>0.4</v>
      </c>
      <c r="W24" s="175" t="s">
        <v>50</v>
      </c>
      <c r="X24" s="175" t="s">
        <v>51</v>
      </c>
      <c r="Y24" s="175" t="s">
        <v>52</v>
      </c>
      <c r="Z24" s="181">
        <v>0.24</v>
      </c>
      <c r="AA24" s="133" t="s">
        <v>53</v>
      </c>
      <c r="AB24" s="134">
        <v>0.24</v>
      </c>
      <c r="AC24" s="140" t="s">
        <v>172</v>
      </c>
      <c r="AD24" s="134">
        <v>0.2</v>
      </c>
      <c r="AE24" s="140" t="s">
        <v>173</v>
      </c>
      <c r="AF24" s="136" t="s">
        <v>54</v>
      </c>
      <c r="AG24" s="175" t="s">
        <v>147</v>
      </c>
      <c r="AH24" s="175" t="s">
        <v>189</v>
      </c>
      <c r="AI24" s="175" t="s">
        <v>148</v>
      </c>
      <c r="AJ24" s="217" t="s">
        <v>149</v>
      </c>
      <c r="AK24" s="183">
        <v>44986</v>
      </c>
      <c r="AL24" s="295" t="s">
        <v>59</v>
      </c>
    </row>
    <row r="25" spans="1:38" s="184" customFormat="1" ht="135" customHeight="1">
      <c r="A25" s="173">
        <f t="shared" si="0"/>
        <v>19</v>
      </c>
      <c r="B25" s="174" t="s">
        <v>167</v>
      </c>
      <c r="C25" s="175" t="s">
        <v>190</v>
      </c>
      <c r="D25" s="176" t="s">
        <v>191</v>
      </c>
      <c r="E25" s="175" t="s">
        <v>37</v>
      </c>
      <c r="F25" s="175" t="s">
        <v>192</v>
      </c>
      <c r="G25" s="175" t="s">
        <v>193</v>
      </c>
      <c r="H25" s="175" t="s">
        <v>121</v>
      </c>
      <c r="I25" s="175">
        <v>6</v>
      </c>
      <c r="J25" s="177" t="s">
        <v>41</v>
      </c>
      <c r="K25" s="178">
        <v>0.6</v>
      </c>
      <c r="L25" s="175" t="s">
        <v>80</v>
      </c>
      <c r="M25" s="175" t="s">
        <v>80</v>
      </c>
      <c r="N25" s="185" t="s">
        <v>81</v>
      </c>
      <c r="O25" s="178">
        <v>0.8</v>
      </c>
      <c r="P25" s="205" t="s">
        <v>82</v>
      </c>
      <c r="Q25" s="175">
        <v>1</v>
      </c>
      <c r="R25" s="175" t="s">
        <v>194</v>
      </c>
      <c r="S25" s="175" t="s">
        <v>47</v>
      </c>
      <c r="T25" s="175" t="s">
        <v>48</v>
      </c>
      <c r="U25" s="175" t="s">
        <v>49</v>
      </c>
      <c r="V25" s="178">
        <v>0.4</v>
      </c>
      <c r="W25" s="175" t="s">
        <v>50</v>
      </c>
      <c r="X25" s="175" t="s">
        <v>51</v>
      </c>
      <c r="Y25" s="175" t="s">
        <v>52</v>
      </c>
      <c r="Z25" s="181">
        <v>0.36</v>
      </c>
      <c r="AA25" s="133" t="s">
        <v>53</v>
      </c>
      <c r="AB25" s="134">
        <v>0.36</v>
      </c>
      <c r="AC25" s="144" t="s">
        <v>81</v>
      </c>
      <c r="AD25" s="134">
        <v>0.8</v>
      </c>
      <c r="AE25" s="145" t="s">
        <v>82</v>
      </c>
      <c r="AF25" s="136" t="s">
        <v>54</v>
      </c>
      <c r="AG25" s="175" t="s">
        <v>195</v>
      </c>
      <c r="AH25" s="175" t="s">
        <v>183</v>
      </c>
      <c r="AI25" s="175" t="s">
        <v>196</v>
      </c>
      <c r="AJ25" s="175" t="s">
        <v>197</v>
      </c>
      <c r="AK25" s="183">
        <v>44986</v>
      </c>
      <c r="AL25" s="295" t="s">
        <v>59</v>
      </c>
    </row>
    <row r="26" spans="1:38" s="184" customFormat="1" ht="135" customHeight="1">
      <c r="A26" s="173">
        <f t="shared" si="0"/>
        <v>20</v>
      </c>
      <c r="B26" s="174" t="s">
        <v>167</v>
      </c>
      <c r="C26" s="175" t="s">
        <v>190</v>
      </c>
      <c r="D26" s="176" t="s">
        <v>198</v>
      </c>
      <c r="E26" s="175" t="s">
        <v>37</v>
      </c>
      <c r="F26" s="175" t="s">
        <v>199</v>
      </c>
      <c r="G26" s="175" t="s">
        <v>200</v>
      </c>
      <c r="H26" s="175" t="s">
        <v>121</v>
      </c>
      <c r="I26" s="175">
        <v>12</v>
      </c>
      <c r="J26" s="177" t="s">
        <v>41</v>
      </c>
      <c r="K26" s="178">
        <v>0.6</v>
      </c>
      <c r="L26" s="175" t="s">
        <v>100</v>
      </c>
      <c r="M26" s="175" t="s">
        <v>100</v>
      </c>
      <c r="N26" s="177" t="s">
        <v>45</v>
      </c>
      <c r="O26" s="178">
        <v>0.2</v>
      </c>
      <c r="P26" s="180" t="s">
        <v>45</v>
      </c>
      <c r="Q26" s="175">
        <v>1</v>
      </c>
      <c r="R26" s="175" t="s">
        <v>201</v>
      </c>
      <c r="S26" s="175" t="s">
        <v>8</v>
      </c>
      <c r="T26" s="175" t="s">
        <v>84</v>
      </c>
      <c r="U26" s="175" t="s">
        <v>49</v>
      </c>
      <c r="V26" s="178">
        <v>0.25</v>
      </c>
      <c r="W26" s="175" t="s">
        <v>50</v>
      </c>
      <c r="X26" s="175" t="s">
        <v>51</v>
      </c>
      <c r="Y26" s="175" t="s">
        <v>52</v>
      </c>
      <c r="Z26" s="181">
        <v>0.6</v>
      </c>
      <c r="AA26" s="137" t="s">
        <v>41</v>
      </c>
      <c r="AB26" s="134">
        <v>0.6</v>
      </c>
      <c r="AC26" s="140" t="s">
        <v>172</v>
      </c>
      <c r="AD26" s="134">
        <v>0.15</v>
      </c>
      <c r="AE26" s="135" t="s">
        <v>45</v>
      </c>
      <c r="AF26" s="136" t="s">
        <v>54</v>
      </c>
      <c r="AG26" s="175" t="s">
        <v>195</v>
      </c>
      <c r="AH26" s="175" t="s">
        <v>202</v>
      </c>
      <c r="AI26" s="175" t="s">
        <v>196</v>
      </c>
      <c r="AJ26" s="175" t="s">
        <v>197</v>
      </c>
      <c r="AK26" s="183">
        <v>44986</v>
      </c>
      <c r="AL26" s="295" t="s">
        <v>59</v>
      </c>
    </row>
    <row r="27" spans="1:38" s="184" customFormat="1" ht="135" customHeight="1">
      <c r="A27" s="173">
        <f t="shared" si="0"/>
        <v>21</v>
      </c>
      <c r="B27" s="174" t="s">
        <v>167</v>
      </c>
      <c r="C27" s="175" t="s">
        <v>141</v>
      </c>
      <c r="D27" s="176" t="s">
        <v>203</v>
      </c>
      <c r="E27" s="175" t="s">
        <v>75</v>
      </c>
      <c r="F27" s="175" t="s">
        <v>204</v>
      </c>
      <c r="G27" s="175" t="s">
        <v>205</v>
      </c>
      <c r="H27" s="175" t="s">
        <v>78</v>
      </c>
      <c r="I27" s="175">
        <v>13</v>
      </c>
      <c r="J27" s="177" t="s">
        <v>41</v>
      </c>
      <c r="K27" s="178">
        <v>0.6</v>
      </c>
      <c r="L27" s="175" t="s">
        <v>206</v>
      </c>
      <c r="M27" s="175" t="s">
        <v>206</v>
      </c>
      <c r="N27" s="177" t="s">
        <v>45</v>
      </c>
      <c r="O27" s="178">
        <v>0.8</v>
      </c>
      <c r="P27" s="180" t="s">
        <v>45</v>
      </c>
      <c r="Q27" s="175" t="s">
        <v>0</v>
      </c>
      <c r="R27" s="175" t="s">
        <v>207</v>
      </c>
      <c r="S27" s="175" t="s">
        <v>47</v>
      </c>
      <c r="T27" s="175" t="s">
        <v>48</v>
      </c>
      <c r="U27" s="175" t="s">
        <v>49</v>
      </c>
      <c r="V27" s="178">
        <v>0.4</v>
      </c>
      <c r="W27" s="175" t="s">
        <v>50</v>
      </c>
      <c r="X27" s="175" t="s">
        <v>51</v>
      </c>
      <c r="Y27" s="175" t="s">
        <v>52</v>
      </c>
      <c r="Z27" s="181">
        <v>0.36</v>
      </c>
      <c r="AA27" s="133" t="s">
        <v>53</v>
      </c>
      <c r="AB27" s="134">
        <v>0.36</v>
      </c>
      <c r="AC27" s="144" t="s">
        <v>81</v>
      </c>
      <c r="AD27" s="134">
        <v>0.8</v>
      </c>
      <c r="AE27" s="145" t="s">
        <v>82</v>
      </c>
      <c r="AF27" s="136" t="s">
        <v>54</v>
      </c>
      <c r="AG27" s="175" t="s">
        <v>208</v>
      </c>
      <c r="AH27" s="175" t="s">
        <v>202</v>
      </c>
      <c r="AI27" s="175" t="s">
        <v>196</v>
      </c>
      <c r="AJ27" s="175" t="s">
        <v>197</v>
      </c>
      <c r="AK27" s="183">
        <v>44986</v>
      </c>
      <c r="AL27" s="295" t="s">
        <v>59</v>
      </c>
    </row>
    <row r="28" spans="1:38" s="184" customFormat="1" ht="135" customHeight="1">
      <c r="A28" s="173">
        <f t="shared" si="0"/>
        <v>22</v>
      </c>
      <c r="B28" s="174" t="s">
        <v>140</v>
      </c>
      <c r="C28" s="175" t="s">
        <v>141</v>
      </c>
      <c r="D28" s="176" t="s">
        <v>209</v>
      </c>
      <c r="E28" s="175" t="s">
        <v>75</v>
      </c>
      <c r="F28" s="175" t="s">
        <v>210</v>
      </c>
      <c r="G28" s="175" t="s">
        <v>211</v>
      </c>
      <c r="H28" s="175" t="s">
        <v>78</v>
      </c>
      <c r="I28" s="175">
        <v>12</v>
      </c>
      <c r="J28" s="177" t="s">
        <v>41</v>
      </c>
      <c r="K28" s="178">
        <v>0.6</v>
      </c>
      <c r="L28" s="175" t="s">
        <v>187</v>
      </c>
      <c r="M28" s="175" t="s">
        <v>212</v>
      </c>
      <c r="N28" s="222" t="s">
        <v>172</v>
      </c>
      <c r="O28" s="178">
        <v>0.6</v>
      </c>
      <c r="P28" s="180" t="s">
        <v>45</v>
      </c>
      <c r="Q28" s="175" t="s">
        <v>0</v>
      </c>
      <c r="R28" s="175" t="s">
        <v>213</v>
      </c>
      <c r="S28" s="175" t="s">
        <v>47</v>
      </c>
      <c r="T28" s="175" t="s">
        <v>48</v>
      </c>
      <c r="U28" s="175" t="s">
        <v>49</v>
      </c>
      <c r="V28" s="178">
        <v>0.4</v>
      </c>
      <c r="W28" s="175" t="s">
        <v>50</v>
      </c>
      <c r="X28" s="175" t="s">
        <v>129</v>
      </c>
      <c r="Y28" s="175" t="s">
        <v>52</v>
      </c>
      <c r="Z28" s="181">
        <v>0.36</v>
      </c>
      <c r="AA28" s="133" t="s">
        <v>53</v>
      </c>
      <c r="AB28" s="134">
        <v>0.36</v>
      </c>
      <c r="AC28" s="137" t="s">
        <v>45</v>
      </c>
      <c r="AD28" s="134">
        <v>0.6</v>
      </c>
      <c r="AE28" s="135" t="s">
        <v>45</v>
      </c>
      <c r="AF28" s="136" t="s">
        <v>54</v>
      </c>
      <c r="AG28" s="175" t="s">
        <v>147</v>
      </c>
      <c r="AH28" s="175" t="s">
        <v>71</v>
      </c>
      <c r="AI28" s="175" t="s">
        <v>196</v>
      </c>
      <c r="AJ28" s="175" t="s">
        <v>197</v>
      </c>
      <c r="AK28" s="183">
        <v>44986</v>
      </c>
      <c r="AL28" s="295" t="s">
        <v>59</v>
      </c>
    </row>
    <row r="29" spans="1:38" s="184" customFormat="1" ht="135" customHeight="1">
      <c r="A29" s="173">
        <f t="shared" si="0"/>
        <v>23</v>
      </c>
      <c r="B29" s="174" t="s">
        <v>167</v>
      </c>
      <c r="C29" s="175" t="s">
        <v>214</v>
      </c>
      <c r="D29" s="176" t="s">
        <v>215</v>
      </c>
      <c r="E29" s="175" t="s">
        <v>75</v>
      </c>
      <c r="F29" s="175" t="s">
        <v>216</v>
      </c>
      <c r="G29" s="175" t="s">
        <v>217</v>
      </c>
      <c r="H29" s="175" t="s">
        <v>64</v>
      </c>
      <c r="I29" s="175">
        <v>12</v>
      </c>
      <c r="J29" s="177" t="s">
        <v>41</v>
      </c>
      <c r="K29" s="178">
        <v>0.6</v>
      </c>
      <c r="L29" s="175" t="s">
        <v>187</v>
      </c>
      <c r="M29" s="175" t="s">
        <v>187</v>
      </c>
      <c r="N29" s="222" t="s">
        <v>172</v>
      </c>
      <c r="O29" s="178">
        <v>0.2</v>
      </c>
      <c r="P29" s="180" t="s">
        <v>45</v>
      </c>
      <c r="Q29" s="175">
        <v>1</v>
      </c>
      <c r="R29" s="175" t="s">
        <v>218</v>
      </c>
      <c r="S29" s="175" t="s">
        <v>47</v>
      </c>
      <c r="T29" s="175" t="s">
        <v>166</v>
      </c>
      <c r="U29" s="175" t="s">
        <v>49</v>
      </c>
      <c r="V29" s="178">
        <v>0.3</v>
      </c>
      <c r="W29" s="175" t="s">
        <v>50</v>
      </c>
      <c r="X29" s="175" t="s">
        <v>51</v>
      </c>
      <c r="Y29" s="175" t="s">
        <v>52</v>
      </c>
      <c r="Z29" s="181">
        <v>0.42</v>
      </c>
      <c r="AA29" s="137" t="s">
        <v>41</v>
      </c>
      <c r="AB29" s="134">
        <v>0.42</v>
      </c>
      <c r="AC29" s="140" t="s">
        <v>172</v>
      </c>
      <c r="AD29" s="134">
        <v>0.2</v>
      </c>
      <c r="AE29" s="135" t="s">
        <v>45</v>
      </c>
      <c r="AF29" s="136" t="s">
        <v>86</v>
      </c>
      <c r="AG29" s="175" t="s">
        <v>219</v>
      </c>
      <c r="AH29" s="175" t="s">
        <v>71</v>
      </c>
      <c r="AI29" s="175" t="s">
        <v>220</v>
      </c>
      <c r="AJ29" s="175" t="s">
        <v>197</v>
      </c>
      <c r="AK29" s="183">
        <v>44986</v>
      </c>
      <c r="AL29" s="295" t="s">
        <v>59</v>
      </c>
    </row>
    <row r="30" spans="1:38" s="184" customFormat="1" ht="135" customHeight="1">
      <c r="A30" s="173">
        <f t="shared" si="0"/>
        <v>24</v>
      </c>
      <c r="B30" s="174" t="s">
        <v>221</v>
      </c>
      <c r="C30" s="175" t="s">
        <v>73</v>
      </c>
      <c r="D30" s="176" t="s">
        <v>222</v>
      </c>
      <c r="E30" s="175" t="s">
        <v>92</v>
      </c>
      <c r="F30" s="175" t="s">
        <v>223</v>
      </c>
      <c r="G30" s="175" t="s">
        <v>224</v>
      </c>
      <c r="H30" s="175" t="s">
        <v>78</v>
      </c>
      <c r="I30" s="175">
        <v>11</v>
      </c>
      <c r="J30" s="177" t="s">
        <v>41</v>
      </c>
      <c r="K30" s="178">
        <v>0.6</v>
      </c>
      <c r="L30" s="175" t="s">
        <v>43</v>
      </c>
      <c r="M30" s="175" t="s">
        <v>43</v>
      </c>
      <c r="N30" s="179" t="s">
        <v>44</v>
      </c>
      <c r="O30" s="178">
        <v>0.4</v>
      </c>
      <c r="P30" s="180" t="s">
        <v>45</v>
      </c>
      <c r="Q30" s="175">
        <v>1</v>
      </c>
      <c r="R30" s="175" t="s">
        <v>225</v>
      </c>
      <c r="S30" s="175" t="s">
        <v>47</v>
      </c>
      <c r="T30" s="175" t="s">
        <v>166</v>
      </c>
      <c r="U30" s="175" t="s">
        <v>49</v>
      </c>
      <c r="V30" s="178">
        <v>0.3</v>
      </c>
      <c r="W30" s="175" t="s">
        <v>50</v>
      </c>
      <c r="X30" s="175" t="s">
        <v>51</v>
      </c>
      <c r="Y30" s="175" t="s">
        <v>52</v>
      </c>
      <c r="Z30" s="181">
        <v>0.42</v>
      </c>
      <c r="AA30" s="137" t="s">
        <v>41</v>
      </c>
      <c r="AB30" s="134">
        <v>0.42</v>
      </c>
      <c r="AC30" s="133" t="s">
        <v>44</v>
      </c>
      <c r="AD30" s="134">
        <v>0.4</v>
      </c>
      <c r="AE30" s="135" t="s">
        <v>45</v>
      </c>
      <c r="AF30" s="136" t="s">
        <v>86</v>
      </c>
      <c r="AG30" s="175" t="s">
        <v>226</v>
      </c>
      <c r="AH30" s="175" t="s">
        <v>183</v>
      </c>
      <c r="AI30" s="175" t="s">
        <v>227</v>
      </c>
      <c r="AJ30" s="175" t="s">
        <v>228</v>
      </c>
      <c r="AK30" s="183">
        <v>44986</v>
      </c>
      <c r="AL30" s="295" t="s">
        <v>59</v>
      </c>
    </row>
    <row r="31" spans="1:38" s="184" customFormat="1" ht="135" customHeight="1">
      <c r="A31" s="173">
        <f t="shared" si="0"/>
        <v>25</v>
      </c>
      <c r="B31" s="174" t="s">
        <v>229</v>
      </c>
      <c r="C31" s="175" t="s">
        <v>230</v>
      </c>
      <c r="D31" s="176" t="s">
        <v>231</v>
      </c>
      <c r="E31" s="175" t="s">
        <v>75</v>
      </c>
      <c r="F31" s="175" t="s">
        <v>232</v>
      </c>
      <c r="G31" s="175" t="s">
        <v>233</v>
      </c>
      <c r="H31" s="175" t="s">
        <v>78</v>
      </c>
      <c r="I31" s="175">
        <v>1</v>
      </c>
      <c r="J31" s="222" t="s">
        <v>234</v>
      </c>
      <c r="K31" s="178">
        <v>0.2</v>
      </c>
      <c r="L31" s="175" t="s">
        <v>187</v>
      </c>
      <c r="M31" s="175" t="s">
        <v>187</v>
      </c>
      <c r="N31" s="222" t="s">
        <v>172</v>
      </c>
      <c r="O31" s="178">
        <v>0.2</v>
      </c>
      <c r="P31" s="222" t="s">
        <v>173</v>
      </c>
      <c r="Q31" s="175">
        <v>1</v>
      </c>
      <c r="R31" s="175" t="s">
        <v>235</v>
      </c>
      <c r="S31" s="175" t="s">
        <v>47</v>
      </c>
      <c r="T31" s="175" t="s">
        <v>166</v>
      </c>
      <c r="U31" s="175" t="s">
        <v>49</v>
      </c>
      <c r="V31" s="178">
        <v>0.3</v>
      </c>
      <c r="W31" s="175" t="s">
        <v>50</v>
      </c>
      <c r="X31" s="175" t="s">
        <v>51</v>
      </c>
      <c r="Y31" s="175" t="s">
        <v>52</v>
      </c>
      <c r="Z31" s="181">
        <v>0.14000000000000001</v>
      </c>
      <c r="AA31" s="140" t="s">
        <v>234</v>
      </c>
      <c r="AB31" s="134">
        <v>0.14000000000000001</v>
      </c>
      <c r="AC31" s="140" t="s">
        <v>172</v>
      </c>
      <c r="AD31" s="134">
        <v>0.2</v>
      </c>
      <c r="AE31" s="140" t="s">
        <v>173</v>
      </c>
      <c r="AF31" s="136" t="s">
        <v>86</v>
      </c>
      <c r="AG31" s="175" t="s">
        <v>226</v>
      </c>
      <c r="AH31" s="175" t="s">
        <v>183</v>
      </c>
      <c r="AI31" s="175" t="s">
        <v>227</v>
      </c>
      <c r="AJ31" s="175" t="s">
        <v>228</v>
      </c>
      <c r="AK31" s="183">
        <v>44986</v>
      </c>
      <c r="AL31" s="295" t="s">
        <v>59</v>
      </c>
    </row>
    <row r="32" spans="1:38" s="184" customFormat="1" ht="135" customHeight="1">
      <c r="A32" s="249">
        <f t="shared" si="0"/>
        <v>26</v>
      </c>
      <c r="B32" s="208" t="s">
        <v>236</v>
      </c>
      <c r="C32" s="209" t="s">
        <v>73</v>
      </c>
      <c r="D32" s="210" t="s">
        <v>237</v>
      </c>
      <c r="E32" s="209" t="s">
        <v>75</v>
      </c>
      <c r="F32" s="209" t="s">
        <v>238</v>
      </c>
      <c r="G32" s="209" t="s">
        <v>239</v>
      </c>
      <c r="H32" s="209" t="s">
        <v>64</v>
      </c>
      <c r="I32" s="209">
        <v>3</v>
      </c>
      <c r="J32" s="245" t="s">
        <v>53</v>
      </c>
      <c r="K32" s="212">
        <v>0.4</v>
      </c>
      <c r="L32" s="209" t="s">
        <v>100</v>
      </c>
      <c r="M32" s="209" t="s">
        <v>100</v>
      </c>
      <c r="N32" s="211" t="s">
        <v>45</v>
      </c>
      <c r="O32" s="212">
        <v>0.6</v>
      </c>
      <c r="P32" s="250" t="s">
        <v>45</v>
      </c>
      <c r="Q32" s="209">
        <v>1</v>
      </c>
      <c r="R32" s="209" t="s">
        <v>240</v>
      </c>
      <c r="S32" s="209" t="s">
        <v>47</v>
      </c>
      <c r="T32" s="209" t="s">
        <v>48</v>
      </c>
      <c r="U32" s="209" t="s">
        <v>49</v>
      </c>
      <c r="V32" s="212">
        <v>0.4</v>
      </c>
      <c r="W32" s="209" t="s">
        <v>50</v>
      </c>
      <c r="X32" s="209" t="s">
        <v>51</v>
      </c>
      <c r="Y32" s="209" t="s">
        <v>52</v>
      </c>
      <c r="Z32" s="251">
        <v>0.24</v>
      </c>
      <c r="AA32" s="252" t="s">
        <v>53</v>
      </c>
      <c r="AB32" s="253">
        <v>0.24</v>
      </c>
      <c r="AC32" s="254" t="s">
        <v>45</v>
      </c>
      <c r="AD32" s="253">
        <v>0.6</v>
      </c>
      <c r="AE32" s="255" t="s">
        <v>45</v>
      </c>
      <c r="AF32" s="141" t="s">
        <v>86</v>
      </c>
      <c r="AG32" s="175" t="s">
        <v>226</v>
      </c>
      <c r="AH32" s="175" t="s">
        <v>183</v>
      </c>
      <c r="AI32" s="175" t="s">
        <v>227</v>
      </c>
      <c r="AJ32" s="175" t="s">
        <v>228</v>
      </c>
      <c r="AK32" s="183">
        <v>44986</v>
      </c>
      <c r="AL32" s="295" t="s">
        <v>59</v>
      </c>
    </row>
    <row r="33" spans="1:38" s="184" customFormat="1" ht="135" customHeight="1">
      <c r="A33" s="287">
        <f t="shared" si="0"/>
        <v>27</v>
      </c>
      <c r="B33" s="122" t="s">
        <v>241</v>
      </c>
      <c r="C33" s="168" t="s">
        <v>242</v>
      </c>
      <c r="D33" s="246" t="str">
        <f>"posibilidad de afectación " &amp; E33 &amp; " por o para "&amp;F33&amp;" debido a "&amp;G33</f>
        <v>posibilidad de afectación Económico y Reputacional por o para sanciones y demandas por incumplimientos en la ejecución de los convenios y/o contratos de la Dirección de Formalización Minera debido a ineficacia en el seguimiento  en su etapa  contractual y postcontractual</v>
      </c>
      <c r="E33" s="123" t="s">
        <v>92</v>
      </c>
      <c r="F33" s="123" t="s">
        <v>243</v>
      </c>
      <c r="G33" s="123" t="s">
        <v>244</v>
      </c>
      <c r="H33" s="168" t="s">
        <v>78</v>
      </c>
      <c r="I33" s="168">
        <v>60</v>
      </c>
      <c r="J33" s="247" t="s">
        <v>79</v>
      </c>
      <c r="K33" s="248">
        <v>1</v>
      </c>
      <c r="L33" s="168" t="s">
        <v>80</v>
      </c>
      <c r="M33" s="168" t="s">
        <v>80</v>
      </c>
      <c r="N33" s="125" t="str">
        <f>IF(OR(M33='[2]Tabla Impacto'!$C$11,M33='[2]Tabla Impacto'!$D$11),"Leve",IF(OR(M33='[2]Tabla Impacto'!$C$12,M33='[2]Tabla Impacto'!$D$12),"Menor",IF(OR(M33='[2]Tabla Impacto'!$C$13,M33='[2]Tabla Impacto'!$D$13),"Moderado",IF(OR(M33='[2]Tabla Impacto'!$C$14,M33='[2]Tabla Impacto'!$D$14),"Mayor",IF(OR(M33='[2]Tabla Impacto'!$C$15,M33='[2]Tabla Impacto'!$D$15),"Catastrófico","")))))</f>
        <v>Mayor</v>
      </c>
      <c r="O33" s="129">
        <f t="shared" ref="O33:O35" si="5">IF(N33="","",IF(N33="Leve",0.2,IF(N33="Menor",0.4,IF(N33="Moderado",0.6,IF(N33="Mayor",0.8,IF(N33="Catastrófico",1,))))))</f>
        <v>0.8</v>
      </c>
      <c r="P33" s="128" t="str">
        <f>IF(OR(AND(J33="Muy Baja",N33="Leve"),AND(J33="Muy Baja",N33="Menor"),AND(J33="Baja",N33="Leve")),"Bajo",IF(OR(AND(J33="Muy baja",N33="Moderado"),AND(J33="Baja",N33="Menor"),AND(J33="Baja",N33="Moderado"),AND(J33="Media",N33="Leve"),AND(J33="Media",N33="Menor"),AND(J33="Media",N33="Moderado"),AND(J33="Alta",N33="Leve"),AND(J33="Alta",N33="Menor")),"Moderado",IF(OR(AND(J33="Muy Baja",N33="Mayor"),AND(J33="Baja",N33="Mayor"),AND(J33="Media",N33="Mayor"),AND(J33="Alta",N33="Moderado"),AND(J33="Alta",N33="Mayor"),AND(J33="Muy Alta",N33="Leve"),AND(J33="Muy Alta",N33="Menor"),AND(J33="Muy Alta",N33="Moderado"),AND(J33="Muy Alta",N33="Mayor")),"Alto",IF(OR(AND(J33="Muy Baja",N33="Catastrófico"),AND(J33="Baja",N33="Catastrófico"),AND(J33="Media",N33="Catastrófico"),AND(J33="Alta",N33="Catastrófico"),AND(J33="Muy Alta",N33="Catastrófico")),"Extremo",""))))</f>
        <v>Alto</v>
      </c>
      <c r="Q33" s="189">
        <v>1</v>
      </c>
      <c r="R33" s="123" t="s">
        <v>245</v>
      </c>
      <c r="S33" s="289" t="str">
        <f>IF(OR(T33="Preventivo",T33="Detectivo"),"Probabilidad",IF(T33="Correctivo","Impacto",""))</f>
        <v>Probabilidad</v>
      </c>
      <c r="T33" s="290" t="s">
        <v>48</v>
      </c>
      <c r="U33" s="290" t="s">
        <v>49</v>
      </c>
      <c r="V33" s="291" t="str">
        <f>IF(AND(T33="Preventivo",U33="Automático"),"50%",IF(AND(T33="Preventivo",U33="Manual"),"40%",IF(AND(T33="Detectivo",U33="Automático"),"40%",IF(AND(T33="Detectivo",U33="Manual"),"30%",IF(AND(T33="Correctivo",U33="Automático"),"35%",IF(AND(T33="Correctivo",U33="Manual"),"25%",""))))))</f>
        <v>40%</v>
      </c>
      <c r="W33" s="288" t="s">
        <v>163</v>
      </c>
      <c r="X33" s="290" t="s">
        <v>51</v>
      </c>
      <c r="Y33" s="288" t="s">
        <v>52</v>
      </c>
      <c r="Z33" s="257">
        <v>0.6</v>
      </c>
      <c r="AA33" s="258" t="s">
        <v>41</v>
      </c>
      <c r="AB33" s="248">
        <v>0.6</v>
      </c>
      <c r="AC33" s="259" t="s">
        <v>81</v>
      </c>
      <c r="AD33" s="248">
        <v>0.8</v>
      </c>
      <c r="AE33" s="260" t="s">
        <v>82</v>
      </c>
      <c r="AF33" s="168" t="s">
        <v>54</v>
      </c>
      <c r="AG33" s="175" t="s">
        <v>246</v>
      </c>
      <c r="AH33" s="175" t="s">
        <v>247</v>
      </c>
      <c r="AI33" s="175" t="s">
        <v>248</v>
      </c>
      <c r="AJ33" s="175" t="s">
        <v>249</v>
      </c>
      <c r="AK33" s="183">
        <v>45139</v>
      </c>
      <c r="AL33" s="300">
        <v>45291</v>
      </c>
    </row>
    <row r="34" spans="1:38" s="184" customFormat="1" ht="114.75" customHeight="1">
      <c r="A34" s="303">
        <f>+A33+1</f>
        <v>28</v>
      </c>
      <c r="B34" s="305" t="s">
        <v>250</v>
      </c>
      <c r="C34" s="309" t="s">
        <v>242</v>
      </c>
      <c r="D34" s="307" t="str">
        <f>"posibilidad de afectación " &amp; E34 &amp; " por o para "&amp;F34&amp;" debido a "&amp;G34</f>
        <v>posibilidad de afectación Económico y Reputacional por o para multas y sanciones por atrasos en la respuesta a los derechos de pertición de la Dirección de Formalización Minera debido a la falta de seguimiento y control en la atención oportuna y completa de los derechos de petición</v>
      </c>
      <c r="E34" s="311" t="s">
        <v>92</v>
      </c>
      <c r="F34" s="311" t="s">
        <v>251</v>
      </c>
      <c r="G34" s="311" t="s">
        <v>252</v>
      </c>
      <c r="H34" s="309" t="s">
        <v>78</v>
      </c>
      <c r="I34" s="189">
        <v>80</v>
      </c>
      <c r="J34" s="125" t="str">
        <f t="shared" ref="J34" si="6">IF(I34&lt;=0,"",IF(I34&lt;=2,"Muy Baja",IF(I34&lt;=5,"Baja",IF(I34&lt;=19,"Media",IF(I34&lt;=50,"Alta","Muy Alta")))))</f>
        <v>Muy Alta</v>
      </c>
      <c r="K34" s="129">
        <f t="shared" ref="K34" si="7">IF(J34="","",IF(J34="Muy Baja",0.2,IF(J34="Baja",0.4,IF(J34="Media",0.6,IF(J34="Alta",0.8,IF(J34="Muy Alta",1,))))))</f>
        <v>1</v>
      </c>
      <c r="L34" s="126" t="s">
        <v>80</v>
      </c>
      <c r="M34" s="129" t="str">
        <f>IF(NOT(ISERROR(MATCH(L34,'[2]Tabla Impacto'!$B$221:$B$223,0))),'[2]Tabla Impacto'!$F$223&amp;"Por favor no seleccionar los criterios de impacto(Afectación Económica o presupuestal y Pérdida Reputacional)",L34)</f>
        <v xml:space="preserve">     El riesgo afecta la imagen de de la entidad con efecto publicitario sostenido a nivel de sector administrativo, nivel departamental o municipal</v>
      </c>
      <c r="N34" s="125" t="str">
        <f>IF(OR(M34='[2]Tabla Impacto'!$C$11,M34='[2]Tabla Impacto'!$D$11),"Leve",IF(OR(M34='[2]Tabla Impacto'!$C$12,M34='[2]Tabla Impacto'!$D$12),"Menor",IF(OR(M34='[2]Tabla Impacto'!$C$13,M34='[2]Tabla Impacto'!$D$13),"Moderado",IF(OR(M34='[2]Tabla Impacto'!$C$14,M34='[2]Tabla Impacto'!$D$14),"Mayor",IF(OR(M34='[2]Tabla Impacto'!$C$15,M34='[2]Tabla Impacto'!$D$15),"Catastrófico","")))))</f>
        <v>Mayor</v>
      </c>
      <c r="O34" s="129">
        <f t="shared" ref="O34" si="8">IF(N34="","",IF(N34="Leve",0.2,IF(N34="Menor",0.4,IF(N34="Moderado",0.6,IF(N34="Mayor",0.8,IF(N34="Catastrófico",1,))))))</f>
        <v>0.8</v>
      </c>
      <c r="P34" s="128" t="str">
        <f>IF(OR(AND(J34="Muy Baja",N34="Leve"),AND(J34="Muy Baja",N34="Menor"),AND(J34="Baja",N34="Leve")),"Bajo",IF(OR(AND(J34="Muy baja",N34="Moderado"),AND(J34="Baja",N34="Menor"),AND(J34="Baja",N34="Moderado"),AND(J34="Media",N34="Leve"),AND(J34="Media",N34="Menor"),AND(J34="Media",N34="Moderado"),AND(J34="Alta",N34="Leve"),AND(J34="Alta",N34="Menor")),"Moderado",IF(OR(AND(J34="Muy Baja",N34="Mayor"),AND(J34="Baja",N34="Mayor"),AND(J34="Media",N34="Mayor"),AND(J34="Alta",N34="Moderado"),AND(J34="Alta",N34="Mayor"),AND(J34="Muy Alta",N34="Leve"),AND(J34="Muy Alta",N34="Menor"),AND(J34="Muy Alta",N34="Moderado"),AND(J34="Muy Alta",N34="Mayor")),"Alto",IF(OR(AND(J34="Muy Baja",N34="Catastrófico"),AND(J34="Baja",N34="Catastrófico"),AND(J34="Media",N34="Catastrófico"),AND(J34="Alta",N34="Catastrófico"),AND(J34="Muy Alta",N34="Catastrófico")),"Extremo",""))))</f>
        <v>Alto</v>
      </c>
      <c r="Q34" s="189">
        <v>1</v>
      </c>
      <c r="R34" s="189" t="s">
        <v>253</v>
      </c>
      <c r="S34" s="131" t="str">
        <f>IF(OR(T34="Preventivo",T34="Detectivo"),"Probabilidad",IF(T34="Correctivo","Impacto",""))</f>
        <v>Probabilidad</v>
      </c>
      <c r="T34" s="127" t="s">
        <v>48</v>
      </c>
      <c r="U34" s="127" t="s">
        <v>49</v>
      </c>
      <c r="V34" s="256" t="str">
        <f>IF(AND(T34="Preventivo",U34="Automático"),"50%",IF(AND(T34="Preventivo",U34="Manual"),"40%",IF(AND(T34="Detectivo",U34="Automático"),"40%",IF(AND(T34="Detectivo",U34="Manual"),"30%",IF(AND(T34="Correctivo",U34="Automático"),"35%",IF(AND(T34="Correctivo",U34="Manual"),"25%",""))))))</f>
        <v>40%</v>
      </c>
      <c r="W34" s="123" t="s">
        <v>163</v>
      </c>
      <c r="X34" s="127" t="s">
        <v>51</v>
      </c>
      <c r="Y34" s="123" t="s">
        <v>52</v>
      </c>
      <c r="Z34" s="257">
        <v>0.6</v>
      </c>
      <c r="AA34" s="258" t="s">
        <v>41</v>
      </c>
      <c r="AB34" s="248">
        <v>0.6</v>
      </c>
      <c r="AC34" s="259" t="s">
        <v>81</v>
      </c>
      <c r="AD34" s="248">
        <v>0.8</v>
      </c>
      <c r="AE34" s="260" t="s">
        <v>82</v>
      </c>
      <c r="AF34" s="168" t="s">
        <v>54</v>
      </c>
      <c r="AG34" s="175" t="s">
        <v>246</v>
      </c>
      <c r="AH34" s="175" t="s">
        <v>247</v>
      </c>
      <c r="AI34" s="175" t="s">
        <v>248</v>
      </c>
      <c r="AJ34" s="175" t="s">
        <v>249</v>
      </c>
      <c r="AK34" s="183">
        <v>45139</v>
      </c>
      <c r="AL34" s="300">
        <v>45291</v>
      </c>
    </row>
    <row r="35" spans="1:38" s="184" customFormat="1" ht="94.5" customHeight="1">
      <c r="A35" s="304"/>
      <c r="B35" s="306"/>
      <c r="C35" s="310"/>
      <c r="D35" s="308"/>
      <c r="E35" s="312"/>
      <c r="F35" s="312"/>
      <c r="G35" s="312"/>
      <c r="H35" s="310"/>
      <c r="I35" s="189">
        <v>80</v>
      </c>
      <c r="J35" s="125" t="str">
        <f t="shared" ref="J35" si="9">IF(I35&lt;=0,"",IF(I35&lt;=2,"Muy Baja",IF(I35&lt;=5,"Baja",IF(I35&lt;=19,"Media",IF(I35&lt;=50,"Alta","Muy Alta")))))</f>
        <v>Muy Alta</v>
      </c>
      <c r="K35" s="129">
        <f t="shared" ref="K35" si="10">IF(J35="","",IF(J35="Muy Baja",0.2,IF(J35="Baja",0.4,IF(J35="Media",0.6,IF(J35="Alta",0.8,IF(J35="Muy Alta",1,))))))</f>
        <v>1</v>
      </c>
      <c r="L35" s="126" t="s">
        <v>80</v>
      </c>
      <c r="M35" s="129" t="str">
        <f>IF(NOT(ISERROR(MATCH(L35,'[2]Tabla Impacto'!$B$221:$B$223,0))),'[2]Tabla Impacto'!$F$223&amp;"Por favor no seleccionar los criterios de impacto(Afectación Económica o presupuestal y Pérdida Reputacional)",L35)</f>
        <v xml:space="preserve">     El riesgo afecta la imagen de de la entidad con efecto publicitario sostenido a nivel de sector administrativo, nivel departamental o municipal</v>
      </c>
      <c r="N35" s="125" t="str">
        <f>IF(OR(M35='[2]Tabla Impacto'!$C$11,M35='[2]Tabla Impacto'!$D$11),"Leve",IF(OR(M35='[2]Tabla Impacto'!$C$12,M35='[2]Tabla Impacto'!$D$12),"Menor",IF(OR(M35='[2]Tabla Impacto'!$C$13,M35='[2]Tabla Impacto'!$D$13),"Moderado",IF(OR(M35='[2]Tabla Impacto'!$C$14,M35='[2]Tabla Impacto'!$D$14),"Mayor",IF(OR(M35='[2]Tabla Impacto'!$C$15,M35='[2]Tabla Impacto'!$D$15),"Catastrófico","")))))</f>
        <v>Mayor</v>
      </c>
      <c r="O35" s="129">
        <f t="shared" si="5"/>
        <v>0.8</v>
      </c>
      <c r="P35" s="128" t="str">
        <f>IF(OR(AND(J35="Muy Baja",N35="Leve"),AND(J35="Muy Baja",N35="Menor"),AND(J35="Baja",N35="Leve")),"Bajo",IF(OR(AND(J35="Muy baja",N35="Moderado"),AND(J35="Baja",N35="Menor"),AND(J35="Baja",N35="Moderado"),AND(J35="Media",N35="Leve"),AND(J35="Media",N35="Menor"),AND(J35="Media",N35="Moderado"),AND(J35="Alta",N35="Leve"),AND(J35="Alta",N35="Menor")),"Moderado",IF(OR(AND(J35="Muy Baja",N35="Mayor"),AND(J35="Baja",N35="Mayor"),AND(J35="Media",N35="Mayor"),AND(J35="Alta",N35="Moderado"),AND(J35="Alta",N35="Mayor"),AND(J35="Muy Alta",N35="Leve"),AND(J35="Muy Alta",N35="Menor"),AND(J35="Muy Alta",N35="Moderado"),AND(J35="Muy Alta",N35="Mayor")),"Alto",IF(OR(AND(J35="Muy Baja",N35="Catastrófico"),AND(J35="Baja",N35="Catastrófico"),AND(J35="Media",N35="Catastrófico"),AND(J35="Alta",N35="Catastrófico"),AND(J35="Muy Alta",N35="Catastrófico")),"Extremo",""))))</f>
        <v>Alto</v>
      </c>
      <c r="Q35" s="189">
        <v>1</v>
      </c>
      <c r="R35" s="189" t="s">
        <v>254</v>
      </c>
      <c r="S35" s="131" t="str">
        <f>IF(OR(T35="Preventivo",T35="Detectivo"),"Probabilidad",IF(T35="Correctivo","Impacto",""))</f>
        <v>Probabilidad</v>
      </c>
      <c r="T35" s="127" t="s">
        <v>48</v>
      </c>
      <c r="U35" s="127" t="s">
        <v>49</v>
      </c>
      <c r="V35" s="256" t="str">
        <f>IF(AND(T35="Preventivo",U35="Automático"),"50%",IF(AND(T35="Preventivo",U35="Manual"),"40%",IF(AND(T35="Detectivo",U35="Automático"),"40%",IF(AND(T35="Detectivo",U35="Manual"),"30%",IF(AND(T35="Correctivo",U35="Automático"),"35%",IF(AND(T35="Correctivo",U35="Manual"),"25%",""))))))</f>
        <v>40%</v>
      </c>
      <c r="W35" s="123" t="s">
        <v>163</v>
      </c>
      <c r="X35" s="127" t="s">
        <v>51</v>
      </c>
      <c r="Y35" s="123" t="s">
        <v>52</v>
      </c>
      <c r="Z35" s="257">
        <v>0.6</v>
      </c>
      <c r="AA35" s="258" t="s">
        <v>41</v>
      </c>
      <c r="AB35" s="248">
        <v>0.6</v>
      </c>
      <c r="AC35" s="259" t="s">
        <v>81</v>
      </c>
      <c r="AD35" s="248">
        <v>0.8</v>
      </c>
      <c r="AE35" s="260" t="s">
        <v>82</v>
      </c>
      <c r="AF35" s="168" t="s">
        <v>54</v>
      </c>
      <c r="AG35" s="175" t="s">
        <v>246</v>
      </c>
      <c r="AH35" s="175" t="s">
        <v>247</v>
      </c>
      <c r="AI35" s="175" t="s">
        <v>248</v>
      </c>
      <c r="AJ35" s="175" t="s">
        <v>249</v>
      </c>
      <c r="AK35" s="183">
        <v>45139</v>
      </c>
      <c r="AL35" s="300">
        <v>45291</v>
      </c>
    </row>
    <row r="36" spans="1:38" s="184" customFormat="1" ht="135" customHeight="1">
      <c r="A36" s="173">
        <f>+A34+1</f>
        <v>29</v>
      </c>
      <c r="B36" s="174" t="s">
        <v>255</v>
      </c>
      <c r="C36" s="175" t="s">
        <v>73</v>
      </c>
      <c r="D36" s="176" t="s">
        <v>256</v>
      </c>
      <c r="E36" s="175" t="s">
        <v>37</v>
      </c>
      <c r="F36" s="175" t="s">
        <v>257</v>
      </c>
      <c r="G36" s="175" t="s">
        <v>258</v>
      </c>
      <c r="H36" s="175" t="s">
        <v>259</v>
      </c>
      <c r="I36" s="175">
        <v>50</v>
      </c>
      <c r="J36" s="185" t="s">
        <v>65</v>
      </c>
      <c r="K36" s="178">
        <v>0.8</v>
      </c>
      <c r="L36" s="175" t="s">
        <v>145</v>
      </c>
      <c r="M36" s="175" t="s">
        <v>145</v>
      </c>
      <c r="N36" s="186" t="s">
        <v>67</v>
      </c>
      <c r="O36" s="178">
        <v>1</v>
      </c>
      <c r="P36" s="187" t="s">
        <v>68</v>
      </c>
      <c r="Q36" s="175">
        <v>1</v>
      </c>
      <c r="R36" s="175" t="s">
        <v>260</v>
      </c>
      <c r="S36" s="175" t="s">
        <v>47</v>
      </c>
      <c r="T36" s="175" t="s">
        <v>48</v>
      </c>
      <c r="U36" s="175" t="s">
        <v>49</v>
      </c>
      <c r="V36" s="178">
        <v>0.4</v>
      </c>
      <c r="W36" s="175" t="s">
        <v>50</v>
      </c>
      <c r="X36" s="175" t="s">
        <v>51</v>
      </c>
      <c r="Y36" s="175" t="s">
        <v>52</v>
      </c>
      <c r="Z36" s="181">
        <v>0.48</v>
      </c>
      <c r="AA36" s="137" t="s">
        <v>41</v>
      </c>
      <c r="AB36" s="134">
        <v>0.48</v>
      </c>
      <c r="AC36" s="138" t="s">
        <v>67</v>
      </c>
      <c r="AD36" s="134">
        <v>1</v>
      </c>
      <c r="AE36" s="139" t="s">
        <v>68</v>
      </c>
      <c r="AF36" s="136" t="s">
        <v>54</v>
      </c>
      <c r="AG36" s="175" t="s">
        <v>261</v>
      </c>
      <c r="AH36" s="175" t="s">
        <v>262</v>
      </c>
      <c r="AI36" s="175" t="s">
        <v>263</v>
      </c>
      <c r="AJ36" s="175" t="s">
        <v>264</v>
      </c>
      <c r="AK36" s="183">
        <v>44986</v>
      </c>
      <c r="AL36" s="300" t="s">
        <v>59</v>
      </c>
    </row>
    <row r="37" spans="1:38" s="184" customFormat="1" ht="135" customHeight="1">
      <c r="A37" s="173">
        <f t="shared" si="0"/>
        <v>30</v>
      </c>
      <c r="B37" s="174" t="s">
        <v>255</v>
      </c>
      <c r="C37" s="175" t="s">
        <v>73</v>
      </c>
      <c r="D37" s="176" t="s">
        <v>265</v>
      </c>
      <c r="E37" s="175" t="s">
        <v>37</v>
      </c>
      <c r="F37" s="175" t="s">
        <v>266</v>
      </c>
      <c r="G37" s="175" t="s">
        <v>267</v>
      </c>
      <c r="H37" s="175" t="s">
        <v>259</v>
      </c>
      <c r="I37" s="175">
        <v>50</v>
      </c>
      <c r="J37" s="185" t="s">
        <v>65</v>
      </c>
      <c r="K37" s="178">
        <v>0.8</v>
      </c>
      <c r="L37" s="175" t="s">
        <v>145</v>
      </c>
      <c r="M37" s="175" t="s">
        <v>145</v>
      </c>
      <c r="N37" s="186" t="s">
        <v>67</v>
      </c>
      <c r="O37" s="178">
        <v>1</v>
      </c>
      <c r="P37" s="187" t="s">
        <v>68</v>
      </c>
      <c r="Q37" s="175">
        <v>1</v>
      </c>
      <c r="R37" s="175" t="s">
        <v>268</v>
      </c>
      <c r="S37" s="175" t="s">
        <v>47</v>
      </c>
      <c r="T37" s="175" t="s">
        <v>48</v>
      </c>
      <c r="U37" s="175" t="s">
        <v>49</v>
      </c>
      <c r="V37" s="178">
        <v>0.4</v>
      </c>
      <c r="W37" s="175" t="s">
        <v>50</v>
      </c>
      <c r="X37" s="175" t="s">
        <v>51</v>
      </c>
      <c r="Y37" s="175" t="s">
        <v>52</v>
      </c>
      <c r="Z37" s="181">
        <v>0.48</v>
      </c>
      <c r="AA37" s="137" t="s">
        <v>41</v>
      </c>
      <c r="AB37" s="134">
        <v>0.48</v>
      </c>
      <c r="AC37" s="138" t="s">
        <v>67</v>
      </c>
      <c r="AD37" s="134">
        <v>1</v>
      </c>
      <c r="AE37" s="139" t="s">
        <v>68</v>
      </c>
      <c r="AF37" s="136" t="s">
        <v>54</v>
      </c>
      <c r="AG37" s="175" t="s">
        <v>261</v>
      </c>
      <c r="AH37" s="175" t="s">
        <v>262</v>
      </c>
      <c r="AI37" s="175" t="s">
        <v>263</v>
      </c>
      <c r="AJ37" s="175" t="s">
        <v>264</v>
      </c>
      <c r="AK37" s="183">
        <v>44986</v>
      </c>
      <c r="AL37" s="295" t="s">
        <v>59</v>
      </c>
    </row>
    <row r="38" spans="1:38" s="184" customFormat="1" ht="135" customHeight="1">
      <c r="A38" s="173">
        <f t="shared" si="0"/>
        <v>31</v>
      </c>
      <c r="B38" s="174" t="s">
        <v>255</v>
      </c>
      <c r="C38" s="175" t="s">
        <v>73</v>
      </c>
      <c r="D38" s="176" t="s">
        <v>269</v>
      </c>
      <c r="E38" s="175" t="s">
        <v>37</v>
      </c>
      <c r="F38" s="175" t="s">
        <v>270</v>
      </c>
      <c r="G38" s="175" t="s">
        <v>271</v>
      </c>
      <c r="H38" s="175" t="s">
        <v>78</v>
      </c>
      <c r="I38" s="175">
        <v>10</v>
      </c>
      <c r="J38" s="177" t="s">
        <v>41</v>
      </c>
      <c r="K38" s="178">
        <v>0.6</v>
      </c>
      <c r="L38" s="175" t="s">
        <v>145</v>
      </c>
      <c r="M38" s="175" t="s">
        <v>145</v>
      </c>
      <c r="N38" s="186" t="s">
        <v>67</v>
      </c>
      <c r="O38" s="178">
        <v>1</v>
      </c>
      <c r="P38" s="187" t="s">
        <v>68</v>
      </c>
      <c r="Q38" s="175">
        <v>1</v>
      </c>
      <c r="R38" s="175" t="s">
        <v>272</v>
      </c>
      <c r="S38" s="175" t="s">
        <v>47</v>
      </c>
      <c r="T38" s="175" t="s">
        <v>48</v>
      </c>
      <c r="U38" s="175" t="s">
        <v>49</v>
      </c>
      <c r="V38" s="178">
        <v>0.4</v>
      </c>
      <c r="W38" s="175" t="s">
        <v>50</v>
      </c>
      <c r="X38" s="175" t="s">
        <v>51</v>
      </c>
      <c r="Y38" s="175" t="s">
        <v>52</v>
      </c>
      <c r="Z38" s="181">
        <v>0.36</v>
      </c>
      <c r="AA38" s="133" t="s">
        <v>53</v>
      </c>
      <c r="AB38" s="134">
        <v>0.36</v>
      </c>
      <c r="AC38" s="138" t="s">
        <v>67</v>
      </c>
      <c r="AD38" s="134">
        <v>1</v>
      </c>
      <c r="AE38" s="139" t="s">
        <v>68</v>
      </c>
      <c r="AF38" s="136" t="s">
        <v>54</v>
      </c>
      <c r="AG38" s="175" t="s">
        <v>261</v>
      </c>
      <c r="AH38" s="175" t="s">
        <v>262</v>
      </c>
      <c r="AI38" s="175" t="s">
        <v>263</v>
      </c>
      <c r="AJ38" s="175" t="s">
        <v>264</v>
      </c>
      <c r="AK38" s="183">
        <v>44986</v>
      </c>
      <c r="AL38" s="295" t="s">
        <v>59</v>
      </c>
    </row>
    <row r="39" spans="1:38" s="184" customFormat="1" ht="135" customHeight="1">
      <c r="A39" s="173">
        <f t="shared" si="0"/>
        <v>32</v>
      </c>
      <c r="B39" s="174" t="s">
        <v>255</v>
      </c>
      <c r="C39" s="175" t="s">
        <v>73</v>
      </c>
      <c r="D39" s="176" t="s">
        <v>273</v>
      </c>
      <c r="E39" s="175" t="s">
        <v>37</v>
      </c>
      <c r="F39" s="175" t="s">
        <v>274</v>
      </c>
      <c r="G39" s="175" t="s">
        <v>275</v>
      </c>
      <c r="H39" s="175" t="s">
        <v>259</v>
      </c>
      <c r="I39" s="175">
        <v>50</v>
      </c>
      <c r="J39" s="185" t="s">
        <v>65</v>
      </c>
      <c r="K39" s="178">
        <v>0.8</v>
      </c>
      <c r="L39" s="175" t="s">
        <v>145</v>
      </c>
      <c r="M39" s="175" t="s">
        <v>145</v>
      </c>
      <c r="N39" s="186" t="s">
        <v>67</v>
      </c>
      <c r="O39" s="178">
        <v>1</v>
      </c>
      <c r="P39" s="187" t="s">
        <v>68</v>
      </c>
      <c r="Q39" s="175">
        <v>1</v>
      </c>
      <c r="R39" s="175" t="s">
        <v>276</v>
      </c>
      <c r="S39" s="175" t="s">
        <v>47</v>
      </c>
      <c r="T39" s="175" t="s">
        <v>48</v>
      </c>
      <c r="U39" s="175" t="s">
        <v>49</v>
      </c>
      <c r="V39" s="178">
        <v>0.4</v>
      </c>
      <c r="W39" s="175" t="s">
        <v>50</v>
      </c>
      <c r="X39" s="175" t="s">
        <v>51</v>
      </c>
      <c r="Y39" s="175" t="s">
        <v>52</v>
      </c>
      <c r="Z39" s="181">
        <v>0.48</v>
      </c>
      <c r="AA39" s="137" t="s">
        <v>41</v>
      </c>
      <c r="AB39" s="134">
        <v>0.48</v>
      </c>
      <c r="AC39" s="138" t="s">
        <v>67</v>
      </c>
      <c r="AD39" s="134">
        <v>1</v>
      </c>
      <c r="AE39" s="139" t="s">
        <v>68</v>
      </c>
      <c r="AF39" s="136" t="s">
        <v>54</v>
      </c>
      <c r="AG39" s="175" t="s">
        <v>261</v>
      </c>
      <c r="AH39" s="175" t="s">
        <v>262</v>
      </c>
      <c r="AI39" s="175" t="s">
        <v>263</v>
      </c>
      <c r="AJ39" s="175" t="s">
        <v>264</v>
      </c>
      <c r="AK39" s="183">
        <v>44986</v>
      </c>
      <c r="AL39" s="295" t="s">
        <v>59</v>
      </c>
    </row>
    <row r="40" spans="1:38" s="184" customFormat="1" ht="135" customHeight="1">
      <c r="A40" s="173">
        <f t="shared" si="0"/>
        <v>33</v>
      </c>
      <c r="B40" s="174" t="s">
        <v>277</v>
      </c>
      <c r="C40" s="175" t="s">
        <v>242</v>
      </c>
      <c r="D40" s="176" t="s">
        <v>278</v>
      </c>
      <c r="E40" s="175" t="s">
        <v>61</v>
      </c>
      <c r="F40" s="175" t="s">
        <v>279</v>
      </c>
      <c r="G40" s="175" t="s">
        <v>280</v>
      </c>
      <c r="H40" s="175" t="s">
        <v>64</v>
      </c>
      <c r="I40" s="175">
        <v>3</v>
      </c>
      <c r="J40" s="179" t="s">
        <v>53</v>
      </c>
      <c r="K40" s="178">
        <v>0.4</v>
      </c>
      <c r="L40" s="175" t="s">
        <v>100</v>
      </c>
      <c r="M40" s="175" t="s">
        <v>100</v>
      </c>
      <c r="N40" s="177" t="s">
        <v>45</v>
      </c>
      <c r="O40" s="178">
        <v>0.6</v>
      </c>
      <c r="P40" s="180" t="s">
        <v>45</v>
      </c>
      <c r="Q40" s="175">
        <v>1</v>
      </c>
      <c r="R40" s="175" t="s">
        <v>281</v>
      </c>
      <c r="S40" s="175" t="s">
        <v>47</v>
      </c>
      <c r="T40" s="175" t="s">
        <v>48</v>
      </c>
      <c r="U40" s="175" t="s">
        <v>49</v>
      </c>
      <c r="V40" s="178">
        <v>0.4</v>
      </c>
      <c r="W40" s="175" t="s">
        <v>50</v>
      </c>
      <c r="X40" s="175" t="s">
        <v>51</v>
      </c>
      <c r="Y40" s="175" t="s">
        <v>52</v>
      </c>
      <c r="Z40" s="181">
        <v>0.24</v>
      </c>
      <c r="AA40" s="133" t="s">
        <v>53</v>
      </c>
      <c r="AB40" s="134">
        <v>0.24</v>
      </c>
      <c r="AC40" s="137" t="s">
        <v>45</v>
      </c>
      <c r="AD40" s="134">
        <v>0.6</v>
      </c>
      <c r="AE40" s="135" t="s">
        <v>45</v>
      </c>
      <c r="AF40" s="136" t="s">
        <v>86</v>
      </c>
      <c r="AG40" s="175" t="s">
        <v>282</v>
      </c>
      <c r="AH40" s="175" t="s">
        <v>283</v>
      </c>
      <c r="AI40" s="175" t="s">
        <v>284</v>
      </c>
      <c r="AJ40" s="175" t="s">
        <v>285</v>
      </c>
      <c r="AK40" s="183">
        <v>44986</v>
      </c>
      <c r="AL40" s="295" t="s">
        <v>59</v>
      </c>
    </row>
    <row r="41" spans="1:38" s="184" customFormat="1" ht="135" customHeight="1">
      <c r="A41" s="173">
        <f t="shared" si="0"/>
        <v>34</v>
      </c>
      <c r="B41" s="174" t="s">
        <v>286</v>
      </c>
      <c r="C41" s="175" t="s">
        <v>35</v>
      </c>
      <c r="D41" s="176" t="s">
        <v>287</v>
      </c>
      <c r="E41" s="175" t="s">
        <v>61</v>
      </c>
      <c r="F41" s="175" t="s">
        <v>288</v>
      </c>
      <c r="G41" s="175" t="s">
        <v>289</v>
      </c>
      <c r="H41" s="175" t="s">
        <v>78</v>
      </c>
      <c r="I41" s="175">
        <v>96</v>
      </c>
      <c r="J41" s="186" t="s">
        <v>79</v>
      </c>
      <c r="K41" s="178">
        <v>1</v>
      </c>
      <c r="L41" s="175" t="s">
        <v>80</v>
      </c>
      <c r="M41" s="175" t="s">
        <v>80</v>
      </c>
      <c r="N41" s="185" t="s">
        <v>81</v>
      </c>
      <c r="O41" s="178">
        <v>0.8</v>
      </c>
      <c r="P41" s="205" t="s">
        <v>82</v>
      </c>
      <c r="Q41" s="175">
        <v>1</v>
      </c>
      <c r="R41" s="175" t="s">
        <v>290</v>
      </c>
      <c r="S41" s="175" t="s">
        <v>47</v>
      </c>
      <c r="T41" s="175" t="s">
        <v>48</v>
      </c>
      <c r="U41" s="175" t="s">
        <v>49</v>
      </c>
      <c r="V41" s="178">
        <v>0.4</v>
      </c>
      <c r="W41" s="175" t="s">
        <v>50</v>
      </c>
      <c r="X41" s="175" t="s">
        <v>51</v>
      </c>
      <c r="Y41" s="175" t="s">
        <v>52</v>
      </c>
      <c r="Z41" s="181">
        <v>0.6</v>
      </c>
      <c r="AA41" s="137" t="s">
        <v>41</v>
      </c>
      <c r="AB41" s="134">
        <v>0.6</v>
      </c>
      <c r="AC41" s="144" t="s">
        <v>81</v>
      </c>
      <c r="AD41" s="134">
        <v>0.8</v>
      </c>
      <c r="AE41" s="145" t="s">
        <v>82</v>
      </c>
      <c r="AF41" s="136" t="s">
        <v>54</v>
      </c>
      <c r="AG41" s="175" t="s">
        <v>291</v>
      </c>
      <c r="AH41" s="175" t="s">
        <v>71</v>
      </c>
      <c r="AI41" s="175" t="s">
        <v>284</v>
      </c>
      <c r="AJ41" s="175" t="s">
        <v>285</v>
      </c>
      <c r="AK41" s="183">
        <v>44986</v>
      </c>
      <c r="AL41" s="295" t="s">
        <v>59</v>
      </c>
    </row>
    <row r="42" spans="1:38" s="184" customFormat="1" ht="135" customHeight="1">
      <c r="A42" s="173">
        <f t="shared" si="0"/>
        <v>35</v>
      </c>
      <c r="B42" s="174" t="s">
        <v>286</v>
      </c>
      <c r="C42" s="175" t="s">
        <v>73</v>
      </c>
      <c r="D42" s="176" t="s">
        <v>292</v>
      </c>
      <c r="E42" s="175" t="s">
        <v>37</v>
      </c>
      <c r="F42" s="175" t="s">
        <v>293</v>
      </c>
      <c r="G42" s="175" t="s">
        <v>294</v>
      </c>
      <c r="H42" s="175" t="s">
        <v>78</v>
      </c>
      <c r="I42" s="175">
        <v>11</v>
      </c>
      <c r="J42" s="177" t="s">
        <v>41</v>
      </c>
      <c r="K42" s="178">
        <v>0.6</v>
      </c>
      <c r="L42" s="175" t="s">
        <v>43</v>
      </c>
      <c r="M42" s="175" t="s">
        <v>43</v>
      </c>
      <c r="N42" s="179" t="s">
        <v>44</v>
      </c>
      <c r="O42" s="178">
        <v>0.4</v>
      </c>
      <c r="P42" s="180" t="s">
        <v>45</v>
      </c>
      <c r="Q42" s="175">
        <v>1</v>
      </c>
      <c r="R42" s="175" t="s">
        <v>295</v>
      </c>
      <c r="S42" s="175" t="s">
        <v>47</v>
      </c>
      <c r="T42" s="175" t="s">
        <v>48</v>
      </c>
      <c r="U42" s="175" t="s">
        <v>49</v>
      </c>
      <c r="V42" s="178">
        <v>0.4</v>
      </c>
      <c r="W42" s="175" t="s">
        <v>50</v>
      </c>
      <c r="X42" s="175" t="s">
        <v>51</v>
      </c>
      <c r="Y42" s="175" t="s">
        <v>296</v>
      </c>
      <c r="Z42" s="181">
        <v>0.36</v>
      </c>
      <c r="AA42" s="133" t="s">
        <v>53</v>
      </c>
      <c r="AB42" s="134">
        <v>0.36</v>
      </c>
      <c r="AC42" s="133" t="s">
        <v>44</v>
      </c>
      <c r="AD42" s="134">
        <v>0.4</v>
      </c>
      <c r="AE42" s="135" t="s">
        <v>45</v>
      </c>
      <c r="AF42" s="136" t="s">
        <v>54</v>
      </c>
      <c r="AG42" s="175" t="s">
        <v>297</v>
      </c>
      <c r="AH42" s="175" t="s">
        <v>298</v>
      </c>
      <c r="AI42" s="175" t="s">
        <v>299</v>
      </c>
      <c r="AJ42" s="175" t="s">
        <v>285</v>
      </c>
      <c r="AK42" s="183">
        <v>44986</v>
      </c>
      <c r="AL42" s="295" t="s">
        <v>59</v>
      </c>
    </row>
    <row r="43" spans="1:38" s="184" customFormat="1" ht="135" customHeight="1">
      <c r="A43" s="173">
        <f t="shared" si="0"/>
        <v>36</v>
      </c>
      <c r="B43" s="174" t="s">
        <v>286</v>
      </c>
      <c r="C43" s="217" t="s">
        <v>73</v>
      </c>
      <c r="D43" s="176" t="s">
        <v>300</v>
      </c>
      <c r="E43" s="217" t="s">
        <v>61</v>
      </c>
      <c r="F43" s="217" t="s">
        <v>301</v>
      </c>
      <c r="G43" s="217" t="s">
        <v>302</v>
      </c>
      <c r="H43" s="217" t="s">
        <v>78</v>
      </c>
      <c r="I43" s="217">
        <v>4</v>
      </c>
      <c r="J43" s="179" t="s">
        <v>53</v>
      </c>
      <c r="K43" s="178">
        <v>0.4</v>
      </c>
      <c r="L43" s="217" t="s">
        <v>80</v>
      </c>
      <c r="M43" s="175" t="s">
        <v>80</v>
      </c>
      <c r="N43" s="185" t="s">
        <v>81</v>
      </c>
      <c r="O43" s="178">
        <v>0.8</v>
      </c>
      <c r="P43" s="205" t="s">
        <v>82</v>
      </c>
      <c r="Q43" s="175">
        <v>1</v>
      </c>
      <c r="R43" s="175" t="s">
        <v>303</v>
      </c>
      <c r="S43" s="175" t="s">
        <v>47</v>
      </c>
      <c r="T43" s="217" t="s">
        <v>48</v>
      </c>
      <c r="U43" s="217" t="s">
        <v>49</v>
      </c>
      <c r="V43" s="178">
        <v>0.4</v>
      </c>
      <c r="W43" s="217" t="s">
        <v>50</v>
      </c>
      <c r="X43" s="217" t="s">
        <v>51</v>
      </c>
      <c r="Y43" s="217" t="s">
        <v>52</v>
      </c>
      <c r="Z43" s="181">
        <v>0.24</v>
      </c>
      <c r="AA43" s="133" t="s">
        <v>53</v>
      </c>
      <c r="AB43" s="134">
        <v>0.24</v>
      </c>
      <c r="AC43" s="144" t="s">
        <v>81</v>
      </c>
      <c r="AD43" s="134">
        <v>0.8</v>
      </c>
      <c r="AE43" s="145" t="s">
        <v>82</v>
      </c>
      <c r="AF43" s="143" t="s">
        <v>155</v>
      </c>
      <c r="AG43" s="217" t="s">
        <v>304</v>
      </c>
      <c r="AH43" s="217" t="s">
        <v>305</v>
      </c>
      <c r="AI43" s="217" t="s">
        <v>299</v>
      </c>
      <c r="AJ43" s="175" t="s">
        <v>285</v>
      </c>
      <c r="AK43" s="183">
        <v>44986</v>
      </c>
      <c r="AL43" s="295" t="s">
        <v>59</v>
      </c>
    </row>
    <row r="44" spans="1:38" s="184" customFormat="1" ht="135" customHeight="1">
      <c r="A44" s="173">
        <f t="shared" si="0"/>
        <v>37</v>
      </c>
      <c r="B44" s="174" t="s">
        <v>277</v>
      </c>
      <c r="C44" s="217" t="s">
        <v>141</v>
      </c>
      <c r="D44" s="176" t="s">
        <v>306</v>
      </c>
      <c r="E44" s="217" t="s">
        <v>61</v>
      </c>
      <c r="F44" s="217" t="s">
        <v>307</v>
      </c>
      <c r="G44" s="217" t="s">
        <v>308</v>
      </c>
      <c r="H44" s="217" t="s">
        <v>78</v>
      </c>
      <c r="I44" s="217">
        <v>12</v>
      </c>
      <c r="J44" s="177" t="s">
        <v>41</v>
      </c>
      <c r="K44" s="178">
        <v>0.6</v>
      </c>
      <c r="L44" s="217" t="s">
        <v>187</v>
      </c>
      <c r="M44" s="175" t="s">
        <v>187</v>
      </c>
      <c r="N44" s="222" t="s">
        <v>172</v>
      </c>
      <c r="O44" s="178">
        <v>0.2</v>
      </c>
      <c r="P44" s="180" t="s">
        <v>45</v>
      </c>
      <c r="Q44" s="175">
        <v>1</v>
      </c>
      <c r="R44" s="242" t="s">
        <v>309</v>
      </c>
      <c r="S44" s="175" t="s">
        <v>47</v>
      </c>
      <c r="T44" s="217" t="s">
        <v>48</v>
      </c>
      <c r="U44" s="217" t="s">
        <v>49</v>
      </c>
      <c r="V44" s="178">
        <v>0.4</v>
      </c>
      <c r="W44" s="217" t="s">
        <v>50</v>
      </c>
      <c r="X44" s="217" t="s">
        <v>51</v>
      </c>
      <c r="Y44" s="217" t="s">
        <v>52</v>
      </c>
      <c r="Z44" s="181">
        <v>0.36</v>
      </c>
      <c r="AA44" s="133" t="s">
        <v>53</v>
      </c>
      <c r="AB44" s="134">
        <v>0.36</v>
      </c>
      <c r="AC44" s="140" t="s">
        <v>172</v>
      </c>
      <c r="AD44" s="134">
        <v>0.2</v>
      </c>
      <c r="AE44" s="140" t="s">
        <v>173</v>
      </c>
      <c r="AF44" s="143" t="s">
        <v>54</v>
      </c>
      <c r="AG44" s="175" t="s">
        <v>310</v>
      </c>
      <c r="AH44" s="217" t="s">
        <v>311</v>
      </c>
      <c r="AI44" s="217" t="s">
        <v>312</v>
      </c>
      <c r="AJ44" s="175" t="s">
        <v>285</v>
      </c>
      <c r="AK44" s="183">
        <v>44986</v>
      </c>
      <c r="AL44" s="295" t="s">
        <v>59</v>
      </c>
    </row>
    <row r="45" spans="1:38" s="184" customFormat="1" ht="135" customHeight="1">
      <c r="A45" s="173">
        <f t="shared" si="0"/>
        <v>38</v>
      </c>
      <c r="B45" s="174" t="s">
        <v>313</v>
      </c>
      <c r="C45" s="217" t="s">
        <v>141</v>
      </c>
      <c r="D45" s="176" t="s">
        <v>314</v>
      </c>
      <c r="E45" s="217" t="s">
        <v>37</v>
      </c>
      <c r="F45" s="217" t="s">
        <v>315</v>
      </c>
      <c r="G45" s="217" t="s">
        <v>316</v>
      </c>
      <c r="H45" s="217" t="s">
        <v>78</v>
      </c>
      <c r="I45" s="217">
        <v>9</v>
      </c>
      <c r="J45" s="177" t="s">
        <v>41</v>
      </c>
      <c r="K45" s="178">
        <v>0.6</v>
      </c>
      <c r="L45" s="217" t="s">
        <v>187</v>
      </c>
      <c r="M45" s="175" t="s">
        <v>187</v>
      </c>
      <c r="N45" s="222" t="s">
        <v>172</v>
      </c>
      <c r="O45" s="178">
        <v>0.2</v>
      </c>
      <c r="P45" s="180" t="s">
        <v>45</v>
      </c>
      <c r="Q45" s="175">
        <v>1</v>
      </c>
      <c r="R45" s="175" t="s">
        <v>317</v>
      </c>
      <c r="S45" s="175" t="s">
        <v>47</v>
      </c>
      <c r="T45" s="217" t="s">
        <v>48</v>
      </c>
      <c r="U45" s="217" t="s">
        <v>49</v>
      </c>
      <c r="V45" s="178">
        <v>0.4</v>
      </c>
      <c r="W45" s="217" t="s">
        <v>50</v>
      </c>
      <c r="X45" s="217" t="s">
        <v>51</v>
      </c>
      <c r="Y45" s="217" t="s">
        <v>52</v>
      </c>
      <c r="Z45" s="181">
        <v>0.36</v>
      </c>
      <c r="AA45" s="133" t="s">
        <v>53</v>
      </c>
      <c r="AB45" s="134">
        <v>0.36</v>
      </c>
      <c r="AC45" s="140" t="s">
        <v>172</v>
      </c>
      <c r="AD45" s="134">
        <v>0.2</v>
      </c>
      <c r="AE45" s="140" t="s">
        <v>173</v>
      </c>
      <c r="AF45" s="143" t="s">
        <v>86</v>
      </c>
      <c r="AG45" s="217" t="s">
        <v>318</v>
      </c>
      <c r="AH45" s="217" t="s">
        <v>319</v>
      </c>
      <c r="AI45" s="217" t="s">
        <v>284</v>
      </c>
      <c r="AJ45" s="217" t="s">
        <v>285</v>
      </c>
      <c r="AK45" s="183">
        <v>44986</v>
      </c>
      <c r="AL45" s="295" t="s">
        <v>59</v>
      </c>
    </row>
    <row r="46" spans="1:38" s="184" customFormat="1" ht="135" customHeight="1">
      <c r="A46" s="173">
        <f t="shared" si="0"/>
        <v>39</v>
      </c>
      <c r="B46" s="174" t="s">
        <v>320</v>
      </c>
      <c r="C46" s="175" t="s">
        <v>321</v>
      </c>
      <c r="D46" s="176" t="s">
        <v>322</v>
      </c>
      <c r="E46" s="175" t="s">
        <v>75</v>
      </c>
      <c r="F46" s="175" t="s">
        <v>323</v>
      </c>
      <c r="G46" s="175" t="s">
        <v>324</v>
      </c>
      <c r="H46" s="175" t="s">
        <v>64</v>
      </c>
      <c r="I46" s="175">
        <v>4</v>
      </c>
      <c r="J46" s="179" t="s">
        <v>53</v>
      </c>
      <c r="K46" s="178">
        <v>0.4</v>
      </c>
      <c r="L46" s="175" t="s">
        <v>100</v>
      </c>
      <c r="M46" s="175" t="s">
        <v>100</v>
      </c>
      <c r="N46" s="177" t="s">
        <v>45</v>
      </c>
      <c r="O46" s="178">
        <v>0.6</v>
      </c>
      <c r="P46" s="180" t="s">
        <v>45</v>
      </c>
      <c r="Q46" s="175">
        <v>1</v>
      </c>
      <c r="R46" s="175" t="s">
        <v>325</v>
      </c>
      <c r="S46" s="175" t="s">
        <v>47</v>
      </c>
      <c r="T46" s="175" t="s">
        <v>48</v>
      </c>
      <c r="U46" s="175" t="s">
        <v>49</v>
      </c>
      <c r="V46" s="178">
        <v>0.4</v>
      </c>
      <c r="W46" s="175" t="s">
        <v>50</v>
      </c>
      <c r="X46" s="175" t="s">
        <v>51</v>
      </c>
      <c r="Y46" s="175" t="s">
        <v>52</v>
      </c>
      <c r="Z46" s="181">
        <v>0.24</v>
      </c>
      <c r="AA46" s="133" t="s">
        <v>53</v>
      </c>
      <c r="AB46" s="134">
        <v>0.24</v>
      </c>
      <c r="AC46" s="137" t="s">
        <v>45</v>
      </c>
      <c r="AD46" s="134">
        <v>0.6</v>
      </c>
      <c r="AE46" s="135" t="s">
        <v>45</v>
      </c>
      <c r="AF46" s="136" t="s">
        <v>54</v>
      </c>
      <c r="AG46" s="175" t="s">
        <v>326</v>
      </c>
      <c r="AH46" s="175" t="s">
        <v>327</v>
      </c>
      <c r="AI46" s="175" t="s">
        <v>328</v>
      </c>
      <c r="AJ46" s="175" t="s">
        <v>329</v>
      </c>
      <c r="AK46" s="183">
        <v>44986</v>
      </c>
      <c r="AL46" s="295" t="s">
        <v>59</v>
      </c>
    </row>
    <row r="47" spans="1:38" s="184" customFormat="1" ht="135" customHeight="1">
      <c r="A47" s="173">
        <f t="shared" si="0"/>
        <v>40</v>
      </c>
      <c r="B47" s="174" t="s">
        <v>320</v>
      </c>
      <c r="C47" s="175" t="s">
        <v>141</v>
      </c>
      <c r="D47" s="176" t="s">
        <v>330</v>
      </c>
      <c r="E47" s="175" t="s">
        <v>75</v>
      </c>
      <c r="F47" s="175" t="s">
        <v>331</v>
      </c>
      <c r="G47" s="175" t="s">
        <v>332</v>
      </c>
      <c r="H47" s="175" t="s">
        <v>64</v>
      </c>
      <c r="I47" s="175">
        <v>3</v>
      </c>
      <c r="J47" s="179" t="s">
        <v>53</v>
      </c>
      <c r="K47" s="178">
        <v>0.4</v>
      </c>
      <c r="L47" s="175" t="s">
        <v>100</v>
      </c>
      <c r="M47" s="175" t="s">
        <v>100</v>
      </c>
      <c r="N47" s="177" t="s">
        <v>45</v>
      </c>
      <c r="O47" s="178">
        <v>0.6</v>
      </c>
      <c r="P47" s="180" t="s">
        <v>45</v>
      </c>
      <c r="Q47" s="175">
        <v>1</v>
      </c>
      <c r="R47" s="175" t="s">
        <v>333</v>
      </c>
      <c r="S47" s="175" t="s">
        <v>47</v>
      </c>
      <c r="T47" s="175" t="s">
        <v>48</v>
      </c>
      <c r="U47" s="175" t="s">
        <v>49</v>
      </c>
      <c r="V47" s="178">
        <v>0.4</v>
      </c>
      <c r="W47" s="175" t="s">
        <v>50</v>
      </c>
      <c r="X47" s="175" t="s">
        <v>51</v>
      </c>
      <c r="Y47" s="175" t="s">
        <v>52</v>
      </c>
      <c r="Z47" s="181">
        <v>0.24</v>
      </c>
      <c r="AA47" s="133" t="s">
        <v>53</v>
      </c>
      <c r="AB47" s="134">
        <v>0.24</v>
      </c>
      <c r="AC47" s="137" t="s">
        <v>45</v>
      </c>
      <c r="AD47" s="134">
        <v>0.6</v>
      </c>
      <c r="AE47" s="135" t="s">
        <v>45</v>
      </c>
      <c r="AF47" s="136" t="s">
        <v>54</v>
      </c>
      <c r="AG47" s="175" t="s">
        <v>334</v>
      </c>
      <c r="AH47" s="175" t="s">
        <v>335</v>
      </c>
      <c r="AI47" s="175" t="s">
        <v>328</v>
      </c>
      <c r="AJ47" s="175" t="s">
        <v>329</v>
      </c>
      <c r="AK47" s="183">
        <v>44986</v>
      </c>
      <c r="AL47" s="295" t="s">
        <v>59</v>
      </c>
    </row>
    <row r="48" spans="1:38" s="184" customFormat="1" ht="135" customHeight="1">
      <c r="A48" s="173">
        <f t="shared" si="0"/>
        <v>41</v>
      </c>
      <c r="B48" s="174" t="s">
        <v>336</v>
      </c>
      <c r="C48" s="175" t="s">
        <v>321</v>
      </c>
      <c r="D48" s="176" t="s">
        <v>337</v>
      </c>
      <c r="E48" s="175" t="s">
        <v>75</v>
      </c>
      <c r="F48" s="175" t="s">
        <v>338</v>
      </c>
      <c r="G48" s="175" t="s">
        <v>339</v>
      </c>
      <c r="H48" s="175" t="s">
        <v>64</v>
      </c>
      <c r="I48" s="175">
        <v>2</v>
      </c>
      <c r="J48" s="222" t="s">
        <v>234</v>
      </c>
      <c r="K48" s="178">
        <v>0.2</v>
      </c>
      <c r="L48" s="175" t="s">
        <v>187</v>
      </c>
      <c r="M48" s="175" t="s">
        <v>187</v>
      </c>
      <c r="N48" s="222" t="s">
        <v>172</v>
      </c>
      <c r="O48" s="178">
        <v>0.2</v>
      </c>
      <c r="P48" s="222" t="s">
        <v>173</v>
      </c>
      <c r="Q48" s="175">
        <v>1</v>
      </c>
      <c r="R48" s="175" t="s">
        <v>340</v>
      </c>
      <c r="S48" s="175" t="s">
        <v>47</v>
      </c>
      <c r="T48" s="175" t="s">
        <v>48</v>
      </c>
      <c r="U48" s="175" t="s">
        <v>49</v>
      </c>
      <c r="V48" s="178">
        <v>0.4</v>
      </c>
      <c r="W48" s="175" t="s">
        <v>50</v>
      </c>
      <c r="X48" s="175" t="s">
        <v>129</v>
      </c>
      <c r="Y48" s="175" t="s">
        <v>296</v>
      </c>
      <c r="Z48" s="181">
        <v>0.12</v>
      </c>
      <c r="AA48" s="140" t="s">
        <v>234</v>
      </c>
      <c r="AB48" s="134">
        <v>0.12</v>
      </c>
      <c r="AC48" s="140" t="s">
        <v>172</v>
      </c>
      <c r="AD48" s="134">
        <v>0.2</v>
      </c>
      <c r="AE48" s="140" t="s">
        <v>173</v>
      </c>
      <c r="AF48" s="136" t="s">
        <v>54</v>
      </c>
      <c r="AG48" s="175" t="s">
        <v>341</v>
      </c>
      <c r="AH48" s="175" t="s">
        <v>327</v>
      </c>
      <c r="AI48" s="175" t="s">
        <v>328</v>
      </c>
      <c r="AJ48" s="175" t="s">
        <v>329</v>
      </c>
      <c r="AK48" s="183">
        <v>44986</v>
      </c>
      <c r="AL48" s="295" t="s">
        <v>59</v>
      </c>
    </row>
    <row r="49" spans="1:38" s="184" customFormat="1" ht="135" customHeight="1">
      <c r="A49" s="173">
        <f t="shared" si="0"/>
        <v>42</v>
      </c>
      <c r="B49" s="174" t="s">
        <v>342</v>
      </c>
      <c r="C49" s="175" t="s">
        <v>141</v>
      </c>
      <c r="D49" s="176" t="s">
        <v>343</v>
      </c>
      <c r="E49" s="175" t="s">
        <v>75</v>
      </c>
      <c r="F49" s="175" t="s">
        <v>344</v>
      </c>
      <c r="G49" s="175" t="s">
        <v>345</v>
      </c>
      <c r="H49" s="175" t="s">
        <v>64</v>
      </c>
      <c r="I49" s="175">
        <v>3</v>
      </c>
      <c r="J49" s="179" t="s">
        <v>53</v>
      </c>
      <c r="K49" s="178">
        <v>0.4</v>
      </c>
      <c r="L49" s="175" t="s">
        <v>100</v>
      </c>
      <c r="M49" s="175" t="s">
        <v>100</v>
      </c>
      <c r="N49" s="177" t="s">
        <v>45</v>
      </c>
      <c r="O49" s="178">
        <v>0.6</v>
      </c>
      <c r="P49" s="180" t="s">
        <v>45</v>
      </c>
      <c r="Q49" s="175">
        <v>1</v>
      </c>
      <c r="R49" s="175" t="s">
        <v>346</v>
      </c>
      <c r="S49" s="175" t="s">
        <v>47</v>
      </c>
      <c r="T49" s="175" t="s">
        <v>48</v>
      </c>
      <c r="U49" s="175" t="s">
        <v>49</v>
      </c>
      <c r="V49" s="178">
        <v>0.4</v>
      </c>
      <c r="W49" s="175" t="s">
        <v>50</v>
      </c>
      <c r="X49" s="175" t="s">
        <v>51</v>
      </c>
      <c r="Y49" s="175" t="s">
        <v>52</v>
      </c>
      <c r="Z49" s="181">
        <v>0.24</v>
      </c>
      <c r="AA49" s="133" t="s">
        <v>53</v>
      </c>
      <c r="AB49" s="134">
        <v>0.24</v>
      </c>
      <c r="AC49" s="137" t="s">
        <v>45</v>
      </c>
      <c r="AD49" s="134">
        <v>0.6</v>
      </c>
      <c r="AE49" s="135" t="s">
        <v>45</v>
      </c>
      <c r="AF49" s="136" t="s">
        <v>54</v>
      </c>
      <c r="AG49" s="175" t="s">
        <v>347</v>
      </c>
      <c r="AH49" s="175" t="s">
        <v>311</v>
      </c>
      <c r="AI49" s="175" t="s">
        <v>328</v>
      </c>
      <c r="AJ49" s="175" t="s">
        <v>329</v>
      </c>
      <c r="AK49" s="183">
        <v>44986</v>
      </c>
      <c r="AL49" s="295" t="s">
        <v>59</v>
      </c>
    </row>
    <row r="50" spans="1:38" s="184" customFormat="1" ht="135" customHeight="1">
      <c r="A50" s="173">
        <f t="shared" si="0"/>
        <v>43</v>
      </c>
      <c r="B50" s="174" t="s">
        <v>342</v>
      </c>
      <c r="C50" s="175" t="s">
        <v>321</v>
      </c>
      <c r="D50" s="176" t="s">
        <v>348</v>
      </c>
      <c r="E50" s="175" t="s">
        <v>75</v>
      </c>
      <c r="F50" s="175" t="s">
        <v>349</v>
      </c>
      <c r="G50" s="175" t="s">
        <v>350</v>
      </c>
      <c r="H50" s="175" t="s">
        <v>64</v>
      </c>
      <c r="I50" s="175">
        <v>5</v>
      </c>
      <c r="J50" s="179" t="s">
        <v>53</v>
      </c>
      <c r="K50" s="178">
        <v>0.4</v>
      </c>
      <c r="L50" s="175" t="s">
        <v>100</v>
      </c>
      <c r="M50" s="175" t="s">
        <v>100</v>
      </c>
      <c r="N50" s="177" t="s">
        <v>45</v>
      </c>
      <c r="O50" s="178">
        <v>0.6</v>
      </c>
      <c r="P50" s="180" t="s">
        <v>45</v>
      </c>
      <c r="Q50" s="175">
        <v>1</v>
      </c>
      <c r="R50" s="175" t="s">
        <v>351</v>
      </c>
      <c r="S50" s="175" t="s">
        <v>47</v>
      </c>
      <c r="T50" s="175" t="s">
        <v>48</v>
      </c>
      <c r="U50" s="175" t="s">
        <v>49</v>
      </c>
      <c r="V50" s="178">
        <v>0.4</v>
      </c>
      <c r="W50" s="175" t="s">
        <v>50</v>
      </c>
      <c r="X50" s="175" t="s">
        <v>51</v>
      </c>
      <c r="Y50" s="175" t="s">
        <v>52</v>
      </c>
      <c r="Z50" s="181">
        <v>0.24</v>
      </c>
      <c r="AA50" s="133" t="s">
        <v>53</v>
      </c>
      <c r="AB50" s="134">
        <v>0.24</v>
      </c>
      <c r="AC50" s="137" t="s">
        <v>45</v>
      </c>
      <c r="AD50" s="134">
        <v>0.6</v>
      </c>
      <c r="AE50" s="135" t="s">
        <v>45</v>
      </c>
      <c r="AF50" s="136" t="s">
        <v>54</v>
      </c>
      <c r="AG50" s="175" t="s">
        <v>352</v>
      </c>
      <c r="AH50" s="175" t="s">
        <v>311</v>
      </c>
      <c r="AI50" s="175" t="s">
        <v>328</v>
      </c>
      <c r="AJ50" s="175" t="s">
        <v>329</v>
      </c>
      <c r="AK50" s="183">
        <v>44986</v>
      </c>
      <c r="AL50" s="295" t="s">
        <v>59</v>
      </c>
    </row>
    <row r="51" spans="1:38" s="184" customFormat="1" ht="135" customHeight="1">
      <c r="A51" s="173">
        <f t="shared" si="0"/>
        <v>44</v>
      </c>
      <c r="B51" s="174" t="s">
        <v>353</v>
      </c>
      <c r="C51" s="175" t="s">
        <v>354</v>
      </c>
      <c r="D51" s="176" t="s">
        <v>355</v>
      </c>
      <c r="E51" s="217" t="s">
        <v>92</v>
      </c>
      <c r="F51" s="217" t="s">
        <v>356</v>
      </c>
      <c r="G51" s="217" t="s">
        <v>357</v>
      </c>
      <c r="H51" s="217" t="s">
        <v>78</v>
      </c>
      <c r="I51" s="217">
        <v>12</v>
      </c>
      <c r="J51" s="177" t="s">
        <v>41</v>
      </c>
      <c r="K51" s="178">
        <v>0.6</v>
      </c>
      <c r="L51" s="217" t="s">
        <v>100</v>
      </c>
      <c r="M51" s="175" t="s">
        <v>100</v>
      </c>
      <c r="N51" s="177" t="s">
        <v>45</v>
      </c>
      <c r="O51" s="178">
        <v>0.6</v>
      </c>
      <c r="P51" s="180" t="s">
        <v>45</v>
      </c>
      <c r="Q51" s="175">
        <v>1</v>
      </c>
      <c r="R51" s="175" t="s">
        <v>358</v>
      </c>
      <c r="S51" s="175" t="s">
        <v>47</v>
      </c>
      <c r="T51" s="217" t="s">
        <v>48</v>
      </c>
      <c r="U51" s="217" t="s">
        <v>49</v>
      </c>
      <c r="V51" s="178">
        <v>0.4</v>
      </c>
      <c r="W51" s="217" t="s">
        <v>50</v>
      </c>
      <c r="X51" s="217" t="s">
        <v>51</v>
      </c>
      <c r="Y51" s="217" t="s">
        <v>52</v>
      </c>
      <c r="Z51" s="181">
        <v>0.36</v>
      </c>
      <c r="AA51" s="133" t="s">
        <v>53</v>
      </c>
      <c r="AB51" s="134">
        <v>0.36</v>
      </c>
      <c r="AC51" s="137" t="s">
        <v>45</v>
      </c>
      <c r="AD51" s="134">
        <v>0.6</v>
      </c>
      <c r="AE51" s="135" t="s">
        <v>45</v>
      </c>
      <c r="AF51" s="143" t="s">
        <v>54</v>
      </c>
      <c r="AG51" s="217" t="s">
        <v>359</v>
      </c>
      <c r="AH51" s="217" t="s">
        <v>56</v>
      </c>
      <c r="AI51" s="217" t="s">
        <v>360</v>
      </c>
      <c r="AJ51" s="175" t="s">
        <v>361</v>
      </c>
      <c r="AK51" s="183">
        <v>44986</v>
      </c>
      <c r="AL51" s="295" t="s">
        <v>59</v>
      </c>
    </row>
    <row r="52" spans="1:38" s="184" customFormat="1" ht="135" customHeight="1">
      <c r="A52" s="173">
        <f t="shared" si="0"/>
        <v>45</v>
      </c>
      <c r="B52" s="174" t="s">
        <v>353</v>
      </c>
      <c r="C52" s="175" t="s">
        <v>214</v>
      </c>
      <c r="D52" s="176" t="s">
        <v>362</v>
      </c>
      <c r="E52" s="175" t="s">
        <v>92</v>
      </c>
      <c r="F52" s="175" t="s">
        <v>363</v>
      </c>
      <c r="G52" s="175" t="s">
        <v>364</v>
      </c>
      <c r="H52" s="175" t="s">
        <v>64</v>
      </c>
      <c r="I52" s="175">
        <v>12</v>
      </c>
      <c r="J52" s="177" t="s">
        <v>41</v>
      </c>
      <c r="K52" s="178">
        <v>0.6</v>
      </c>
      <c r="L52" s="175" t="s">
        <v>100</v>
      </c>
      <c r="M52" s="175" t="s">
        <v>100</v>
      </c>
      <c r="N52" s="177" t="s">
        <v>45</v>
      </c>
      <c r="O52" s="178">
        <v>0.6</v>
      </c>
      <c r="P52" s="180" t="s">
        <v>45</v>
      </c>
      <c r="Q52" s="175">
        <v>1</v>
      </c>
      <c r="R52" s="175" t="s">
        <v>365</v>
      </c>
      <c r="S52" s="175" t="s">
        <v>47</v>
      </c>
      <c r="T52" s="175" t="s">
        <v>48</v>
      </c>
      <c r="U52" s="175" t="s">
        <v>49</v>
      </c>
      <c r="V52" s="178">
        <v>0.4</v>
      </c>
      <c r="W52" s="175" t="s">
        <v>50</v>
      </c>
      <c r="X52" s="175" t="s">
        <v>51</v>
      </c>
      <c r="Y52" s="175" t="s">
        <v>52</v>
      </c>
      <c r="Z52" s="181">
        <v>0.36</v>
      </c>
      <c r="AA52" s="133" t="s">
        <v>53</v>
      </c>
      <c r="AB52" s="134">
        <v>0.36</v>
      </c>
      <c r="AC52" s="137" t="s">
        <v>45</v>
      </c>
      <c r="AD52" s="134">
        <v>0.6</v>
      </c>
      <c r="AE52" s="135" t="s">
        <v>45</v>
      </c>
      <c r="AF52" s="136" t="s">
        <v>54</v>
      </c>
      <c r="AG52" s="175" t="s">
        <v>366</v>
      </c>
      <c r="AH52" s="175" t="s">
        <v>56</v>
      </c>
      <c r="AI52" s="175" t="s">
        <v>360</v>
      </c>
      <c r="AJ52" s="175" t="s">
        <v>361</v>
      </c>
      <c r="AK52" s="183">
        <v>44986</v>
      </c>
      <c r="AL52" s="295" t="s">
        <v>59</v>
      </c>
    </row>
    <row r="53" spans="1:38" s="184" customFormat="1" ht="135" customHeight="1">
      <c r="A53" s="173">
        <f t="shared" si="0"/>
        <v>46</v>
      </c>
      <c r="B53" s="174" t="s">
        <v>353</v>
      </c>
      <c r="C53" s="175" t="s">
        <v>214</v>
      </c>
      <c r="D53" s="176" t="s">
        <v>367</v>
      </c>
      <c r="E53" s="175" t="s">
        <v>75</v>
      </c>
      <c r="F53" s="175" t="s">
        <v>368</v>
      </c>
      <c r="G53" s="175" t="s">
        <v>369</v>
      </c>
      <c r="H53" s="175" t="s">
        <v>78</v>
      </c>
      <c r="I53" s="175">
        <v>50</v>
      </c>
      <c r="J53" s="185" t="s">
        <v>65</v>
      </c>
      <c r="K53" s="178">
        <v>0.8</v>
      </c>
      <c r="L53" s="175" t="s">
        <v>145</v>
      </c>
      <c r="M53" s="175" t="s">
        <v>145</v>
      </c>
      <c r="N53" s="186" t="s">
        <v>67</v>
      </c>
      <c r="O53" s="178">
        <v>1</v>
      </c>
      <c r="P53" s="187" t="s">
        <v>68</v>
      </c>
      <c r="Q53" s="175">
        <v>1</v>
      </c>
      <c r="R53" s="175" t="s">
        <v>370</v>
      </c>
      <c r="S53" s="175" t="s">
        <v>47</v>
      </c>
      <c r="T53" s="175" t="s">
        <v>166</v>
      </c>
      <c r="U53" s="175" t="s">
        <v>49</v>
      </c>
      <c r="V53" s="178">
        <v>0.3</v>
      </c>
      <c r="W53" s="175" t="s">
        <v>50</v>
      </c>
      <c r="X53" s="175" t="s">
        <v>51</v>
      </c>
      <c r="Y53" s="175" t="s">
        <v>52</v>
      </c>
      <c r="Z53" s="181">
        <v>0.56000000000000005</v>
      </c>
      <c r="AA53" s="137" t="s">
        <v>41</v>
      </c>
      <c r="AB53" s="134">
        <v>0.56000000000000005</v>
      </c>
      <c r="AC53" s="138" t="s">
        <v>67</v>
      </c>
      <c r="AD53" s="134">
        <v>1</v>
      </c>
      <c r="AE53" s="139" t="s">
        <v>68</v>
      </c>
      <c r="AF53" s="136" t="s">
        <v>54</v>
      </c>
      <c r="AG53" s="175" t="s">
        <v>371</v>
      </c>
      <c r="AH53" s="175" t="s">
        <v>71</v>
      </c>
      <c r="AI53" s="175" t="s">
        <v>360</v>
      </c>
      <c r="AJ53" s="175" t="s">
        <v>361</v>
      </c>
      <c r="AK53" s="183">
        <v>44986</v>
      </c>
      <c r="AL53" s="295" t="s">
        <v>59</v>
      </c>
    </row>
    <row r="54" spans="1:38" s="184" customFormat="1" ht="135" customHeight="1">
      <c r="A54" s="173">
        <f t="shared" si="0"/>
        <v>47</v>
      </c>
      <c r="B54" s="174" t="s">
        <v>372</v>
      </c>
      <c r="C54" s="204" t="s">
        <v>35</v>
      </c>
      <c r="D54" s="176" t="s">
        <v>373</v>
      </c>
      <c r="E54" s="204" t="s">
        <v>374</v>
      </c>
      <c r="F54" s="204" t="s">
        <v>375</v>
      </c>
      <c r="G54" s="204" t="s">
        <v>376</v>
      </c>
      <c r="H54" s="204" t="s">
        <v>78</v>
      </c>
      <c r="I54" s="204">
        <v>51</v>
      </c>
      <c r="J54" s="186" t="s">
        <v>79</v>
      </c>
      <c r="K54" s="178">
        <v>1</v>
      </c>
      <c r="L54" s="204" t="s">
        <v>377</v>
      </c>
      <c r="M54" s="175" t="s">
        <v>377</v>
      </c>
      <c r="N54" s="179" t="s">
        <v>44</v>
      </c>
      <c r="O54" s="178">
        <v>0.4</v>
      </c>
      <c r="P54" s="205" t="s">
        <v>82</v>
      </c>
      <c r="Q54" s="175">
        <v>1</v>
      </c>
      <c r="R54" s="175" t="s">
        <v>378</v>
      </c>
      <c r="S54" s="175" t="s">
        <v>8</v>
      </c>
      <c r="T54" s="204" t="s">
        <v>84</v>
      </c>
      <c r="U54" s="204" t="s">
        <v>49</v>
      </c>
      <c r="V54" s="178">
        <v>0.25</v>
      </c>
      <c r="W54" s="204" t="s">
        <v>50</v>
      </c>
      <c r="X54" s="204" t="s">
        <v>51</v>
      </c>
      <c r="Y54" s="204" t="s">
        <v>52</v>
      </c>
      <c r="Z54" s="181">
        <v>1</v>
      </c>
      <c r="AA54" s="138" t="s">
        <v>79</v>
      </c>
      <c r="AB54" s="134">
        <v>1</v>
      </c>
      <c r="AC54" s="133" t="s">
        <v>44</v>
      </c>
      <c r="AD54" s="134">
        <v>0.3</v>
      </c>
      <c r="AE54" s="145" t="s">
        <v>82</v>
      </c>
      <c r="AF54" s="146" t="s">
        <v>54</v>
      </c>
      <c r="AG54" s="204" t="s">
        <v>379</v>
      </c>
      <c r="AH54" s="204" t="s">
        <v>380</v>
      </c>
      <c r="AI54" s="204" t="s">
        <v>381</v>
      </c>
      <c r="AJ54" s="204" t="s">
        <v>382</v>
      </c>
      <c r="AK54" s="183">
        <v>44986</v>
      </c>
      <c r="AL54" s="295" t="s">
        <v>59</v>
      </c>
    </row>
    <row r="55" spans="1:38" s="184" customFormat="1" ht="135" customHeight="1">
      <c r="A55" s="173">
        <f t="shared" si="0"/>
        <v>48</v>
      </c>
      <c r="B55" s="174" t="s">
        <v>372</v>
      </c>
      <c r="C55" s="204" t="s">
        <v>141</v>
      </c>
      <c r="D55" s="176" t="s">
        <v>383</v>
      </c>
      <c r="E55" s="204" t="s">
        <v>75</v>
      </c>
      <c r="F55" s="204" t="s">
        <v>384</v>
      </c>
      <c r="G55" s="204" t="s">
        <v>385</v>
      </c>
      <c r="H55" s="204" t="s">
        <v>78</v>
      </c>
      <c r="I55" s="204">
        <v>80</v>
      </c>
      <c r="J55" s="186" t="s">
        <v>79</v>
      </c>
      <c r="K55" s="178">
        <v>1</v>
      </c>
      <c r="L55" s="204" t="s">
        <v>187</v>
      </c>
      <c r="M55" s="175" t="s">
        <v>187</v>
      </c>
      <c r="N55" s="222" t="s">
        <v>172</v>
      </c>
      <c r="O55" s="178">
        <v>0.2</v>
      </c>
      <c r="P55" s="205" t="s">
        <v>82</v>
      </c>
      <c r="Q55" s="175" t="s">
        <v>0</v>
      </c>
      <c r="R55" s="175" t="s">
        <v>386</v>
      </c>
      <c r="S55" s="175" t="s">
        <v>8</v>
      </c>
      <c r="T55" s="204" t="s">
        <v>84</v>
      </c>
      <c r="U55" s="204" t="s">
        <v>49</v>
      </c>
      <c r="V55" s="178">
        <v>0.25</v>
      </c>
      <c r="W55" s="204" t="s">
        <v>50</v>
      </c>
      <c r="X55" s="204" t="s">
        <v>51</v>
      </c>
      <c r="Y55" s="204" t="s">
        <v>52</v>
      </c>
      <c r="Z55" s="181">
        <v>1</v>
      </c>
      <c r="AA55" s="138" t="s">
        <v>79</v>
      </c>
      <c r="AB55" s="134">
        <v>1</v>
      </c>
      <c r="AC55" s="140" t="s">
        <v>172</v>
      </c>
      <c r="AD55" s="134">
        <v>0.15</v>
      </c>
      <c r="AE55" s="145" t="s">
        <v>82</v>
      </c>
      <c r="AF55" s="146" t="s">
        <v>54</v>
      </c>
      <c r="AG55" s="204" t="s">
        <v>379</v>
      </c>
      <c r="AH55" s="204" t="s">
        <v>380</v>
      </c>
      <c r="AI55" s="204" t="s">
        <v>381</v>
      </c>
      <c r="AJ55" s="204" t="s">
        <v>382</v>
      </c>
      <c r="AK55" s="183">
        <v>44986</v>
      </c>
      <c r="AL55" s="295" t="s">
        <v>59</v>
      </c>
    </row>
    <row r="56" spans="1:38" s="184" customFormat="1" ht="135" customHeight="1">
      <c r="A56" s="173">
        <f t="shared" si="0"/>
        <v>49</v>
      </c>
      <c r="B56" s="174" t="s">
        <v>372</v>
      </c>
      <c r="C56" s="204" t="s">
        <v>35</v>
      </c>
      <c r="D56" s="176" t="s">
        <v>387</v>
      </c>
      <c r="E56" s="204" t="s">
        <v>92</v>
      </c>
      <c r="F56" s="218" t="s">
        <v>388</v>
      </c>
      <c r="G56" s="218" t="s">
        <v>389</v>
      </c>
      <c r="H56" s="204" t="s">
        <v>78</v>
      </c>
      <c r="I56" s="204">
        <v>40</v>
      </c>
      <c r="J56" s="185" t="s">
        <v>65</v>
      </c>
      <c r="K56" s="178">
        <v>0.8</v>
      </c>
      <c r="L56" s="204" t="s">
        <v>187</v>
      </c>
      <c r="M56" s="175" t="s">
        <v>187</v>
      </c>
      <c r="N56" s="222" t="s">
        <v>172</v>
      </c>
      <c r="O56" s="178">
        <v>0.2</v>
      </c>
      <c r="P56" s="180" t="s">
        <v>45</v>
      </c>
      <c r="Q56" s="175">
        <v>1</v>
      </c>
      <c r="R56" s="175" t="s">
        <v>390</v>
      </c>
      <c r="S56" s="175" t="s">
        <v>47</v>
      </c>
      <c r="T56" s="204" t="s">
        <v>48</v>
      </c>
      <c r="U56" s="204" t="s">
        <v>49</v>
      </c>
      <c r="V56" s="178">
        <v>0.4</v>
      </c>
      <c r="W56" s="204" t="s">
        <v>50</v>
      </c>
      <c r="X56" s="204" t="s">
        <v>51</v>
      </c>
      <c r="Y56" s="204" t="s">
        <v>52</v>
      </c>
      <c r="Z56" s="181">
        <v>0.48</v>
      </c>
      <c r="AA56" s="137" t="s">
        <v>41</v>
      </c>
      <c r="AB56" s="134">
        <v>0.48</v>
      </c>
      <c r="AC56" s="140" t="s">
        <v>172</v>
      </c>
      <c r="AD56" s="134">
        <v>0.2</v>
      </c>
      <c r="AE56" s="135" t="s">
        <v>45</v>
      </c>
      <c r="AF56" s="146" t="s">
        <v>54</v>
      </c>
      <c r="AG56" s="204" t="s">
        <v>379</v>
      </c>
      <c r="AH56" s="204" t="s">
        <v>380</v>
      </c>
      <c r="AI56" s="204" t="s">
        <v>381</v>
      </c>
      <c r="AJ56" s="204" t="s">
        <v>382</v>
      </c>
      <c r="AK56" s="183">
        <v>44986</v>
      </c>
      <c r="AL56" s="295" t="s">
        <v>59</v>
      </c>
    </row>
    <row r="57" spans="1:38" s="184" customFormat="1" ht="135" customHeight="1">
      <c r="A57" s="173">
        <f t="shared" si="0"/>
        <v>50</v>
      </c>
      <c r="B57" s="174" t="s">
        <v>391</v>
      </c>
      <c r="C57" s="204" t="s">
        <v>35</v>
      </c>
      <c r="D57" s="176" t="s">
        <v>392</v>
      </c>
      <c r="E57" s="175" t="s">
        <v>92</v>
      </c>
      <c r="F57" s="175" t="s">
        <v>393</v>
      </c>
      <c r="G57" s="175" t="s">
        <v>394</v>
      </c>
      <c r="H57" s="175" t="s">
        <v>78</v>
      </c>
      <c r="I57" s="175">
        <v>52</v>
      </c>
      <c r="J57" s="186" t="s">
        <v>79</v>
      </c>
      <c r="K57" s="178">
        <v>1</v>
      </c>
      <c r="L57" s="175" t="s">
        <v>187</v>
      </c>
      <c r="M57" s="175" t="s">
        <v>187</v>
      </c>
      <c r="N57" s="222" t="s">
        <v>172</v>
      </c>
      <c r="O57" s="178">
        <v>0.2</v>
      </c>
      <c r="P57" s="205" t="s">
        <v>82</v>
      </c>
      <c r="Q57" s="175">
        <v>2</v>
      </c>
      <c r="R57" s="175" t="s">
        <v>395</v>
      </c>
      <c r="S57" s="175" t="s">
        <v>47</v>
      </c>
      <c r="T57" s="175" t="s">
        <v>48</v>
      </c>
      <c r="U57" s="175" t="s">
        <v>49</v>
      </c>
      <c r="V57" s="178">
        <v>0.4</v>
      </c>
      <c r="W57" s="175" t="s">
        <v>50</v>
      </c>
      <c r="X57" s="175" t="s">
        <v>51</v>
      </c>
      <c r="Y57" s="175" t="s">
        <v>52</v>
      </c>
      <c r="Z57" s="181">
        <v>0.6</v>
      </c>
      <c r="AA57" s="137" t="s">
        <v>41</v>
      </c>
      <c r="AB57" s="134">
        <v>0.6</v>
      </c>
      <c r="AC57" s="140" t="s">
        <v>172</v>
      </c>
      <c r="AD57" s="134">
        <v>0.2</v>
      </c>
      <c r="AE57" s="135" t="s">
        <v>45</v>
      </c>
      <c r="AF57" s="136" t="s">
        <v>155</v>
      </c>
      <c r="AG57" s="175" t="s">
        <v>396</v>
      </c>
      <c r="AH57" s="175" t="s">
        <v>397</v>
      </c>
      <c r="AI57" s="175" t="s">
        <v>398</v>
      </c>
      <c r="AJ57" s="175" t="s">
        <v>399</v>
      </c>
      <c r="AK57" s="183">
        <v>44986</v>
      </c>
      <c r="AL57" s="295" t="s">
        <v>59</v>
      </c>
    </row>
    <row r="58" spans="1:38" s="184" customFormat="1" ht="135" customHeight="1">
      <c r="A58" s="173">
        <f t="shared" si="0"/>
        <v>51</v>
      </c>
      <c r="B58" s="174" t="s">
        <v>391</v>
      </c>
      <c r="C58" s="204" t="s">
        <v>35</v>
      </c>
      <c r="D58" s="176" t="s">
        <v>400</v>
      </c>
      <c r="E58" s="175" t="s">
        <v>92</v>
      </c>
      <c r="F58" s="175" t="s">
        <v>401</v>
      </c>
      <c r="G58" s="175" t="s">
        <v>402</v>
      </c>
      <c r="H58" s="175" t="s">
        <v>78</v>
      </c>
      <c r="I58" s="175">
        <v>52</v>
      </c>
      <c r="J58" s="186" t="s">
        <v>79</v>
      </c>
      <c r="K58" s="178">
        <v>1</v>
      </c>
      <c r="L58" s="175" t="s">
        <v>43</v>
      </c>
      <c r="M58" s="175" t="s">
        <v>43</v>
      </c>
      <c r="N58" s="179" t="s">
        <v>44</v>
      </c>
      <c r="O58" s="178">
        <v>0.4</v>
      </c>
      <c r="P58" s="205" t="s">
        <v>82</v>
      </c>
      <c r="Q58" s="175">
        <v>2</v>
      </c>
      <c r="R58" s="175" t="s">
        <v>403</v>
      </c>
      <c r="S58" s="175" t="s">
        <v>47</v>
      </c>
      <c r="T58" s="175" t="s">
        <v>48</v>
      </c>
      <c r="U58" s="175" t="s">
        <v>49</v>
      </c>
      <c r="V58" s="178">
        <v>0.4</v>
      </c>
      <c r="W58" s="175" t="s">
        <v>50</v>
      </c>
      <c r="X58" s="175" t="s">
        <v>51</v>
      </c>
      <c r="Y58" s="175" t="s">
        <v>52</v>
      </c>
      <c r="Z58" s="181">
        <v>0.6</v>
      </c>
      <c r="AA58" s="137" t="s">
        <v>41</v>
      </c>
      <c r="AB58" s="134">
        <v>0.6</v>
      </c>
      <c r="AC58" s="133" t="s">
        <v>44</v>
      </c>
      <c r="AD58" s="134">
        <v>0.4</v>
      </c>
      <c r="AE58" s="135" t="s">
        <v>45</v>
      </c>
      <c r="AF58" s="136" t="s">
        <v>86</v>
      </c>
      <c r="AG58" s="175" t="s">
        <v>404</v>
      </c>
      <c r="AH58" s="175" t="s">
        <v>405</v>
      </c>
      <c r="AI58" s="175" t="s">
        <v>398</v>
      </c>
      <c r="AJ58" s="175" t="s">
        <v>399</v>
      </c>
      <c r="AK58" s="183">
        <v>44986</v>
      </c>
      <c r="AL58" s="295" t="s">
        <v>59</v>
      </c>
    </row>
    <row r="59" spans="1:38" s="184" customFormat="1" ht="135" customHeight="1">
      <c r="A59" s="173">
        <f t="shared" si="0"/>
        <v>52</v>
      </c>
      <c r="B59" s="174" t="s">
        <v>406</v>
      </c>
      <c r="C59" s="204" t="s">
        <v>230</v>
      </c>
      <c r="D59" s="176" t="s">
        <v>407</v>
      </c>
      <c r="E59" s="182" t="s">
        <v>92</v>
      </c>
      <c r="F59" s="182" t="s">
        <v>408</v>
      </c>
      <c r="G59" s="182" t="s">
        <v>409</v>
      </c>
      <c r="H59" s="182" t="s">
        <v>78</v>
      </c>
      <c r="I59" s="182">
        <v>12</v>
      </c>
      <c r="J59" s="177" t="s">
        <v>41</v>
      </c>
      <c r="K59" s="178">
        <v>0.6</v>
      </c>
      <c r="L59" s="182" t="s">
        <v>187</v>
      </c>
      <c r="M59" s="175" t="s">
        <v>187</v>
      </c>
      <c r="N59" s="222" t="s">
        <v>172</v>
      </c>
      <c r="O59" s="178">
        <v>0.2</v>
      </c>
      <c r="P59" s="180" t="s">
        <v>45</v>
      </c>
      <c r="Q59" s="175">
        <v>1</v>
      </c>
      <c r="R59" s="175" t="s">
        <v>410</v>
      </c>
      <c r="S59" s="175" t="s">
        <v>47</v>
      </c>
      <c r="T59" s="182" t="s">
        <v>166</v>
      </c>
      <c r="U59" s="182" t="s">
        <v>154</v>
      </c>
      <c r="V59" s="178">
        <v>0.4</v>
      </c>
      <c r="W59" s="182" t="s">
        <v>50</v>
      </c>
      <c r="X59" s="182" t="s">
        <v>51</v>
      </c>
      <c r="Y59" s="182" t="s">
        <v>52</v>
      </c>
      <c r="Z59" s="181">
        <v>0.36</v>
      </c>
      <c r="AA59" s="133" t="s">
        <v>53</v>
      </c>
      <c r="AB59" s="134">
        <v>0.36</v>
      </c>
      <c r="AC59" s="140" t="s">
        <v>172</v>
      </c>
      <c r="AD59" s="134">
        <v>0.2</v>
      </c>
      <c r="AE59" s="140" t="s">
        <v>173</v>
      </c>
      <c r="AF59" s="147" t="s">
        <v>86</v>
      </c>
      <c r="AG59" s="182" t="s">
        <v>411</v>
      </c>
      <c r="AH59" s="182" t="s">
        <v>412</v>
      </c>
      <c r="AI59" s="182" t="s">
        <v>413</v>
      </c>
      <c r="AJ59" s="182" t="s">
        <v>414</v>
      </c>
      <c r="AK59" s="183">
        <v>44986</v>
      </c>
      <c r="AL59" s="295" t="s">
        <v>59</v>
      </c>
    </row>
    <row r="60" spans="1:38" s="184" customFormat="1" ht="135" customHeight="1">
      <c r="A60" s="173">
        <f t="shared" si="0"/>
        <v>53</v>
      </c>
      <c r="B60" s="174" t="s">
        <v>406</v>
      </c>
      <c r="C60" s="204" t="s">
        <v>230</v>
      </c>
      <c r="D60" s="176" t="s">
        <v>415</v>
      </c>
      <c r="E60" s="182" t="s">
        <v>92</v>
      </c>
      <c r="F60" s="182" t="s">
        <v>416</v>
      </c>
      <c r="G60" s="223" t="s">
        <v>417</v>
      </c>
      <c r="H60" s="182" t="s">
        <v>78</v>
      </c>
      <c r="I60" s="182">
        <v>12</v>
      </c>
      <c r="J60" s="177" t="s">
        <v>41</v>
      </c>
      <c r="K60" s="178">
        <v>0.6</v>
      </c>
      <c r="L60" s="182" t="s">
        <v>187</v>
      </c>
      <c r="M60" s="175" t="s">
        <v>187</v>
      </c>
      <c r="N60" s="222" t="s">
        <v>172</v>
      </c>
      <c r="O60" s="178">
        <v>0.2</v>
      </c>
      <c r="P60" s="180" t="s">
        <v>45</v>
      </c>
      <c r="Q60" s="175">
        <v>1</v>
      </c>
      <c r="R60" s="175" t="s">
        <v>418</v>
      </c>
      <c r="S60" s="175" t="s">
        <v>47</v>
      </c>
      <c r="T60" s="182" t="s">
        <v>48</v>
      </c>
      <c r="U60" s="182" t="s">
        <v>49</v>
      </c>
      <c r="V60" s="178">
        <v>0.4</v>
      </c>
      <c r="W60" s="182" t="s">
        <v>50</v>
      </c>
      <c r="X60" s="182" t="s">
        <v>51</v>
      </c>
      <c r="Y60" s="182" t="s">
        <v>52</v>
      </c>
      <c r="Z60" s="181">
        <v>0.36</v>
      </c>
      <c r="AA60" s="133" t="s">
        <v>53</v>
      </c>
      <c r="AB60" s="134">
        <v>0.36</v>
      </c>
      <c r="AC60" s="140" t="s">
        <v>172</v>
      </c>
      <c r="AD60" s="134">
        <v>0.2</v>
      </c>
      <c r="AE60" s="140" t="s">
        <v>173</v>
      </c>
      <c r="AF60" s="147" t="s">
        <v>54</v>
      </c>
      <c r="AG60" s="182" t="s">
        <v>419</v>
      </c>
      <c r="AH60" s="182" t="s">
        <v>305</v>
      </c>
      <c r="AI60" s="182" t="s">
        <v>413</v>
      </c>
      <c r="AJ60" s="182" t="s">
        <v>414</v>
      </c>
      <c r="AK60" s="183">
        <v>44986</v>
      </c>
      <c r="AL60" s="295" t="s">
        <v>59</v>
      </c>
    </row>
    <row r="61" spans="1:38" s="184" customFormat="1" ht="135" customHeight="1">
      <c r="A61" s="173">
        <f t="shared" si="0"/>
        <v>54</v>
      </c>
      <c r="B61" s="174" t="s">
        <v>406</v>
      </c>
      <c r="C61" s="204" t="s">
        <v>230</v>
      </c>
      <c r="D61" s="176" t="s">
        <v>420</v>
      </c>
      <c r="E61" s="182" t="s">
        <v>75</v>
      </c>
      <c r="F61" s="182" t="s">
        <v>421</v>
      </c>
      <c r="G61" s="182" t="s">
        <v>422</v>
      </c>
      <c r="H61" s="182" t="s">
        <v>78</v>
      </c>
      <c r="I61" s="182">
        <v>12</v>
      </c>
      <c r="J61" s="177" t="s">
        <v>41</v>
      </c>
      <c r="K61" s="178">
        <v>0.6</v>
      </c>
      <c r="L61" s="182" t="s">
        <v>43</v>
      </c>
      <c r="M61" s="175" t="s">
        <v>43</v>
      </c>
      <c r="N61" s="179" t="s">
        <v>44</v>
      </c>
      <c r="O61" s="178">
        <v>0.4</v>
      </c>
      <c r="P61" s="180" t="s">
        <v>45</v>
      </c>
      <c r="Q61" s="175">
        <v>2</v>
      </c>
      <c r="R61" s="175" t="s">
        <v>423</v>
      </c>
      <c r="S61" s="175" t="s">
        <v>47</v>
      </c>
      <c r="T61" s="182" t="s">
        <v>48</v>
      </c>
      <c r="U61" s="182" t="s">
        <v>49</v>
      </c>
      <c r="V61" s="178">
        <v>0.4</v>
      </c>
      <c r="W61" s="182" t="s">
        <v>50</v>
      </c>
      <c r="X61" s="182" t="s">
        <v>51</v>
      </c>
      <c r="Y61" s="182" t="s">
        <v>52</v>
      </c>
      <c r="Z61" s="181">
        <v>0.36</v>
      </c>
      <c r="AA61" s="133" t="s">
        <v>53</v>
      </c>
      <c r="AB61" s="134">
        <v>0.36</v>
      </c>
      <c r="AC61" s="133" t="s">
        <v>44</v>
      </c>
      <c r="AD61" s="134">
        <v>0.4</v>
      </c>
      <c r="AE61" s="135" t="s">
        <v>45</v>
      </c>
      <c r="AF61" s="147" t="s">
        <v>54</v>
      </c>
      <c r="AG61" s="182" t="s">
        <v>424</v>
      </c>
      <c r="AH61" s="182" t="s">
        <v>305</v>
      </c>
      <c r="AI61" s="182" t="s">
        <v>413</v>
      </c>
      <c r="AJ61" s="182" t="s">
        <v>414</v>
      </c>
      <c r="AK61" s="183">
        <v>44986</v>
      </c>
      <c r="AL61" s="295" t="s">
        <v>59</v>
      </c>
    </row>
    <row r="62" spans="1:38" s="184" customFormat="1" ht="135" customHeight="1">
      <c r="A62" s="173">
        <f t="shared" si="0"/>
        <v>55</v>
      </c>
      <c r="B62" s="174" t="s">
        <v>406</v>
      </c>
      <c r="C62" s="204" t="s">
        <v>230</v>
      </c>
      <c r="D62" s="176" t="s">
        <v>425</v>
      </c>
      <c r="E62" s="182" t="s">
        <v>374</v>
      </c>
      <c r="F62" s="182" t="s">
        <v>426</v>
      </c>
      <c r="G62" s="182" t="s">
        <v>427</v>
      </c>
      <c r="H62" s="182" t="s">
        <v>78</v>
      </c>
      <c r="I62" s="182">
        <v>12</v>
      </c>
      <c r="J62" s="177" t="s">
        <v>41</v>
      </c>
      <c r="K62" s="178">
        <v>0.6</v>
      </c>
      <c r="L62" s="182" t="s">
        <v>377</v>
      </c>
      <c r="M62" s="175" t="s">
        <v>377</v>
      </c>
      <c r="N62" s="179" t="s">
        <v>44</v>
      </c>
      <c r="O62" s="178">
        <v>0.4</v>
      </c>
      <c r="P62" s="180" t="s">
        <v>45</v>
      </c>
      <c r="Q62" s="175">
        <v>3</v>
      </c>
      <c r="R62" s="175" t="s">
        <v>428</v>
      </c>
      <c r="S62" s="175" t="s">
        <v>47</v>
      </c>
      <c r="T62" s="182" t="s">
        <v>48</v>
      </c>
      <c r="U62" s="182" t="s">
        <v>154</v>
      </c>
      <c r="V62" s="178">
        <v>0.5</v>
      </c>
      <c r="W62" s="182" t="s">
        <v>50</v>
      </c>
      <c r="X62" s="182" t="s">
        <v>51</v>
      </c>
      <c r="Y62" s="182" t="s">
        <v>52</v>
      </c>
      <c r="Z62" s="181">
        <v>0.3</v>
      </c>
      <c r="AA62" s="133" t="s">
        <v>53</v>
      </c>
      <c r="AB62" s="134">
        <v>0.3</v>
      </c>
      <c r="AC62" s="133" t="s">
        <v>44</v>
      </c>
      <c r="AD62" s="134">
        <v>0.4</v>
      </c>
      <c r="AE62" s="135" t="s">
        <v>45</v>
      </c>
      <c r="AF62" s="147" t="s">
        <v>54</v>
      </c>
      <c r="AG62" s="182" t="s">
        <v>429</v>
      </c>
      <c r="AH62" s="182" t="s">
        <v>305</v>
      </c>
      <c r="AI62" s="182" t="s">
        <v>430</v>
      </c>
      <c r="AJ62" s="182" t="s">
        <v>414</v>
      </c>
      <c r="AK62" s="183">
        <v>44986</v>
      </c>
      <c r="AL62" s="295" t="s">
        <v>59</v>
      </c>
    </row>
    <row r="63" spans="1:38" s="184" customFormat="1" ht="135" customHeight="1">
      <c r="A63" s="173">
        <f t="shared" si="0"/>
        <v>56</v>
      </c>
      <c r="B63" s="174" t="s">
        <v>406</v>
      </c>
      <c r="C63" s="204" t="s">
        <v>230</v>
      </c>
      <c r="D63" s="176" t="s">
        <v>431</v>
      </c>
      <c r="E63" s="182" t="s">
        <v>374</v>
      </c>
      <c r="F63" s="182" t="s">
        <v>432</v>
      </c>
      <c r="G63" s="182" t="s">
        <v>433</v>
      </c>
      <c r="H63" s="182" t="s">
        <v>78</v>
      </c>
      <c r="I63" s="182">
        <v>240</v>
      </c>
      <c r="J63" s="186" t="s">
        <v>79</v>
      </c>
      <c r="K63" s="178">
        <v>1</v>
      </c>
      <c r="L63" s="182" t="s">
        <v>434</v>
      </c>
      <c r="M63" s="175" t="s">
        <v>434</v>
      </c>
      <c r="N63" s="222" t="s">
        <v>172</v>
      </c>
      <c r="O63" s="178">
        <v>0.2</v>
      </c>
      <c r="P63" s="205" t="s">
        <v>82</v>
      </c>
      <c r="Q63" s="175">
        <v>3</v>
      </c>
      <c r="R63" s="175" t="s">
        <v>435</v>
      </c>
      <c r="S63" s="175" t="s">
        <v>47</v>
      </c>
      <c r="T63" s="182" t="s">
        <v>48</v>
      </c>
      <c r="U63" s="182" t="s">
        <v>49</v>
      </c>
      <c r="V63" s="178">
        <v>0.4</v>
      </c>
      <c r="W63" s="182" t="s">
        <v>50</v>
      </c>
      <c r="X63" s="182" t="s">
        <v>51</v>
      </c>
      <c r="Y63" s="182" t="s">
        <v>52</v>
      </c>
      <c r="Z63" s="181">
        <v>0.6</v>
      </c>
      <c r="AA63" s="137" t="s">
        <v>41</v>
      </c>
      <c r="AB63" s="134">
        <v>0.6</v>
      </c>
      <c r="AC63" s="140" t="s">
        <v>172</v>
      </c>
      <c r="AD63" s="134">
        <v>0.2</v>
      </c>
      <c r="AE63" s="135" t="s">
        <v>45</v>
      </c>
      <c r="AF63" s="147" t="s">
        <v>54</v>
      </c>
      <c r="AG63" s="182" t="s">
        <v>436</v>
      </c>
      <c r="AH63" s="182" t="s">
        <v>305</v>
      </c>
      <c r="AI63" s="182" t="s">
        <v>430</v>
      </c>
      <c r="AJ63" s="182" t="s">
        <v>414</v>
      </c>
      <c r="AK63" s="183">
        <v>44986</v>
      </c>
      <c r="AL63" s="295" t="s">
        <v>59</v>
      </c>
    </row>
    <row r="64" spans="1:38" s="184" customFormat="1" ht="135" customHeight="1">
      <c r="A64" s="173">
        <f t="shared" si="0"/>
        <v>57</v>
      </c>
      <c r="B64" s="174" t="s">
        <v>437</v>
      </c>
      <c r="C64" s="204" t="s">
        <v>214</v>
      </c>
      <c r="D64" s="176" t="s">
        <v>438</v>
      </c>
      <c r="E64" s="175" t="s">
        <v>92</v>
      </c>
      <c r="F64" s="175" t="s">
        <v>439</v>
      </c>
      <c r="G64" s="175" t="s">
        <v>440</v>
      </c>
      <c r="H64" s="175" t="s">
        <v>78</v>
      </c>
      <c r="I64" s="175">
        <v>12</v>
      </c>
      <c r="J64" s="177" t="s">
        <v>41</v>
      </c>
      <c r="K64" s="178">
        <v>0.6</v>
      </c>
      <c r="L64" s="175" t="s">
        <v>145</v>
      </c>
      <c r="M64" s="175" t="s">
        <v>145</v>
      </c>
      <c r="N64" s="186" t="s">
        <v>67</v>
      </c>
      <c r="O64" s="178">
        <v>1</v>
      </c>
      <c r="P64" s="187" t="s">
        <v>68</v>
      </c>
      <c r="Q64" s="175">
        <v>1</v>
      </c>
      <c r="R64" s="175" t="s">
        <v>441</v>
      </c>
      <c r="S64" s="175" t="s">
        <v>47</v>
      </c>
      <c r="T64" s="175" t="s">
        <v>48</v>
      </c>
      <c r="U64" s="175" t="s">
        <v>49</v>
      </c>
      <c r="V64" s="178">
        <v>0.4</v>
      </c>
      <c r="W64" s="175" t="s">
        <v>50</v>
      </c>
      <c r="X64" s="175" t="s">
        <v>51</v>
      </c>
      <c r="Y64" s="175" t="s">
        <v>52</v>
      </c>
      <c r="Z64" s="181">
        <v>0.36</v>
      </c>
      <c r="AA64" s="133" t="s">
        <v>53</v>
      </c>
      <c r="AB64" s="134">
        <v>0.36</v>
      </c>
      <c r="AC64" s="138" t="s">
        <v>67</v>
      </c>
      <c r="AD64" s="134">
        <v>1</v>
      </c>
      <c r="AE64" s="139" t="s">
        <v>68</v>
      </c>
      <c r="AF64" s="136" t="s">
        <v>54</v>
      </c>
      <c r="AG64" s="175" t="s">
        <v>442</v>
      </c>
      <c r="AH64" s="175" t="s">
        <v>71</v>
      </c>
      <c r="AI64" s="175" t="s">
        <v>443</v>
      </c>
      <c r="AJ64" s="175" t="s">
        <v>444</v>
      </c>
      <c r="AK64" s="183">
        <v>44986</v>
      </c>
      <c r="AL64" s="295" t="s">
        <v>59</v>
      </c>
    </row>
    <row r="65" spans="1:38" s="184" customFormat="1" ht="135" customHeight="1">
      <c r="A65" s="173">
        <f t="shared" si="0"/>
        <v>58</v>
      </c>
      <c r="B65" s="174" t="s">
        <v>437</v>
      </c>
      <c r="C65" s="204" t="s">
        <v>214</v>
      </c>
      <c r="D65" s="176" t="s">
        <v>445</v>
      </c>
      <c r="E65" s="175" t="s">
        <v>75</v>
      </c>
      <c r="F65" s="175" t="s">
        <v>446</v>
      </c>
      <c r="G65" s="175" t="s">
        <v>447</v>
      </c>
      <c r="H65" s="175" t="s">
        <v>78</v>
      </c>
      <c r="I65" s="175">
        <v>1</v>
      </c>
      <c r="J65" s="222" t="s">
        <v>234</v>
      </c>
      <c r="K65" s="178">
        <v>0.2</v>
      </c>
      <c r="L65" s="175" t="s">
        <v>145</v>
      </c>
      <c r="M65" s="175" t="s">
        <v>145</v>
      </c>
      <c r="N65" s="186" t="s">
        <v>67</v>
      </c>
      <c r="O65" s="178">
        <v>1</v>
      </c>
      <c r="P65" s="187" t="s">
        <v>68</v>
      </c>
      <c r="Q65" s="175">
        <v>2</v>
      </c>
      <c r="R65" s="175" t="s">
        <v>448</v>
      </c>
      <c r="S65" s="175" t="s">
        <v>47</v>
      </c>
      <c r="T65" s="175" t="s">
        <v>48</v>
      </c>
      <c r="U65" s="175" t="s">
        <v>49</v>
      </c>
      <c r="V65" s="178">
        <v>0.4</v>
      </c>
      <c r="W65" s="175" t="s">
        <v>50</v>
      </c>
      <c r="X65" s="175" t="s">
        <v>51</v>
      </c>
      <c r="Y65" s="175" t="s">
        <v>52</v>
      </c>
      <c r="Z65" s="181">
        <v>0.12</v>
      </c>
      <c r="AA65" s="140" t="s">
        <v>234</v>
      </c>
      <c r="AB65" s="134">
        <v>0.12</v>
      </c>
      <c r="AC65" s="138" t="s">
        <v>67</v>
      </c>
      <c r="AD65" s="134">
        <v>1</v>
      </c>
      <c r="AE65" s="139" t="s">
        <v>68</v>
      </c>
      <c r="AF65" s="136" t="s">
        <v>54</v>
      </c>
      <c r="AG65" s="175" t="s">
        <v>442</v>
      </c>
      <c r="AH65" s="175" t="s">
        <v>71</v>
      </c>
      <c r="AI65" s="175" t="s">
        <v>443</v>
      </c>
      <c r="AJ65" s="175" t="s">
        <v>444</v>
      </c>
      <c r="AK65" s="183">
        <v>44986</v>
      </c>
      <c r="AL65" s="295" t="s">
        <v>59</v>
      </c>
    </row>
    <row r="66" spans="1:38" s="184" customFormat="1" ht="135" customHeight="1">
      <c r="A66" s="173">
        <f t="shared" si="0"/>
        <v>59</v>
      </c>
      <c r="B66" s="174" t="s">
        <v>449</v>
      </c>
      <c r="C66" s="175" t="s">
        <v>450</v>
      </c>
      <c r="D66" s="176" t="s">
        <v>451</v>
      </c>
      <c r="E66" s="175" t="s">
        <v>452</v>
      </c>
      <c r="F66" s="175" t="s">
        <v>453</v>
      </c>
      <c r="G66" s="175" t="s">
        <v>454</v>
      </c>
      <c r="H66" s="175" t="s">
        <v>78</v>
      </c>
      <c r="I66" s="175">
        <v>24</v>
      </c>
      <c r="J66" s="185" t="s">
        <v>65</v>
      </c>
      <c r="K66" s="178">
        <v>0.8</v>
      </c>
      <c r="L66" s="175" t="s">
        <v>66</v>
      </c>
      <c r="M66" s="175" t="s">
        <v>66</v>
      </c>
      <c r="N66" s="186" t="s">
        <v>67</v>
      </c>
      <c r="O66" s="178">
        <v>1</v>
      </c>
      <c r="P66" s="187" t="s">
        <v>68</v>
      </c>
      <c r="Q66" s="175">
        <v>1</v>
      </c>
      <c r="R66" s="175" t="s">
        <v>455</v>
      </c>
      <c r="S66" s="175" t="s">
        <v>47</v>
      </c>
      <c r="T66" s="175" t="s">
        <v>48</v>
      </c>
      <c r="U66" s="175" t="s">
        <v>49</v>
      </c>
      <c r="V66" s="178">
        <v>0.4</v>
      </c>
      <c r="W66" s="175" t="s">
        <v>50</v>
      </c>
      <c r="X66" s="175" t="s">
        <v>51</v>
      </c>
      <c r="Y66" s="175" t="s">
        <v>52</v>
      </c>
      <c r="Z66" s="181">
        <v>0.48</v>
      </c>
      <c r="AA66" s="137" t="s">
        <v>41</v>
      </c>
      <c r="AB66" s="134">
        <v>0.48</v>
      </c>
      <c r="AC66" s="138" t="s">
        <v>67</v>
      </c>
      <c r="AD66" s="134">
        <v>1</v>
      </c>
      <c r="AE66" s="148" t="s">
        <v>68</v>
      </c>
      <c r="AF66" s="136" t="s">
        <v>54</v>
      </c>
      <c r="AG66" s="175" t="s">
        <v>456</v>
      </c>
      <c r="AH66" s="175" t="s">
        <v>56</v>
      </c>
      <c r="AI66" s="175" t="s">
        <v>457</v>
      </c>
      <c r="AJ66" s="175" t="s">
        <v>458</v>
      </c>
      <c r="AK66" s="183">
        <v>44986</v>
      </c>
      <c r="AL66" s="295" t="s">
        <v>59</v>
      </c>
    </row>
    <row r="67" spans="1:38" s="184" customFormat="1" ht="135" customHeight="1">
      <c r="A67" s="173">
        <f t="shared" si="0"/>
        <v>60</v>
      </c>
      <c r="B67" s="174" t="s">
        <v>459</v>
      </c>
      <c r="C67" s="175" t="s">
        <v>450</v>
      </c>
      <c r="D67" s="176" t="s">
        <v>460</v>
      </c>
      <c r="E67" s="175" t="s">
        <v>452</v>
      </c>
      <c r="F67" s="175" t="s">
        <v>461</v>
      </c>
      <c r="G67" s="175" t="s">
        <v>462</v>
      </c>
      <c r="H67" s="175" t="s">
        <v>78</v>
      </c>
      <c r="I67" s="175">
        <v>12</v>
      </c>
      <c r="J67" s="177" t="s">
        <v>41</v>
      </c>
      <c r="K67" s="178">
        <v>0.6</v>
      </c>
      <c r="L67" s="175" t="s">
        <v>66</v>
      </c>
      <c r="M67" s="175" t="s">
        <v>66</v>
      </c>
      <c r="N67" s="186" t="s">
        <v>67</v>
      </c>
      <c r="O67" s="178">
        <v>1</v>
      </c>
      <c r="P67" s="187" t="s">
        <v>68</v>
      </c>
      <c r="Q67" s="175">
        <v>1</v>
      </c>
      <c r="R67" s="175" t="s">
        <v>463</v>
      </c>
      <c r="S67" s="175" t="s">
        <v>47</v>
      </c>
      <c r="T67" s="175" t="s">
        <v>48</v>
      </c>
      <c r="U67" s="175" t="s">
        <v>49</v>
      </c>
      <c r="V67" s="178">
        <v>0.4</v>
      </c>
      <c r="W67" s="175" t="s">
        <v>50</v>
      </c>
      <c r="X67" s="175" t="s">
        <v>51</v>
      </c>
      <c r="Y67" s="175" t="s">
        <v>52</v>
      </c>
      <c r="Z67" s="181">
        <v>0.36</v>
      </c>
      <c r="AA67" s="133" t="s">
        <v>53</v>
      </c>
      <c r="AB67" s="134">
        <v>0.36</v>
      </c>
      <c r="AC67" s="138" t="s">
        <v>67</v>
      </c>
      <c r="AD67" s="134">
        <v>1</v>
      </c>
      <c r="AE67" s="148" t="s">
        <v>68</v>
      </c>
      <c r="AF67" s="136" t="s">
        <v>86</v>
      </c>
      <c r="AG67" s="175" t="s">
        <v>464</v>
      </c>
      <c r="AH67" s="175" t="s">
        <v>311</v>
      </c>
      <c r="AI67" s="175" t="s">
        <v>465</v>
      </c>
      <c r="AJ67" s="175" t="s">
        <v>466</v>
      </c>
      <c r="AK67" s="183">
        <v>44986</v>
      </c>
      <c r="AL67" s="295" t="s">
        <v>59</v>
      </c>
    </row>
    <row r="68" spans="1:38" s="184" customFormat="1" ht="135" customHeight="1">
      <c r="A68" s="173">
        <f t="shared" si="0"/>
        <v>61</v>
      </c>
      <c r="B68" s="174" t="s">
        <v>467</v>
      </c>
      <c r="C68" s="204" t="s">
        <v>230</v>
      </c>
      <c r="D68" s="176" t="s">
        <v>468</v>
      </c>
      <c r="E68" s="175" t="s">
        <v>92</v>
      </c>
      <c r="F68" s="175" t="s">
        <v>469</v>
      </c>
      <c r="G68" s="175" t="s">
        <v>470</v>
      </c>
      <c r="H68" s="175" t="s">
        <v>121</v>
      </c>
      <c r="I68" s="175">
        <v>40</v>
      </c>
      <c r="J68" s="185" t="s">
        <v>65</v>
      </c>
      <c r="K68" s="178">
        <v>0.8</v>
      </c>
      <c r="L68" s="175" t="s">
        <v>471</v>
      </c>
      <c r="M68" s="175" t="s">
        <v>471</v>
      </c>
      <c r="N68" s="177" t="s">
        <v>45</v>
      </c>
      <c r="O68" s="178">
        <v>0.6</v>
      </c>
      <c r="P68" s="205" t="s">
        <v>82</v>
      </c>
      <c r="Q68" s="175">
        <v>1</v>
      </c>
      <c r="R68" s="175" t="s">
        <v>472</v>
      </c>
      <c r="S68" s="175" t="s">
        <v>47</v>
      </c>
      <c r="T68" s="175" t="s">
        <v>48</v>
      </c>
      <c r="U68" s="175" t="s">
        <v>49</v>
      </c>
      <c r="V68" s="178">
        <v>0.4</v>
      </c>
      <c r="W68" s="175" t="s">
        <v>50</v>
      </c>
      <c r="X68" s="175" t="s">
        <v>51</v>
      </c>
      <c r="Y68" s="175" t="s">
        <v>52</v>
      </c>
      <c r="Z68" s="181">
        <v>0.48</v>
      </c>
      <c r="AA68" s="137" t="s">
        <v>41</v>
      </c>
      <c r="AB68" s="134">
        <v>0.48</v>
      </c>
      <c r="AC68" s="137" t="s">
        <v>45</v>
      </c>
      <c r="AD68" s="134">
        <v>0.6</v>
      </c>
      <c r="AE68" s="135" t="s">
        <v>45</v>
      </c>
      <c r="AF68" s="136" t="s">
        <v>54</v>
      </c>
      <c r="AG68" s="175" t="s">
        <v>473</v>
      </c>
      <c r="AH68" s="175" t="s">
        <v>474</v>
      </c>
      <c r="AI68" s="175" t="s">
        <v>475</v>
      </c>
      <c r="AJ68" s="175" t="s">
        <v>476</v>
      </c>
      <c r="AK68" s="183">
        <v>44986</v>
      </c>
      <c r="AL68" s="295" t="s">
        <v>59</v>
      </c>
    </row>
    <row r="69" spans="1:38" s="184" customFormat="1" ht="135" customHeight="1">
      <c r="A69" s="173">
        <f t="shared" si="0"/>
        <v>62</v>
      </c>
      <c r="B69" s="174" t="s">
        <v>467</v>
      </c>
      <c r="C69" s="204" t="s">
        <v>230</v>
      </c>
      <c r="D69" s="176" t="s">
        <v>477</v>
      </c>
      <c r="E69" s="175" t="s">
        <v>92</v>
      </c>
      <c r="F69" s="175" t="s">
        <v>478</v>
      </c>
      <c r="G69" s="175" t="s">
        <v>479</v>
      </c>
      <c r="H69" s="175" t="s">
        <v>121</v>
      </c>
      <c r="I69" s="175">
        <v>60</v>
      </c>
      <c r="J69" s="186" t="s">
        <v>79</v>
      </c>
      <c r="K69" s="178">
        <v>1</v>
      </c>
      <c r="L69" s="175" t="s">
        <v>145</v>
      </c>
      <c r="M69" s="175" t="s">
        <v>145</v>
      </c>
      <c r="N69" s="186" t="s">
        <v>67</v>
      </c>
      <c r="O69" s="178">
        <v>1</v>
      </c>
      <c r="P69" s="187" t="s">
        <v>68</v>
      </c>
      <c r="Q69" s="175">
        <v>1</v>
      </c>
      <c r="R69" s="175" t="s">
        <v>480</v>
      </c>
      <c r="S69" s="175" t="s">
        <v>47</v>
      </c>
      <c r="T69" s="175" t="s">
        <v>48</v>
      </c>
      <c r="U69" s="175" t="s">
        <v>154</v>
      </c>
      <c r="V69" s="178">
        <v>0.5</v>
      </c>
      <c r="W69" s="175" t="s">
        <v>50</v>
      </c>
      <c r="X69" s="175" t="s">
        <v>51</v>
      </c>
      <c r="Y69" s="175" t="s">
        <v>52</v>
      </c>
      <c r="Z69" s="181">
        <v>0.5</v>
      </c>
      <c r="AA69" s="137" t="s">
        <v>41</v>
      </c>
      <c r="AB69" s="134">
        <v>0.5</v>
      </c>
      <c r="AC69" s="138" t="s">
        <v>67</v>
      </c>
      <c r="AD69" s="134">
        <v>1</v>
      </c>
      <c r="AE69" s="139" t="s">
        <v>68</v>
      </c>
      <c r="AF69" s="136" t="s">
        <v>54</v>
      </c>
      <c r="AG69" s="175" t="s">
        <v>481</v>
      </c>
      <c r="AH69" s="175" t="s">
        <v>482</v>
      </c>
      <c r="AI69" s="175" t="s">
        <v>475</v>
      </c>
      <c r="AJ69" s="175" t="s">
        <v>476</v>
      </c>
      <c r="AK69" s="183">
        <v>44986</v>
      </c>
      <c r="AL69" s="295" t="s">
        <v>59</v>
      </c>
    </row>
    <row r="70" spans="1:38" s="184" customFormat="1" ht="135" customHeight="1">
      <c r="A70" s="173">
        <f t="shared" ref="A70:A86" si="11">+A69+1</f>
        <v>63</v>
      </c>
      <c r="B70" s="174" t="s">
        <v>467</v>
      </c>
      <c r="C70" s="204" t="s">
        <v>230</v>
      </c>
      <c r="D70" s="176" t="s">
        <v>483</v>
      </c>
      <c r="E70" s="175" t="s">
        <v>92</v>
      </c>
      <c r="F70" s="175" t="s">
        <v>484</v>
      </c>
      <c r="G70" s="175" t="s">
        <v>485</v>
      </c>
      <c r="H70" s="175" t="s">
        <v>121</v>
      </c>
      <c r="I70" s="175">
        <v>60</v>
      </c>
      <c r="J70" s="186" t="s">
        <v>79</v>
      </c>
      <c r="K70" s="178">
        <v>1</v>
      </c>
      <c r="L70" s="175" t="s">
        <v>145</v>
      </c>
      <c r="M70" s="175" t="s">
        <v>145</v>
      </c>
      <c r="N70" s="186" t="s">
        <v>67</v>
      </c>
      <c r="O70" s="178">
        <v>1</v>
      </c>
      <c r="P70" s="187" t="s">
        <v>68</v>
      </c>
      <c r="Q70" s="175">
        <v>1</v>
      </c>
      <c r="R70" s="175" t="s">
        <v>486</v>
      </c>
      <c r="S70" s="175" t="s">
        <v>47</v>
      </c>
      <c r="T70" s="175" t="s">
        <v>48</v>
      </c>
      <c r="U70" s="175" t="s">
        <v>49</v>
      </c>
      <c r="V70" s="178">
        <v>0.4</v>
      </c>
      <c r="W70" s="175" t="s">
        <v>50</v>
      </c>
      <c r="X70" s="175" t="s">
        <v>51</v>
      </c>
      <c r="Y70" s="175" t="s">
        <v>52</v>
      </c>
      <c r="Z70" s="181">
        <v>0.6</v>
      </c>
      <c r="AA70" s="137" t="s">
        <v>41</v>
      </c>
      <c r="AB70" s="134">
        <v>0.6</v>
      </c>
      <c r="AC70" s="138" t="s">
        <v>67</v>
      </c>
      <c r="AD70" s="134">
        <v>1</v>
      </c>
      <c r="AE70" s="139" t="s">
        <v>68</v>
      </c>
      <c r="AF70" s="136" t="s">
        <v>54</v>
      </c>
      <c r="AG70" s="175" t="s">
        <v>487</v>
      </c>
      <c r="AH70" s="175" t="s">
        <v>482</v>
      </c>
      <c r="AI70" s="175" t="s">
        <v>475</v>
      </c>
      <c r="AJ70" s="175" t="s">
        <v>476</v>
      </c>
      <c r="AK70" s="183">
        <v>44986</v>
      </c>
      <c r="AL70" s="295" t="s">
        <v>59</v>
      </c>
    </row>
    <row r="71" spans="1:38" s="184" customFormat="1" ht="135" customHeight="1">
      <c r="A71" s="173">
        <f t="shared" si="11"/>
        <v>64</v>
      </c>
      <c r="B71" s="174" t="s">
        <v>467</v>
      </c>
      <c r="C71" s="204" t="s">
        <v>230</v>
      </c>
      <c r="D71" s="176" t="s">
        <v>488</v>
      </c>
      <c r="E71" s="175" t="s">
        <v>92</v>
      </c>
      <c r="F71" s="175" t="s">
        <v>489</v>
      </c>
      <c r="G71" s="175" t="s">
        <v>490</v>
      </c>
      <c r="H71" s="175" t="s">
        <v>491</v>
      </c>
      <c r="I71" s="175">
        <v>10</v>
      </c>
      <c r="J71" s="177" t="s">
        <v>41</v>
      </c>
      <c r="K71" s="178">
        <v>0.6</v>
      </c>
      <c r="L71" s="175" t="s">
        <v>492</v>
      </c>
      <c r="M71" s="175" t="s">
        <v>492</v>
      </c>
      <c r="N71" s="185" t="s">
        <v>81</v>
      </c>
      <c r="O71" s="178">
        <v>0.8</v>
      </c>
      <c r="P71" s="205" t="s">
        <v>82</v>
      </c>
      <c r="Q71" s="175">
        <v>1</v>
      </c>
      <c r="R71" s="175" t="s">
        <v>493</v>
      </c>
      <c r="S71" s="175" t="s">
        <v>47</v>
      </c>
      <c r="T71" s="175" t="s">
        <v>48</v>
      </c>
      <c r="U71" s="175" t="s">
        <v>49</v>
      </c>
      <c r="V71" s="178">
        <v>0.4</v>
      </c>
      <c r="W71" s="175" t="s">
        <v>50</v>
      </c>
      <c r="X71" s="175" t="s">
        <v>51</v>
      </c>
      <c r="Y71" s="175" t="s">
        <v>52</v>
      </c>
      <c r="Z71" s="181">
        <v>0.36</v>
      </c>
      <c r="AA71" s="133" t="s">
        <v>53</v>
      </c>
      <c r="AB71" s="134">
        <v>0.36</v>
      </c>
      <c r="AC71" s="144" t="s">
        <v>81</v>
      </c>
      <c r="AD71" s="134">
        <v>0.8</v>
      </c>
      <c r="AE71" s="145" t="s">
        <v>82</v>
      </c>
      <c r="AF71" s="136" t="s">
        <v>54</v>
      </c>
      <c r="AG71" s="175" t="s">
        <v>494</v>
      </c>
      <c r="AH71" s="175" t="s">
        <v>482</v>
      </c>
      <c r="AI71" s="175" t="s">
        <v>475</v>
      </c>
      <c r="AJ71" s="175" t="s">
        <v>476</v>
      </c>
      <c r="AK71" s="183">
        <v>44986</v>
      </c>
      <c r="AL71" s="295" t="s">
        <v>59</v>
      </c>
    </row>
    <row r="72" spans="1:38" s="184" customFormat="1" ht="135" customHeight="1">
      <c r="A72" s="173">
        <f t="shared" si="11"/>
        <v>65</v>
      </c>
      <c r="B72" s="174" t="s">
        <v>467</v>
      </c>
      <c r="C72" s="204" t="s">
        <v>230</v>
      </c>
      <c r="D72" s="176" t="s">
        <v>495</v>
      </c>
      <c r="E72" s="175" t="s">
        <v>92</v>
      </c>
      <c r="F72" s="175" t="s">
        <v>496</v>
      </c>
      <c r="G72" s="175" t="s">
        <v>497</v>
      </c>
      <c r="H72" s="175" t="s">
        <v>78</v>
      </c>
      <c r="I72" s="175">
        <v>40</v>
      </c>
      <c r="J72" s="185" t="s">
        <v>65</v>
      </c>
      <c r="K72" s="178">
        <v>0.8</v>
      </c>
      <c r="L72" s="175" t="s">
        <v>492</v>
      </c>
      <c r="M72" s="175" t="s">
        <v>492</v>
      </c>
      <c r="N72" s="185" t="s">
        <v>81</v>
      </c>
      <c r="O72" s="178">
        <v>0.8</v>
      </c>
      <c r="P72" s="205" t="s">
        <v>82</v>
      </c>
      <c r="Q72" s="175">
        <v>1</v>
      </c>
      <c r="R72" s="175" t="s">
        <v>498</v>
      </c>
      <c r="S72" s="175" t="s">
        <v>47</v>
      </c>
      <c r="T72" s="175" t="s">
        <v>166</v>
      </c>
      <c r="U72" s="175" t="s">
        <v>49</v>
      </c>
      <c r="V72" s="178">
        <v>0.3</v>
      </c>
      <c r="W72" s="175" t="s">
        <v>50</v>
      </c>
      <c r="X72" s="175" t="s">
        <v>51</v>
      </c>
      <c r="Y72" s="175" t="s">
        <v>52</v>
      </c>
      <c r="Z72" s="181">
        <v>0.56000000000000005</v>
      </c>
      <c r="AA72" s="137" t="s">
        <v>41</v>
      </c>
      <c r="AB72" s="134">
        <v>0.56000000000000005</v>
      </c>
      <c r="AC72" s="144" t="s">
        <v>81</v>
      </c>
      <c r="AD72" s="134">
        <v>0.8</v>
      </c>
      <c r="AE72" s="145" t="s">
        <v>82</v>
      </c>
      <c r="AF72" s="136" t="s">
        <v>86</v>
      </c>
      <c r="AG72" s="175" t="s">
        <v>499</v>
      </c>
      <c r="AH72" s="175" t="s">
        <v>482</v>
      </c>
      <c r="AI72" s="175" t="s">
        <v>475</v>
      </c>
      <c r="AJ72" s="175" t="s">
        <v>476</v>
      </c>
      <c r="AK72" s="183">
        <v>44986</v>
      </c>
      <c r="AL72" s="295" t="s">
        <v>59</v>
      </c>
    </row>
    <row r="73" spans="1:38" s="184" customFormat="1" ht="135" customHeight="1">
      <c r="A73" s="173">
        <f t="shared" si="11"/>
        <v>66</v>
      </c>
      <c r="B73" s="174" t="s">
        <v>500</v>
      </c>
      <c r="C73" s="175" t="s">
        <v>141</v>
      </c>
      <c r="D73" s="176" t="s">
        <v>501</v>
      </c>
      <c r="E73" s="175" t="s">
        <v>92</v>
      </c>
      <c r="F73" s="175" t="s">
        <v>502</v>
      </c>
      <c r="G73" s="175" t="s">
        <v>503</v>
      </c>
      <c r="H73" s="175" t="s">
        <v>78</v>
      </c>
      <c r="I73" s="175">
        <v>500</v>
      </c>
      <c r="J73" s="186" t="s">
        <v>79</v>
      </c>
      <c r="K73" s="178">
        <v>0.6</v>
      </c>
      <c r="L73" s="175" t="s">
        <v>145</v>
      </c>
      <c r="M73" s="175" t="s">
        <v>145</v>
      </c>
      <c r="N73" s="186" t="s">
        <v>67</v>
      </c>
      <c r="O73" s="178">
        <v>1</v>
      </c>
      <c r="P73" s="187" t="s">
        <v>68</v>
      </c>
      <c r="Q73" s="175">
        <v>1</v>
      </c>
      <c r="R73" s="175" t="s">
        <v>504</v>
      </c>
      <c r="S73" s="175" t="s">
        <v>47</v>
      </c>
      <c r="T73" s="175" t="s">
        <v>48</v>
      </c>
      <c r="U73" s="175" t="s">
        <v>49</v>
      </c>
      <c r="V73" s="178">
        <v>0.4</v>
      </c>
      <c r="W73" s="175" t="s">
        <v>50</v>
      </c>
      <c r="X73" s="175" t="s">
        <v>51</v>
      </c>
      <c r="Y73" s="175" t="s">
        <v>52</v>
      </c>
      <c r="Z73" s="181">
        <v>0.36</v>
      </c>
      <c r="AA73" s="133" t="s">
        <v>53</v>
      </c>
      <c r="AB73" s="134">
        <v>0.36</v>
      </c>
      <c r="AC73" s="138" t="s">
        <v>67</v>
      </c>
      <c r="AD73" s="134">
        <v>1</v>
      </c>
      <c r="AE73" s="139" t="s">
        <v>68</v>
      </c>
      <c r="AF73" s="136" t="s">
        <v>86</v>
      </c>
      <c r="AG73" s="175" t="s">
        <v>505</v>
      </c>
      <c r="AH73" s="175" t="s">
        <v>506</v>
      </c>
      <c r="AI73" s="175" t="s">
        <v>507</v>
      </c>
      <c r="AJ73" s="175" t="s">
        <v>508</v>
      </c>
      <c r="AK73" s="183">
        <v>44986</v>
      </c>
      <c r="AL73" s="295" t="s">
        <v>59</v>
      </c>
    </row>
    <row r="74" spans="1:38" s="184" customFormat="1" ht="135" customHeight="1">
      <c r="A74" s="173">
        <f t="shared" si="11"/>
        <v>67</v>
      </c>
      <c r="B74" s="174" t="s">
        <v>500</v>
      </c>
      <c r="C74" s="175" t="s">
        <v>141</v>
      </c>
      <c r="D74" s="176" t="s">
        <v>509</v>
      </c>
      <c r="E74" s="175" t="s">
        <v>92</v>
      </c>
      <c r="F74" s="175" t="s">
        <v>510</v>
      </c>
      <c r="G74" s="175" t="s">
        <v>511</v>
      </c>
      <c r="H74" s="175" t="s">
        <v>78</v>
      </c>
      <c r="I74" s="175">
        <v>120</v>
      </c>
      <c r="J74" s="186" t="s">
        <v>79</v>
      </c>
      <c r="K74" s="178">
        <v>0.4</v>
      </c>
      <c r="L74" s="175" t="s">
        <v>43</v>
      </c>
      <c r="M74" s="175" t="s">
        <v>43</v>
      </c>
      <c r="N74" s="179" t="s">
        <v>44</v>
      </c>
      <c r="O74" s="178">
        <v>0.4</v>
      </c>
      <c r="P74" s="180" t="s">
        <v>45</v>
      </c>
      <c r="Q74" s="175">
        <v>1</v>
      </c>
      <c r="R74" s="175" t="s">
        <v>512</v>
      </c>
      <c r="S74" s="175" t="s">
        <v>47</v>
      </c>
      <c r="T74" s="175" t="s">
        <v>48</v>
      </c>
      <c r="U74" s="175" t="s">
        <v>49</v>
      </c>
      <c r="V74" s="178">
        <v>0.4</v>
      </c>
      <c r="W74" s="175" t="s">
        <v>50</v>
      </c>
      <c r="X74" s="175" t="s">
        <v>129</v>
      </c>
      <c r="Y74" s="175" t="s">
        <v>52</v>
      </c>
      <c r="Z74" s="181">
        <v>0.24</v>
      </c>
      <c r="AA74" s="133" t="s">
        <v>53</v>
      </c>
      <c r="AB74" s="134">
        <v>0.24</v>
      </c>
      <c r="AC74" s="133" t="s">
        <v>44</v>
      </c>
      <c r="AD74" s="134">
        <v>0.4</v>
      </c>
      <c r="AE74" s="135" t="s">
        <v>45</v>
      </c>
      <c r="AF74" s="136" t="s">
        <v>86</v>
      </c>
      <c r="AG74" s="175" t="s">
        <v>505</v>
      </c>
      <c r="AH74" s="175" t="s">
        <v>506</v>
      </c>
      <c r="AI74" s="175" t="s">
        <v>507</v>
      </c>
      <c r="AJ74" s="175" t="s">
        <v>508</v>
      </c>
      <c r="AK74" s="183">
        <v>44986</v>
      </c>
      <c r="AL74" s="295" t="s">
        <v>59</v>
      </c>
    </row>
    <row r="75" spans="1:38" s="184" customFormat="1" ht="135" customHeight="1">
      <c r="A75" s="173">
        <f t="shared" si="11"/>
        <v>68</v>
      </c>
      <c r="B75" s="174" t="s">
        <v>500</v>
      </c>
      <c r="C75" s="175" t="s">
        <v>141</v>
      </c>
      <c r="D75" s="176" t="s">
        <v>513</v>
      </c>
      <c r="E75" s="175" t="s">
        <v>92</v>
      </c>
      <c r="F75" s="175" t="s">
        <v>514</v>
      </c>
      <c r="G75" s="175" t="s">
        <v>515</v>
      </c>
      <c r="H75" s="175" t="s">
        <v>78</v>
      </c>
      <c r="I75" s="175">
        <v>100</v>
      </c>
      <c r="J75" s="186" t="s">
        <v>79</v>
      </c>
      <c r="K75" s="178">
        <v>0.4</v>
      </c>
      <c r="L75" s="175" t="s">
        <v>100</v>
      </c>
      <c r="M75" s="175" t="s">
        <v>100</v>
      </c>
      <c r="N75" s="177" t="s">
        <v>45</v>
      </c>
      <c r="O75" s="178">
        <v>0.6</v>
      </c>
      <c r="P75" s="180" t="s">
        <v>45</v>
      </c>
      <c r="Q75" s="175">
        <v>1</v>
      </c>
      <c r="R75" s="175" t="s">
        <v>516</v>
      </c>
      <c r="S75" s="175" t="s">
        <v>47</v>
      </c>
      <c r="T75" s="175" t="s">
        <v>48</v>
      </c>
      <c r="U75" s="175" t="s">
        <v>49</v>
      </c>
      <c r="V75" s="178">
        <v>0.4</v>
      </c>
      <c r="W75" s="175" t="s">
        <v>50</v>
      </c>
      <c r="X75" s="175" t="s">
        <v>129</v>
      </c>
      <c r="Y75" s="175" t="s">
        <v>52</v>
      </c>
      <c r="Z75" s="181">
        <v>0.24</v>
      </c>
      <c r="AA75" s="133" t="s">
        <v>53</v>
      </c>
      <c r="AB75" s="134">
        <v>0.24</v>
      </c>
      <c r="AC75" s="137" t="s">
        <v>45</v>
      </c>
      <c r="AD75" s="134">
        <v>0.6</v>
      </c>
      <c r="AE75" s="135" t="s">
        <v>45</v>
      </c>
      <c r="AF75" s="136" t="s">
        <v>54</v>
      </c>
      <c r="AG75" s="175" t="s">
        <v>505</v>
      </c>
      <c r="AH75" s="175" t="s">
        <v>506</v>
      </c>
      <c r="AI75" s="175" t="s">
        <v>507</v>
      </c>
      <c r="AJ75" s="175" t="s">
        <v>508</v>
      </c>
      <c r="AK75" s="183">
        <v>44986</v>
      </c>
      <c r="AL75" s="295" t="s">
        <v>59</v>
      </c>
    </row>
    <row r="76" spans="1:38" s="184" customFormat="1" ht="135" customHeight="1">
      <c r="A76" s="173">
        <f t="shared" si="11"/>
        <v>69</v>
      </c>
      <c r="B76" s="174" t="s">
        <v>517</v>
      </c>
      <c r="C76" s="175" t="s">
        <v>141</v>
      </c>
      <c r="D76" s="176" t="s">
        <v>518</v>
      </c>
      <c r="E76" s="175" t="s">
        <v>374</v>
      </c>
      <c r="F76" s="175" t="s">
        <v>519</v>
      </c>
      <c r="G76" s="175" t="s">
        <v>520</v>
      </c>
      <c r="H76" s="175" t="s">
        <v>78</v>
      </c>
      <c r="I76" s="175">
        <v>5</v>
      </c>
      <c r="J76" s="179" t="s">
        <v>53</v>
      </c>
      <c r="K76" s="178">
        <v>0.4</v>
      </c>
      <c r="L76" s="175" t="s">
        <v>187</v>
      </c>
      <c r="M76" s="175" t="s">
        <v>187</v>
      </c>
      <c r="N76" s="222" t="s">
        <v>172</v>
      </c>
      <c r="O76" s="178">
        <v>0.2</v>
      </c>
      <c r="P76" s="222" t="s">
        <v>173</v>
      </c>
      <c r="Q76" s="175">
        <v>1</v>
      </c>
      <c r="R76" s="175" t="s">
        <v>521</v>
      </c>
      <c r="S76" s="175" t="s">
        <v>47</v>
      </c>
      <c r="T76" s="175" t="s">
        <v>48</v>
      </c>
      <c r="U76" s="175" t="s">
        <v>49</v>
      </c>
      <c r="V76" s="178">
        <v>0.4</v>
      </c>
      <c r="W76" s="175" t="s">
        <v>163</v>
      </c>
      <c r="X76" s="175" t="s">
        <v>51</v>
      </c>
      <c r="Y76" s="175" t="s">
        <v>296</v>
      </c>
      <c r="Z76" s="181">
        <v>0.24</v>
      </c>
      <c r="AA76" s="133" t="s">
        <v>53</v>
      </c>
      <c r="AB76" s="134">
        <v>0.24</v>
      </c>
      <c r="AC76" s="140" t="s">
        <v>172</v>
      </c>
      <c r="AD76" s="134">
        <v>0.2</v>
      </c>
      <c r="AE76" s="140" t="s">
        <v>173</v>
      </c>
      <c r="AF76" s="136" t="s">
        <v>54</v>
      </c>
      <c r="AG76" s="175" t="s">
        <v>522</v>
      </c>
      <c r="AH76" s="175" t="s">
        <v>523</v>
      </c>
      <c r="AI76" s="175" t="s">
        <v>524</v>
      </c>
      <c r="AJ76" s="175" t="s">
        <v>525</v>
      </c>
      <c r="AK76" s="183">
        <v>44986</v>
      </c>
      <c r="AL76" s="295" t="s">
        <v>59</v>
      </c>
    </row>
    <row r="77" spans="1:38" s="184" customFormat="1" ht="135" customHeight="1">
      <c r="A77" s="173">
        <f t="shared" si="11"/>
        <v>70</v>
      </c>
      <c r="B77" s="174" t="s">
        <v>517</v>
      </c>
      <c r="C77" s="175" t="s">
        <v>141</v>
      </c>
      <c r="D77" s="176" t="s">
        <v>526</v>
      </c>
      <c r="E77" s="175" t="s">
        <v>374</v>
      </c>
      <c r="F77" s="175" t="s">
        <v>519</v>
      </c>
      <c r="G77" s="175" t="s">
        <v>527</v>
      </c>
      <c r="H77" s="175" t="s">
        <v>78</v>
      </c>
      <c r="I77" s="175">
        <v>48</v>
      </c>
      <c r="J77" s="185" t="s">
        <v>65</v>
      </c>
      <c r="K77" s="178">
        <v>0.8</v>
      </c>
      <c r="L77" s="175" t="s">
        <v>187</v>
      </c>
      <c r="M77" s="175" t="s">
        <v>187</v>
      </c>
      <c r="N77" s="222" t="s">
        <v>172</v>
      </c>
      <c r="O77" s="178">
        <v>0.2</v>
      </c>
      <c r="P77" s="180" t="s">
        <v>45</v>
      </c>
      <c r="Q77" s="175">
        <v>1</v>
      </c>
      <c r="R77" s="175" t="s">
        <v>528</v>
      </c>
      <c r="S77" s="175" t="s">
        <v>47</v>
      </c>
      <c r="T77" s="175" t="s">
        <v>48</v>
      </c>
      <c r="U77" s="175" t="s">
        <v>49</v>
      </c>
      <c r="V77" s="178">
        <v>0.4</v>
      </c>
      <c r="W77" s="175" t="s">
        <v>163</v>
      </c>
      <c r="X77" s="175" t="s">
        <v>51</v>
      </c>
      <c r="Y77" s="175" t="s">
        <v>296</v>
      </c>
      <c r="Z77" s="181">
        <v>0.48</v>
      </c>
      <c r="AA77" s="137" t="s">
        <v>41</v>
      </c>
      <c r="AB77" s="134">
        <v>0.48</v>
      </c>
      <c r="AC77" s="140" t="s">
        <v>172</v>
      </c>
      <c r="AD77" s="134">
        <v>0.2</v>
      </c>
      <c r="AE77" s="135" t="s">
        <v>45</v>
      </c>
      <c r="AF77" s="136" t="s">
        <v>54</v>
      </c>
      <c r="AG77" s="175" t="s">
        <v>522</v>
      </c>
      <c r="AH77" s="175" t="s">
        <v>523</v>
      </c>
      <c r="AI77" s="175" t="s">
        <v>524</v>
      </c>
      <c r="AJ77" s="175" t="s">
        <v>529</v>
      </c>
      <c r="AK77" s="183">
        <v>44986</v>
      </c>
      <c r="AL77" s="295" t="s">
        <v>59</v>
      </c>
    </row>
    <row r="78" spans="1:38" s="184" customFormat="1" ht="135" customHeight="1" thickBot="1">
      <c r="A78" s="173">
        <f t="shared" si="11"/>
        <v>71</v>
      </c>
      <c r="B78" s="174" t="s">
        <v>530</v>
      </c>
      <c r="C78" s="175" t="s">
        <v>321</v>
      </c>
      <c r="D78" s="176" t="s">
        <v>531</v>
      </c>
      <c r="E78" s="175" t="s">
        <v>75</v>
      </c>
      <c r="F78" s="175" t="s">
        <v>532</v>
      </c>
      <c r="G78" s="175" t="s">
        <v>533</v>
      </c>
      <c r="H78" s="175" t="s">
        <v>40</v>
      </c>
      <c r="I78" s="175">
        <v>51</v>
      </c>
      <c r="J78" s="186" t="s">
        <v>79</v>
      </c>
      <c r="K78" s="178">
        <v>1</v>
      </c>
      <c r="L78" s="175" t="s">
        <v>100</v>
      </c>
      <c r="M78" s="175" t="s">
        <v>100</v>
      </c>
      <c r="N78" s="177" t="s">
        <v>45</v>
      </c>
      <c r="O78" s="178">
        <v>0.6</v>
      </c>
      <c r="P78" s="205" t="s">
        <v>82</v>
      </c>
      <c r="Q78" s="175">
        <v>1</v>
      </c>
      <c r="R78" s="175" t="s">
        <v>534</v>
      </c>
      <c r="S78" s="175" t="s">
        <v>47</v>
      </c>
      <c r="T78" s="175" t="s">
        <v>48</v>
      </c>
      <c r="U78" s="175" t="s">
        <v>49</v>
      </c>
      <c r="V78" s="178">
        <v>0.4</v>
      </c>
      <c r="W78" s="175" t="s">
        <v>50</v>
      </c>
      <c r="X78" s="175" t="s">
        <v>51</v>
      </c>
      <c r="Y78" s="175" t="s">
        <v>52</v>
      </c>
      <c r="Z78" s="181">
        <v>0.6</v>
      </c>
      <c r="AA78" s="137" t="s">
        <v>41</v>
      </c>
      <c r="AB78" s="134">
        <v>0.6</v>
      </c>
      <c r="AC78" s="137" t="s">
        <v>45</v>
      </c>
      <c r="AD78" s="134">
        <v>0.6</v>
      </c>
      <c r="AE78" s="135" t="s">
        <v>45</v>
      </c>
      <c r="AF78" s="136" t="s">
        <v>54</v>
      </c>
      <c r="AG78" s="224" t="s">
        <v>535</v>
      </c>
      <c r="AH78" s="224" t="s">
        <v>536</v>
      </c>
      <c r="AI78" s="175" t="s">
        <v>537</v>
      </c>
      <c r="AJ78" s="175" t="s">
        <v>538</v>
      </c>
      <c r="AK78" s="183">
        <v>44986</v>
      </c>
      <c r="AL78" s="295" t="s">
        <v>59</v>
      </c>
    </row>
    <row r="79" spans="1:38" s="184" customFormat="1" ht="135" customHeight="1" thickTop="1" thickBot="1">
      <c r="A79" s="173">
        <f t="shared" si="11"/>
        <v>72</v>
      </c>
      <c r="B79" s="174" t="s">
        <v>530</v>
      </c>
      <c r="C79" s="175" t="s">
        <v>321</v>
      </c>
      <c r="D79" s="176" t="s">
        <v>539</v>
      </c>
      <c r="E79" s="175" t="s">
        <v>75</v>
      </c>
      <c r="F79" s="175" t="s">
        <v>540</v>
      </c>
      <c r="G79" s="175" t="s">
        <v>541</v>
      </c>
      <c r="H79" s="175" t="s">
        <v>542</v>
      </c>
      <c r="I79" s="175">
        <v>51</v>
      </c>
      <c r="J79" s="186" t="s">
        <v>79</v>
      </c>
      <c r="K79" s="178">
        <v>1</v>
      </c>
      <c r="L79" s="175" t="s">
        <v>42</v>
      </c>
      <c r="M79" s="175" t="s">
        <v>43</v>
      </c>
      <c r="N79" s="179" t="s">
        <v>44</v>
      </c>
      <c r="O79" s="178">
        <v>0.4</v>
      </c>
      <c r="P79" s="205" t="s">
        <v>82</v>
      </c>
      <c r="Q79" s="175">
        <v>1</v>
      </c>
      <c r="R79" s="175" t="s">
        <v>543</v>
      </c>
      <c r="S79" s="175" t="s">
        <v>47</v>
      </c>
      <c r="T79" s="175" t="s">
        <v>48</v>
      </c>
      <c r="U79" s="175" t="s">
        <v>49</v>
      </c>
      <c r="V79" s="178">
        <v>0.4</v>
      </c>
      <c r="W79" s="175" t="s">
        <v>50</v>
      </c>
      <c r="X79" s="175" t="s">
        <v>51</v>
      </c>
      <c r="Y79" s="175" t="s">
        <v>52</v>
      </c>
      <c r="Z79" s="181">
        <v>0.6</v>
      </c>
      <c r="AA79" s="137" t="s">
        <v>41</v>
      </c>
      <c r="AB79" s="134">
        <v>0.6</v>
      </c>
      <c r="AC79" s="133" t="s">
        <v>44</v>
      </c>
      <c r="AD79" s="134">
        <v>0.4</v>
      </c>
      <c r="AE79" s="135" t="s">
        <v>45</v>
      </c>
      <c r="AF79" s="136" t="s">
        <v>54</v>
      </c>
      <c r="AG79" s="225" t="s">
        <v>535</v>
      </c>
      <c r="AH79" s="225" t="s">
        <v>536</v>
      </c>
      <c r="AI79" s="175" t="s">
        <v>537</v>
      </c>
      <c r="AJ79" s="175" t="s">
        <v>538</v>
      </c>
      <c r="AK79" s="183">
        <v>44986</v>
      </c>
      <c r="AL79" s="295" t="s">
        <v>59</v>
      </c>
    </row>
    <row r="80" spans="1:38" s="184" customFormat="1" ht="135" customHeight="1" thickTop="1">
      <c r="A80" s="173">
        <f t="shared" si="11"/>
        <v>73</v>
      </c>
      <c r="B80" s="174" t="s">
        <v>544</v>
      </c>
      <c r="C80" s="175" t="s">
        <v>73</v>
      </c>
      <c r="D80" s="176" t="s">
        <v>545</v>
      </c>
      <c r="E80" s="175" t="s">
        <v>452</v>
      </c>
      <c r="F80" s="175" t="s">
        <v>546</v>
      </c>
      <c r="G80" s="175" t="s">
        <v>547</v>
      </c>
      <c r="H80" s="175" t="s">
        <v>78</v>
      </c>
      <c r="I80" s="175">
        <v>40</v>
      </c>
      <c r="J80" s="185" t="s">
        <v>65</v>
      </c>
      <c r="K80" s="178">
        <v>0.8</v>
      </c>
      <c r="L80" s="175" t="s">
        <v>145</v>
      </c>
      <c r="M80" s="175" t="s">
        <v>145</v>
      </c>
      <c r="N80" s="186" t="s">
        <v>67</v>
      </c>
      <c r="O80" s="178">
        <v>1</v>
      </c>
      <c r="P80" s="187" t="s">
        <v>68</v>
      </c>
      <c r="Q80" s="175">
        <v>1</v>
      </c>
      <c r="R80" s="175" t="s">
        <v>548</v>
      </c>
      <c r="S80" s="175" t="s">
        <v>47</v>
      </c>
      <c r="T80" s="175" t="s">
        <v>48</v>
      </c>
      <c r="U80" s="175" t="s">
        <v>49</v>
      </c>
      <c r="V80" s="178">
        <v>0.4</v>
      </c>
      <c r="W80" s="175" t="s">
        <v>50</v>
      </c>
      <c r="X80" s="175" t="s">
        <v>51</v>
      </c>
      <c r="Y80" s="175" t="s">
        <v>52</v>
      </c>
      <c r="Z80" s="181">
        <v>0.48</v>
      </c>
      <c r="AA80" s="137" t="s">
        <v>41</v>
      </c>
      <c r="AB80" s="134">
        <v>0.48</v>
      </c>
      <c r="AC80" s="138" t="s">
        <v>67</v>
      </c>
      <c r="AD80" s="134">
        <v>1</v>
      </c>
      <c r="AE80" s="139" t="s">
        <v>68</v>
      </c>
      <c r="AF80" s="136" t="s">
        <v>54</v>
      </c>
      <c r="AG80" s="226" t="s">
        <v>549</v>
      </c>
      <c r="AH80" s="226" t="s">
        <v>311</v>
      </c>
      <c r="AI80" s="175" t="s">
        <v>550</v>
      </c>
      <c r="AJ80" s="175" t="s">
        <v>551</v>
      </c>
      <c r="AK80" s="183">
        <v>44986</v>
      </c>
      <c r="AL80" s="295" t="s">
        <v>59</v>
      </c>
    </row>
    <row r="81" spans="1:38" s="184" customFormat="1" ht="135" customHeight="1">
      <c r="A81" s="173">
        <f t="shared" si="11"/>
        <v>74</v>
      </c>
      <c r="B81" s="174" t="s">
        <v>552</v>
      </c>
      <c r="C81" s="175" t="s">
        <v>35</v>
      </c>
      <c r="D81" s="176" t="s">
        <v>553</v>
      </c>
      <c r="E81" s="175" t="s">
        <v>75</v>
      </c>
      <c r="F81" s="241" t="s">
        <v>554</v>
      </c>
      <c r="G81" s="241" t="s">
        <v>555</v>
      </c>
      <c r="H81" s="175" t="s">
        <v>40</v>
      </c>
      <c r="I81" s="175">
        <v>51</v>
      </c>
      <c r="J81" s="186" t="s">
        <v>79</v>
      </c>
      <c r="K81" s="178">
        <v>1</v>
      </c>
      <c r="L81" s="227" t="s">
        <v>100</v>
      </c>
      <c r="M81" s="175" t="s">
        <v>100</v>
      </c>
      <c r="N81" s="177" t="s">
        <v>45</v>
      </c>
      <c r="O81" s="178">
        <v>0.6</v>
      </c>
      <c r="P81" s="205" t="s">
        <v>82</v>
      </c>
      <c r="Q81" s="175">
        <v>1</v>
      </c>
      <c r="R81" s="175" t="s">
        <v>556</v>
      </c>
      <c r="S81" s="175" t="s">
        <v>47</v>
      </c>
      <c r="T81" s="175" t="s">
        <v>48</v>
      </c>
      <c r="U81" s="175" t="s">
        <v>49</v>
      </c>
      <c r="V81" s="178">
        <v>0.4</v>
      </c>
      <c r="W81" s="175" t="s">
        <v>50</v>
      </c>
      <c r="X81" s="175" t="s">
        <v>51</v>
      </c>
      <c r="Y81" s="175" t="s">
        <v>52</v>
      </c>
      <c r="Z81" s="181">
        <v>0.6</v>
      </c>
      <c r="AA81" s="137" t="s">
        <v>41</v>
      </c>
      <c r="AB81" s="134">
        <v>0.6</v>
      </c>
      <c r="AC81" s="137" t="s">
        <v>45</v>
      </c>
      <c r="AD81" s="134">
        <v>0.6</v>
      </c>
      <c r="AE81" s="135" t="s">
        <v>45</v>
      </c>
      <c r="AF81" s="136" t="s">
        <v>54</v>
      </c>
      <c r="AG81" s="227" t="s">
        <v>557</v>
      </c>
      <c r="AH81" s="227" t="s">
        <v>558</v>
      </c>
      <c r="AI81" s="175" t="s">
        <v>559</v>
      </c>
      <c r="AJ81" s="227" t="s">
        <v>560</v>
      </c>
      <c r="AK81" s="183">
        <v>44986</v>
      </c>
      <c r="AL81" s="295" t="s">
        <v>59</v>
      </c>
    </row>
    <row r="82" spans="1:38" s="184" customFormat="1" ht="135" customHeight="1">
      <c r="A82" s="173">
        <f t="shared" si="11"/>
        <v>75</v>
      </c>
      <c r="B82" s="174" t="s">
        <v>552</v>
      </c>
      <c r="C82" s="175" t="s">
        <v>35</v>
      </c>
      <c r="D82" s="176" t="s">
        <v>561</v>
      </c>
      <c r="E82" s="175" t="s">
        <v>75</v>
      </c>
      <c r="F82" s="227" t="s">
        <v>562</v>
      </c>
      <c r="G82" s="227" t="s">
        <v>563</v>
      </c>
      <c r="H82" s="175" t="s">
        <v>564</v>
      </c>
      <c r="I82" s="175">
        <v>52</v>
      </c>
      <c r="J82" s="186" t="s">
        <v>79</v>
      </c>
      <c r="K82" s="178">
        <v>1</v>
      </c>
      <c r="L82" s="227" t="s">
        <v>100</v>
      </c>
      <c r="M82" s="175" t="s">
        <v>100</v>
      </c>
      <c r="N82" s="177" t="s">
        <v>45</v>
      </c>
      <c r="O82" s="178">
        <v>0.6</v>
      </c>
      <c r="P82" s="205" t="s">
        <v>82</v>
      </c>
      <c r="Q82" s="175">
        <v>2</v>
      </c>
      <c r="R82" s="175" t="s">
        <v>565</v>
      </c>
      <c r="S82" s="175" t="s">
        <v>47</v>
      </c>
      <c r="T82" s="175" t="s">
        <v>48</v>
      </c>
      <c r="U82" s="175" t="s">
        <v>154</v>
      </c>
      <c r="V82" s="178">
        <v>0.5</v>
      </c>
      <c r="W82" s="175" t="s">
        <v>50</v>
      </c>
      <c r="X82" s="175" t="s">
        <v>129</v>
      </c>
      <c r="Y82" s="175" t="s">
        <v>52</v>
      </c>
      <c r="Z82" s="181">
        <v>0.5</v>
      </c>
      <c r="AA82" s="137" t="s">
        <v>41</v>
      </c>
      <c r="AB82" s="134">
        <v>0.5</v>
      </c>
      <c r="AC82" s="137" t="s">
        <v>45</v>
      </c>
      <c r="AD82" s="134">
        <v>0.6</v>
      </c>
      <c r="AE82" s="135" t="s">
        <v>45</v>
      </c>
      <c r="AF82" s="136" t="s">
        <v>54</v>
      </c>
      <c r="AG82" s="227" t="s">
        <v>566</v>
      </c>
      <c r="AH82" s="227" t="s">
        <v>567</v>
      </c>
      <c r="AI82" s="175" t="s">
        <v>559</v>
      </c>
      <c r="AJ82" s="227" t="s">
        <v>560</v>
      </c>
      <c r="AK82" s="183">
        <v>44986</v>
      </c>
      <c r="AL82" s="295" t="s">
        <v>59</v>
      </c>
    </row>
    <row r="83" spans="1:38" s="184" customFormat="1" ht="135" customHeight="1">
      <c r="A83" s="173">
        <f t="shared" si="11"/>
        <v>76</v>
      </c>
      <c r="B83" s="174" t="s">
        <v>568</v>
      </c>
      <c r="C83" s="175" t="s">
        <v>35</v>
      </c>
      <c r="D83" s="176" t="s">
        <v>569</v>
      </c>
      <c r="E83" s="175" t="s">
        <v>75</v>
      </c>
      <c r="F83" s="175" t="s">
        <v>570</v>
      </c>
      <c r="G83" s="175" t="s">
        <v>571</v>
      </c>
      <c r="H83" s="175" t="s">
        <v>40</v>
      </c>
      <c r="I83" s="175">
        <v>51</v>
      </c>
      <c r="J83" s="186" t="s">
        <v>79</v>
      </c>
      <c r="K83" s="178">
        <v>1</v>
      </c>
      <c r="L83" s="175" t="s">
        <v>100</v>
      </c>
      <c r="M83" s="175" t="s">
        <v>100</v>
      </c>
      <c r="N83" s="177" t="s">
        <v>45</v>
      </c>
      <c r="O83" s="178">
        <v>0.6</v>
      </c>
      <c r="P83" s="205" t="s">
        <v>82</v>
      </c>
      <c r="Q83" s="175">
        <v>1</v>
      </c>
      <c r="R83" s="175" t="s">
        <v>572</v>
      </c>
      <c r="S83" s="175" t="s">
        <v>8</v>
      </c>
      <c r="T83" s="175" t="s">
        <v>84</v>
      </c>
      <c r="U83" s="175" t="s">
        <v>49</v>
      </c>
      <c r="V83" s="178">
        <v>0.25</v>
      </c>
      <c r="W83" s="175" t="s">
        <v>50</v>
      </c>
      <c r="X83" s="175" t="s">
        <v>51</v>
      </c>
      <c r="Y83" s="175" t="s">
        <v>52</v>
      </c>
      <c r="Z83" s="181">
        <v>1</v>
      </c>
      <c r="AA83" s="138" t="s">
        <v>79</v>
      </c>
      <c r="AB83" s="134">
        <v>1</v>
      </c>
      <c r="AC83" s="137" t="s">
        <v>45</v>
      </c>
      <c r="AD83" s="134">
        <v>0.45</v>
      </c>
      <c r="AE83" s="145" t="s">
        <v>82</v>
      </c>
      <c r="AF83" s="136" t="s">
        <v>155</v>
      </c>
      <c r="AG83" s="175" t="s">
        <v>573</v>
      </c>
      <c r="AH83" s="175" t="s">
        <v>574</v>
      </c>
      <c r="AI83" s="175" t="s">
        <v>575</v>
      </c>
      <c r="AJ83" s="175" t="s">
        <v>576</v>
      </c>
      <c r="AK83" s="183">
        <v>44986</v>
      </c>
      <c r="AL83" s="295" t="s">
        <v>59</v>
      </c>
    </row>
    <row r="84" spans="1:38" s="184" customFormat="1" ht="135" customHeight="1">
      <c r="A84" s="173">
        <f t="shared" si="11"/>
        <v>77</v>
      </c>
      <c r="B84" s="174" t="s">
        <v>577</v>
      </c>
      <c r="C84" s="175" t="s">
        <v>35</v>
      </c>
      <c r="D84" s="176" t="s">
        <v>578</v>
      </c>
      <c r="E84" s="175" t="s">
        <v>75</v>
      </c>
      <c r="F84" s="175" t="s">
        <v>579</v>
      </c>
      <c r="G84" s="175" t="s">
        <v>580</v>
      </c>
      <c r="H84" s="175" t="s">
        <v>564</v>
      </c>
      <c r="I84" s="175">
        <v>36</v>
      </c>
      <c r="J84" s="185" t="s">
        <v>65</v>
      </c>
      <c r="K84" s="178">
        <v>0.8</v>
      </c>
      <c r="L84" s="175" t="s">
        <v>581</v>
      </c>
      <c r="M84" s="175" t="s">
        <v>80</v>
      </c>
      <c r="N84" s="185" t="s">
        <v>81</v>
      </c>
      <c r="O84" s="178">
        <v>0.8</v>
      </c>
      <c r="P84" s="205" t="s">
        <v>82</v>
      </c>
      <c r="Q84" s="175">
        <v>1</v>
      </c>
      <c r="R84" s="175" t="s">
        <v>582</v>
      </c>
      <c r="S84" s="175" t="s">
        <v>47</v>
      </c>
      <c r="T84" s="175" t="s">
        <v>48</v>
      </c>
      <c r="U84" s="175" t="s">
        <v>49</v>
      </c>
      <c r="V84" s="178">
        <v>0.4</v>
      </c>
      <c r="W84" s="175" t="s">
        <v>50</v>
      </c>
      <c r="X84" s="175" t="s">
        <v>51</v>
      </c>
      <c r="Y84" s="175" t="s">
        <v>52</v>
      </c>
      <c r="Z84" s="181">
        <v>0.48</v>
      </c>
      <c r="AA84" s="137" t="s">
        <v>41</v>
      </c>
      <c r="AB84" s="134">
        <v>0.48</v>
      </c>
      <c r="AC84" s="144" t="s">
        <v>81</v>
      </c>
      <c r="AD84" s="134">
        <v>0.8</v>
      </c>
      <c r="AE84" s="145" t="s">
        <v>82</v>
      </c>
      <c r="AF84" s="136" t="s">
        <v>583</v>
      </c>
      <c r="AG84" s="175" t="s">
        <v>584</v>
      </c>
      <c r="AH84" s="175" t="s">
        <v>311</v>
      </c>
      <c r="AI84" s="175" t="s">
        <v>585</v>
      </c>
      <c r="AJ84" s="175" t="s">
        <v>586</v>
      </c>
      <c r="AK84" s="183">
        <v>44986</v>
      </c>
      <c r="AL84" s="295" t="s">
        <v>59</v>
      </c>
    </row>
    <row r="85" spans="1:38" s="184" customFormat="1" ht="135" customHeight="1">
      <c r="A85" s="173">
        <f t="shared" si="11"/>
        <v>78</v>
      </c>
      <c r="B85" s="174" t="s">
        <v>577</v>
      </c>
      <c r="C85" s="175" t="s">
        <v>35</v>
      </c>
      <c r="D85" s="176" t="s">
        <v>587</v>
      </c>
      <c r="E85" s="175" t="s">
        <v>452</v>
      </c>
      <c r="F85" s="175" t="s">
        <v>588</v>
      </c>
      <c r="G85" s="175" t="s">
        <v>589</v>
      </c>
      <c r="H85" s="175" t="s">
        <v>40</v>
      </c>
      <c r="I85" s="175">
        <v>100</v>
      </c>
      <c r="J85" s="186" t="s">
        <v>79</v>
      </c>
      <c r="K85" s="178">
        <v>1</v>
      </c>
      <c r="L85" s="175" t="s">
        <v>581</v>
      </c>
      <c r="M85" s="175" t="s">
        <v>80</v>
      </c>
      <c r="N85" s="185" t="s">
        <v>81</v>
      </c>
      <c r="O85" s="178">
        <v>0.8</v>
      </c>
      <c r="P85" s="205" t="s">
        <v>82</v>
      </c>
      <c r="Q85" s="175">
        <v>1</v>
      </c>
      <c r="R85" s="175" t="s">
        <v>590</v>
      </c>
      <c r="S85" s="175" t="s">
        <v>47</v>
      </c>
      <c r="T85" s="175" t="s">
        <v>48</v>
      </c>
      <c r="U85" s="175" t="s">
        <v>49</v>
      </c>
      <c r="V85" s="178">
        <v>0.4</v>
      </c>
      <c r="W85" s="175" t="s">
        <v>50</v>
      </c>
      <c r="X85" s="175" t="s">
        <v>51</v>
      </c>
      <c r="Y85" s="175" t="s">
        <v>52</v>
      </c>
      <c r="Z85" s="181">
        <v>0.6</v>
      </c>
      <c r="AA85" s="137" t="s">
        <v>41</v>
      </c>
      <c r="AB85" s="134">
        <v>0.6</v>
      </c>
      <c r="AC85" s="144" t="s">
        <v>81</v>
      </c>
      <c r="AD85" s="134">
        <v>0.8</v>
      </c>
      <c r="AE85" s="145" t="s">
        <v>82</v>
      </c>
      <c r="AF85" s="136" t="s">
        <v>54</v>
      </c>
      <c r="AG85" s="175" t="s">
        <v>584</v>
      </c>
      <c r="AH85" s="175" t="s">
        <v>311</v>
      </c>
      <c r="AI85" s="175" t="s">
        <v>585</v>
      </c>
      <c r="AJ85" s="175" t="s">
        <v>586</v>
      </c>
      <c r="AK85" s="183">
        <v>44986</v>
      </c>
      <c r="AL85" s="295" t="s">
        <v>59</v>
      </c>
    </row>
    <row r="86" spans="1:38" s="184" customFormat="1" ht="135" customHeight="1" thickBot="1">
      <c r="A86" s="173">
        <f t="shared" si="11"/>
        <v>79</v>
      </c>
      <c r="B86" s="228" t="s">
        <v>577</v>
      </c>
      <c r="C86" s="229" t="s">
        <v>35</v>
      </c>
      <c r="D86" s="230" t="s">
        <v>591</v>
      </c>
      <c r="E86" s="229" t="s">
        <v>75</v>
      </c>
      <c r="F86" s="229" t="s">
        <v>592</v>
      </c>
      <c r="G86" s="229" t="s">
        <v>593</v>
      </c>
      <c r="H86" s="229" t="s">
        <v>564</v>
      </c>
      <c r="I86" s="229">
        <v>120</v>
      </c>
      <c r="J86" s="231" t="s">
        <v>79</v>
      </c>
      <c r="K86" s="232">
        <v>1</v>
      </c>
      <c r="L86" s="229" t="s">
        <v>581</v>
      </c>
      <c r="M86" s="229" t="s">
        <v>80</v>
      </c>
      <c r="N86" s="233" t="s">
        <v>81</v>
      </c>
      <c r="O86" s="232">
        <v>0.8</v>
      </c>
      <c r="P86" s="234" t="s">
        <v>82</v>
      </c>
      <c r="Q86" s="229">
        <v>1</v>
      </c>
      <c r="R86" s="229" t="s">
        <v>594</v>
      </c>
      <c r="S86" s="229" t="s">
        <v>47</v>
      </c>
      <c r="T86" s="229" t="s">
        <v>48</v>
      </c>
      <c r="U86" s="229" t="s">
        <v>49</v>
      </c>
      <c r="V86" s="232">
        <v>0.4</v>
      </c>
      <c r="W86" s="229" t="s">
        <v>50</v>
      </c>
      <c r="X86" s="229" t="s">
        <v>51</v>
      </c>
      <c r="Y86" s="229" t="s">
        <v>52</v>
      </c>
      <c r="Z86" s="235">
        <v>0.6</v>
      </c>
      <c r="AA86" s="149" t="s">
        <v>41</v>
      </c>
      <c r="AB86" s="150">
        <v>0.6</v>
      </c>
      <c r="AC86" s="151" t="s">
        <v>81</v>
      </c>
      <c r="AD86" s="150">
        <v>0.8</v>
      </c>
      <c r="AE86" s="152" t="s">
        <v>82</v>
      </c>
      <c r="AF86" s="153" t="s">
        <v>54</v>
      </c>
      <c r="AG86" s="229" t="s">
        <v>584</v>
      </c>
      <c r="AH86" s="229" t="s">
        <v>311</v>
      </c>
      <c r="AI86" s="229" t="s">
        <v>585</v>
      </c>
      <c r="AJ86" s="229" t="s">
        <v>586</v>
      </c>
      <c r="AK86" s="236">
        <v>44986</v>
      </c>
      <c r="AL86" s="301" t="s">
        <v>59</v>
      </c>
    </row>
  </sheetData>
  <autoFilter ref="A6:AL86" xr:uid="{00000000-0009-0000-0000-000000000000}">
    <filterColumn colId="19" showButton="0"/>
    <filterColumn colId="20" showButton="0"/>
    <filterColumn colId="21" showButton="0"/>
    <filterColumn colId="22" showButton="0"/>
    <filterColumn colId="23" showButton="0"/>
  </autoFilter>
  <mergeCells count="21">
    <mergeCell ref="H34:H35"/>
    <mergeCell ref="E34:E35"/>
    <mergeCell ref="F34:F35"/>
    <mergeCell ref="T6:Y6"/>
    <mergeCell ref="A1:B4"/>
    <mergeCell ref="C1:E4"/>
    <mergeCell ref="K1:L1"/>
    <mergeCell ref="O1:P1"/>
    <mergeCell ref="Q1:R1"/>
    <mergeCell ref="F2:G2"/>
    <mergeCell ref="K2:L2"/>
    <mergeCell ref="O2:P2"/>
    <mergeCell ref="Q2:R2"/>
    <mergeCell ref="K3:L3"/>
    <mergeCell ref="O3:P3"/>
    <mergeCell ref="Q3:R3"/>
    <mergeCell ref="A34:A35"/>
    <mergeCell ref="B34:B35"/>
    <mergeCell ref="D34:D35"/>
    <mergeCell ref="C34:C35"/>
    <mergeCell ref="G34:G35"/>
  </mergeCells>
  <conditionalFormatting sqref="J19:J21">
    <cfRule type="cellIs" dxfId="34" priority="43" operator="equal">
      <formula>"Baja"</formula>
    </cfRule>
    <cfRule type="cellIs" dxfId="33" priority="42" operator="equal">
      <formula>"Media"</formula>
    </cfRule>
    <cfRule type="cellIs" dxfId="32" priority="44" operator="equal">
      <formula>"Muy Baja"</formula>
    </cfRule>
    <cfRule type="cellIs" dxfId="31" priority="41" operator="equal">
      <formula>"Alta"</formula>
    </cfRule>
    <cfRule type="cellIs" dxfId="30" priority="40" operator="equal">
      <formula>"Muy Alta"</formula>
    </cfRule>
  </conditionalFormatting>
  <conditionalFormatting sqref="J34:J35">
    <cfRule type="cellIs" dxfId="29" priority="11" operator="equal">
      <formula>"Muy Alta"</formula>
    </cfRule>
    <cfRule type="cellIs" dxfId="28" priority="12" operator="equal">
      <formula>"Alta"</formula>
    </cfRule>
    <cfRule type="cellIs" dxfId="27" priority="13" operator="equal">
      <formula>"Media"</formula>
    </cfRule>
    <cfRule type="cellIs" dxfId="26" priority="14" operator="equal">
      <formula>"Baja"</formula>
    </cfRule>
    <cfRule type="cellIs" dxfId="25" priority="15" operator="equal">
      <formula>"Muy Baja"</formula>
    </cfRule>
  </conditionalFormatting>
  <conditionalFormatting sqref="M19:M21">
    <cfRule type="containsText" dxfId="24" priority="30" operator="containsText" text="❌">
      <formula>NOT(ISERROR(SEARCH("❌",M19)))</formula>
    </cfRule>
  </conditionalFormatting>
  <conditionalFormatting sqref="M34:M35">
    <cfRule type="containsText" dxfId="23" priority="10" operator="containsText" text="❌">
      <formula>NOT(ISERROR(SEARCH("❌",M34)))</formula>
    </cfRule>
  </conditionalFormatting>
  <conditionalFormatting sqref="N19:N21">
    <cfRule type="cellIs" dxfId="22" priority="37" operator="equal">
      <formula>"Moderado"</formula>
    </cfRule>
    <cfRule type="cellIs" dxfId="21" priority="36" operator="equal">
      <formula>"Mayor"</formula>
    </cfRule>
    <cfRule type="cellIs" dxfId="20" priority="39" operator="equal">
      <formula>"Leve"</formula>
    </cfRule>
    <cfRule type="cellIs" dxfId="19" priority="35" operator="equal">
      <formula>"Catastrófico"</formula>
    </cfRule>
    <cfRule type="cellIs" dxfId="18" priority="38" operator="equal">
      <formula>"Menor"</formula>
    </cfRule>
  </conditionalFormatting>
  <conditionalFormatting sqref="N33:N35">
    <cfRule type="cellIs" dxfId="17" priority="6" operator="equal">
      <formula>"Mayor"</formula>
    </cfRule>
    <cfRule type="cellIs" dxfId="16" priority="5" operator="equal">
      <formula>"Catastrófico"</formula>
    </cfRule>
    <cfRule type="cellIs" dxfId="15" priority="7" operator="equal">
      <formula>"Moderado"</formula>
    </cfRule>
    <cfRule type="cellIs" dxfId="14" priority="8" operator="equal">
      <formula>"Menor"</formula>
    </cfRule>
    <cfRule type="cellIs" dxfId="13" priority="9" operator="equal">
      <formula>"Leve"</formula>
    </cfRule>
  </conditionalFormatting>
  <conditionalFormatting sqref="P19:P21">
    <cfRule type="cellIs" dxfId="12" priority="31" operator="equal">
      <formula>"Extremo"</formula>
    </cfRule>
    <cfRule type="cellIs" dxfId="11" priority="32" operator="equal">
      <formula>"Alto"</formula>
    </cfRule>
    <cfRule type="cellIs" dxfId="10" priority="33" operator="equal">
      <formula>"Moderado"</formula>
    </cfRule>
    <cfRule type="cellIs" dxfId="9" priority="34" operator="equal">
      <formula>"Bajo"</formula>
    </cfRule>
  </conditionalFormatting>
  <conditionalFormatting sqref="P33:P35">
    <cfRule type="cellIs" dxfId="8" priority="2" operator="equal">
      <formula>"Alto"</formula>
    </cfRule>
    <cfRule type="cellIs" dxfId="7" priority="1" operator="equal">
      <formula>"Extremo"</formula>
    </cfRule>
    <cfRule type="cellIs" dxfId="6" priority="4" operator="equal">
      <formula>"Bajo"</formula>
    </cfRule>
    <cfRule type="cellIs" dxfId="5" priority="3" operator="equal">
      <formula>"Moderado"</formula>
    </cfRule>
  </conditionalFormatting>
  <conditionalFormatting sqref="AC33:AC35">
    <cfRule type="cellIs" dxfId="4" priority="20" operator="equal">
      <formula>"Leve"</formula>
    </cfRule>
    <cfRule type="cellIs" dxfId="3" priority="19" operator="equal">
      <formula>"Menor"</formula>
    </cfRule>
    <cfRule type="cellIs" dxfId="2" priority="18" operator="equal">
      <formula>"Moderado"</formula>
    </cfRule>
    <cfRule type="cellIs" dxfId="1" priority="17" operator="equal">
      <formula>"Mayor"</formula>
    </cfRule>
    <cfRule type="cellIs" dxfId="0" priority="16" operator="equal">
      <formula>"Catastrófico"</formula>
    </cfRule>
  </conditionalFormatting>
  <dataValidations count="4">
    <dataValidation type="whole" operator="greaterThanOrEqual" allowBlank="1" showInputMessage="1" showErrorMessage="1" sqref="I19:I21" xr:uid="{00000000-0002-0000-0000-000000000000}">
      <formula1>0</formula1>
    </dataValidation>
    <dataValidation allowBlank="1" showInputMessage="1" showErrorMessage="1" errorTitle="Espacio Formulado" error="El usuario no debe ingresar datos en esta celda" sqref="J19:K21 J34:K35" xr:uid="{00000000-0002-0000-0000-000001000000}"/>
    <dataValidation allowBlank="1" showInputMessage="1" showErrorMessage="1" sqref="AG19:AL21" xr:uid="{00000000-0002-0000-0000-000002000000}"/>
    <dataValidation allowBlank="1" showInputMessage="1" sqref="AG33:AL35" xr:uid="{9497A7B2-6328-44C7-AF56-955D37FFF9BE}"/>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3000000}">
          <x14:formula1>
            <xm:f>'C:\Users\vymonroy\Downloads\[AG-F-02 FORMATO PARA LA FORMULACIÓN Y TRATAMIENTOS DE RIESGOS  (1).xlsm]Opciones Tratamiento (Listas)'!#REF!</xm:f>
          </x14:formula1>
          <xm:sqref>H19:H21 E19:E21 AF19:AF21 B19:C21</xm:sqref>
        </x14:dataValidation>
        <x14:dataValidation type="list" allowBlank="1" showInputMessage="1" showErrorMessage="1" xr:uid="{00000000-0002-0000-0000-000006000000}">
          <x14:formula1>
            <xm:f>'C:\Users\vymonroy\Downloads\[AG-F-02 FORMATO PARA LA FORMULACIÓN Y TRATAMIENTOS DE RIESGOS  (1).xlsm]Tabla Valoración controles'!#REF!</xm:f>
          </x14:formula1>
          <xm:sqref>T19:U21 W19:Y21</xm:sqref>
        </x14:dataValidation>
        <x14:dataValidation type="list" allowBlank="1" showInputMessage="1" showErrorMessage="1" xr:uid="{00000000-0002-0000-0000-00000B000000}">
          <x14:formula1>
            <xm:f>'C:\Users\vymonroy\Downloads\[AG-F-02 FORMATO PARA LA FORMULACIÓN Y TRATAMIENTOS DE RIESGOS  (1).xlsm]Tabla Impacto'!#REF!</xm:f>
          </x14:formula1>
          <xm:sqref>L19:L21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30"/>
  <sheetViews>
    <sheetView topLeftCell="A24" zoomScale="71" zoomScaleNormal="40" workbookViewId="0">
      <selection activeCell="AQ24" sqref="AQ24"/>
    </sheetView>
  </sheetViews>
  <sheetFormatPr defaultColWidth="11.42578125" defaultRowHeight="15"/>
  <cols>
    <col min="2" max="2" width="28.28515625" customWidth="1"/>
    <col min="3" max="3" width="54.7109375" customWidth="1"/>
    <col min="4" max="4" width="50.7109375" customWidth="1"/>
    <col min="5" max="5" width="19.140625" customWidth="1"/>
    <col min="6" max="6" width="12.85546875" customWidth="1"/>
    <col min="34" max="34" width="32.42578125" customWidth="1"/>
    <col min="49" max="49" width="15.42578125" customWidth="1"/>
    <col min="50" max="50" width="13.5703125" customWidth="1"/>
    <col min="53" max="53" width="78.7109375" customWidth="1"/>
    <col min="54" max="54" width="36.42578125" customWidth="1"/>
    <col min="55" max="55" width="86.42578125" customWidth="1"/>
    <col min="56" max="56" width="41.5703125" customWidth="1"/>
    <col min="57" max="57" width="67.140625" customWidth="1"/>
    <col min="58" max="58" width="37" customWidth="1"/>
    <col min="59" max="59" width="71.5703125" customWidth="1"/>
    <col min="60" max="60" width="35.5703125" customWidth="1"/>
    <col min="61" max="61" width="80.42578125" customWidth="1"/>
    <col min="62" max="62" width="37" customWidth="1"/>
    <col min="63" max="63" width="64.7109375" customWidth="1"/>
    <col min="64" max="64" width="36.85546875" customWidth="1"/>
    <col min="65" max="65" width="67.140625" customWidth="1"/>
    <col min="66" max="66" width="33.28515625" customWidth="1"/>
    <col min="67" max="67" width="78.42578125" customWidth="1"/>
    <col min="68" max="68" width="39" customWidth="1"/>
    <col min="69" max="69" width="81.5703125" customWidth="1"/>
    <col min="70" max="70" width="41.42578125" customWidth="1"/>
    <col min="71" max="71" width="83.7109375" customWidth="1"/>
    <col min="72" max="72" width="37" customWidth="1"/>
    <col min="73" max="73" width="75" customWidth="1"/>
    <col min="74" max="74" width="39.7109375" customWidth="1"/>
    <col min="75" max="75" width="64.42578125" customWidth="1"/>
    <col min="76" max="76" width="38" customWidth="1"/>
  </cols>
  <sheetData>
    <row r="1" spans="1:76" ht="16.5" customHeight="1">
      <c r="A1" s="56"/>
      <c r="B1" s="56"/>
      <c r="C1" s="56"/>
      <c r="D1" s="56"/>
      <c r="E1" s="56"/>
      <c r="F1" s="57" t="s">
        <v>0</v>
      </c>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8"/>
      <c r="AX1" s="58"/>
      <c r="AY1" s="58"/>
      <c r="AZ1" s="58"/>
      <c r="BA1" s="351" t="s">
        <v>595</v>
      </c>
      <c r="BB1" s="352"/>
      <c r="BC1" s="352"/>
      <c r="BD1" s="352"/>
      <c r="BE1" s="352"/>
      <c r="BF1" s="352"/>
      <c r="BG1" s="352"/>
      <c r="BH1" s="352"/>
      <c r="BI1" s="352"/>
      <c r="BJ1" s="352"/>
      <c r="BK1" s="352"/>
      <c r="BL1" s="352"/>
      <c r="BM1" s="352"/>
      <c r="BN1" s="352"/>
      <c r="BO1" s="352"/>
      <c r="BP1" s="352"/>
      <c r="BQ1" s="352"/>
      <c r="BR1" s="352"/>
      <c r="BS1" s="352"/>
      <c r="BT1" s="352"/>
      <c r="BU1" s="352"/>
      <c r="BV1" s="352"/>
      <c r="BW1" s="352"/>
      <c r="BX1" s="353"/>
    </row>
    <row r="2" spans="1:76" ht="23.25" customHeight="1">
      <c r="A2" s="315" t="s">
        <v>0</v>
      </c>
      <c r="B2" s="316"/>
      <c r="C2" s="327" t="s">
        <v>1</v>
      </c>
      <c r="D2" s="328"/>
      <c r="E2" s="328"/>
      <c r="F2" s="59" t="s">
        <v>0</v>
      </c>
      <c r="G2" s="60" t="s">
        <v>0</v>
      </c>
      <c r="H2" s="61" t="s">
        <v>0</v>
      </c>
      <c r="I2" s="321" t="s">
        <v>596</v>
      </c>
      <c r="J2" s="322"/>
      <c r="K2" s="32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354"/>
      <c r="BB2" s="355"/>
      <c r="BC2" s="355"/>
      <c r="BD2" s="355"/>
      <c r="BE2" s="355"/>
      <c r="BF2" s="355"/>
      <c r="BG2" s="355"/>
      <c r="BH2" s="355"/>
      <c r="BI2" s="355"/>
      <c r="BJ2" s="355"/>
      <c r="BK2" s="355"/>
      <c r="BL2" s="355"/>
      <c r="BM2" s="355"/>
      <c r="BN2" s="355"/>
      <c r="BO2" s="355"/>
      <c r="BP2" s="355"/>
      <c r="BQ2" s="355"/>
      <c r="BR2" s="355"/>
      <c r="BS2" s="355"/>
      <c r="BT2" s="355"/>
      <c r="BU2" s="355"/>
      <c r="BV2" s="355"/>
      <c r="BW2" s="355"/>
      <c r="BX2" s="356"/>
    </row>
    <row r="3" spans="1:76" ht="16.5" customHeight="1">
      <c r="A3" s="317"/>
      <c r="B3" s="318"/>
      <c r="C3" s="329"/>
      <c r="D3" s="330"/>
      <c r="E3" s="330"/>
      <c r="F3" s="321" t="s">
        <v>2</v>
      </c>
      <c r="G3" s="323"/>
      <c r="H3" s="51" t="s">
        <v>0</v>
      </c>
      <c r="I3" s="321" t="s">
        <v>597</v>
      </c>
      <c r="J3" s="322"/>
      <c r="K3" s="323"/>
      <c r="L3" s="57" t="s">
        <v>0</v>
      </c>
      <c r="M3" s="57" t="s">
        <v>0</v>
      </c>
      <c r="N3" s="57" t="s">
        <v>0</v>
      </c>
      <c r="O3" s="57" t="s">
        <v>0</v>
      </c>
      <c r="P3" s="57" t="s">
        <v>0</v>
      </c>
      <c r="Q3" s="57" t="s">
        <v>0</v>
      </c>
      <c r="R3" s="57" t="s">
        <v>0</v>
      </c>
      <c r="S3" s="57" t="s">
        <v>0</v>
      </c>
      <c r="T3" s="57" t="s">
        <v>0</v>
      </c>
      <c r="U3" s="57" t="s">
        <v>0</v>
      </c>
      <c r="V3" s="57" t="s">
        <v>0</v>
      </c>
      <c r="W3" s="57" t="s">
        <v>0</v>
      </c>
      <c r="X3" s="57" t="s">
        <v>0</v>
      </c>
      <c r="Y3" s="57" t="s">
        <v>0</v>
      </c>
      <c r="Z3" s="57" t="s">
        <v>0</v>
      </c>
      <c r="AA3" s="57" t="s">
        <v>0</v>
      </c>
      <c r="AB3" s="57" t="s">
        <v>0</v>
      </c>
      <c r="AC3" s="57" t="s">
        <v>0</v>
      </c>
      <c r="AD3" s="57" t="s">
        <v>0</v>
      </c>
      <c r="AE3" s="57" t="s">
        <v>0</v>
      </c>
      <c r="AF3" s="57" t="s">
        <v>0</v>
      </c>
      <c r="AG3" s="57" t="s">
        <v>0</v>
      </c>
      <c r="AH3" s="57" t="s">
        <v>0</v>
      </c>
      <c r="AI3" s="57" t="s">
        <v>0</v>
      </c>
      <c r="AJ3" s="57" t="s">
        <v>0</v>
      </c>
      <c r="AK3" s="57" t="s">
        <v>0</v>
      </c>
      <c r="AL3" s="57" t="s">
        <v>0</v>
      </c>
      <c r="AM3" s="57" t="s">
        <v>0</v>
      </c>
      <c r="AN3" s="57" t="s">
        <v>0</v>
      </c>
      <c r="AO3" s="57" t="s">
        <v>0</v>
      </c>
      <c r="AP3" s="57" t="s">
        <v>0</v>
      </c>
      <c r="AQ3" s="57" t="s">
        <v>0</v>
      </c>
      <c r="AR3" s="57" t="s">
        <v>0</v>
      </c>
      <c r="AS3" s="57" t="s">
        <v>0</v>
      </c>
      <c r="AT3" s="57" t="s">
        <v>0</v>
      </c>
      <c r="AU3" s="57" t="s">
        <v>0</v>
      </c>
      <c r="AV3" s="57" t="s">
        <v>0</v>
      </c>
      <c r="AW3" s="57" t="s">
        <v>0</v>
      </c>
      <c r="AX3" s="57" t="s">
        <v>0</v>
      </c>
      <c r="AY3" s="57" t="s">
        <v>0</v>
      </c>
      <c r="AZ3" s="57" t="s">
        <v>0</v>
      </c>
      <c r="BA3" s="354"/>
      <c r="BB3" s="355"/>
      <c r="BC3" s="355"/>
      <c r="BD3" s="355"/>
      <c r="BE3" s="355"/>
      <c r="BF3" s="355"/>
      <c r="BG3" s="355"/>
      <c r="BH3" s="355"/>
      <c r="BI3" s="355"/>
      <c r="BJ3" s="355"/>
      <c r="BK3" s="355"/>
      <c r="BL3" s="355"/>
      <c r="BM3" s="355"/>
      <c r="BN3" s="355"/>
      <c r="BO3" s="355"/>
      <c r="BP3" s="355"/>
      <c r="BQ3" s="355"/>
      <c r="BR3" s="355"/>
      <c r="BS3" s="355"/>
      <c r="BT3" s="355"/>
      <c r="BU3" s="355"/>
      <c r="BV3" s="355"/>
      <c r="BW3" s="355"/>
      <c r="BX3" s="356"/>
    </row>
    <row r="4" spans="1:76" ht="45" customHeight="1">
      <c r="A4" s="319"/>
      <c r="B4" s="320"/>
      <c r="C4" s="329"/>
      <c r="D4" s="330"/>
      <c r="E4" s="330"/>
      <c r="F4" s="62">
        <v>44624</v>
      </c>
      <c r="G4" s="63" t="s">
        <v>3</v>
      </c>
      <c r="H4" s="64" t="s">
        <v>0</v>
      </c>
      <c r="I4" s="324" t="s">
        <v>598</v>
      </c>
      <c r="J4" s="325"/>
      <c r="K4" s="326"/>
      <c r="L4" s="57" t="s">
        <v>0</v>
      </c>
      <c r="M4" s="57" t="s">
        <v>0</v>
      </c>
      <c r="N4" s="57" t="s">
        <v>0</v>
      </c>
      <c r="O4" s="57" t="s">
        <v>0</v>
      </c>
      <c r="P4" s="57" t="s">
        <v>0</v>
      </c>
      <c r="Q4" s="57" t="s">
        <v>0</v>
      </c>
      <c r="R4" s="57" t="s">
        <v>0</v>
      </c>
      <c r="S4" s="57" t="s">
        <v>0</v>
      </c>
      <c r="T4" s="57" t="s">
        <v>0</v>
      </c>
      <c r="U4" s="57" t="s">
        <v>0</v>
      </c>
      <c r="V4" s="57" t="s">
        <v>0</v>
      </c>
      <c r="W4" s="57" t="s">
        <v>0</v>
      </c>
      <c r="X4" s="57" t="s">
        <v>0</v>
      </c>
      <c r="Y4" s="57" t="s">
        <v>0</v>
      </c>
      <c r="Z4" s="57" t="s">
        <v>0</v>
      </c>
      <c r="AA4" s="57" t="s">
        <v>0</v>
      </c>
      <c r="AB4" s="57" t="s">
        <v>0</v>
      </c>
      <c r="AC4" s="57" t="s">
        <v>0</v>
      </c>
      <c r="AD4" s="57" t="s">
        <v>0</v>
      </c>
      <c r="AE4" s="57" t="s">
        <v>0</v>
      </c>
      <c r="AF4" s="57" t="s">
        <v>0</v>
      </c>
      <c r="AG4" s="57" t="s">
        <v>0</v>
      </c>
      <c r="AH4" s="57" t="s">
        <v>0</v>
      </c>
      <c r="AI4" s="57" t="s">
        <v>0</v>
      </c>
      <c r="AJ4" s="57" t="s">
        <v>0</v>
      </c>
      <c r="AK4" s="57" t="s">
        <v>0</v>
      </c>
      <c r="AL4" s="57" t="s">
        <v>0</v>
      </c>
      <c r="AM4" s="57" t="s">
        <v>0</v>
      </c>
      <c r="AN4" s="57" t="s">
        <v>0</v>
      </c>
      <c r="AO4" s="57" t="s">
        <v>0</v>
      </c>
      <c r="AP4" s="57" t="s">
        <v>0</v>
      </c>
      <c r="AQ4" s="57" t="s">
        <v>0</v>
      </c>
      <c r="AR4" s="57" t="s">
        <v>0</v>
      </c>
      <c r="AS4" s="57" t="s">
        <v>0</v>
      </c>
      <c r="AT4" s="57" t="s">
        <v>0</v>
      </c>
      <c r="AU4" s="57" t="s">
        <v>0</v>
      </c>
      <c r="AV4" s="57" t="s">
        <v>0</v>
      </c>
      <c r="AW4" s="57" t="s">
        <v>0</v>
      </c>
      <c r="AX4" s="57" t="s">
        <v>0</v>
      </c>
      <c r="AY4" s="57" t="s">
        <v>0</v>
      </c>
      <c r="AZ4" s="57" t="s">
        <v>0</v>
      </c>
      <c r="BA4" s="354"/>
      <c r="BB4" s="355"/>
      <c r="BC4" s="355"/>
      <c r="BD4" s="355"/>
      <c r="BE4" s="355"/>
      <c r="BF4" s="355"/>
      <c r="BG4" s="355"/>
      <c r="BH4" s="355"/>
      <c r="BI4" s="355"/>
      <c r="BJ4" s="355"/>
      <c r="BK4" s="355"/>
      <c r="BL4" s="355"/>
      <c r="BM4" s="355"/>
      <c r="BN4" s="355"/>
      <c r="BO4" s="355"/>
      <c r="BP4" s="355"/>
      <c r="BQ4" s="355"/>
      <c r="BR4" s="355"/>
      <c r="BS4" s="355"/>
      <c r="BT4" s="355"/>
      <c r="BU4" s="355"/>
      <c r="BV4" s="355"/>
      <c r="BW4" s="355"/>
      <c r="BX4" s="356"/>
    </row>
    <row r="5" spans="1:76" ht="15" customHeight="1">
      <c r="A5" s="19"/>
      <c r="B5" s="19"/>
      <c r="C5" s="329"/>
      <c r="D5" s="330"/>
      <c r="E5" s="330"/>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354"/>
      <c r="BB5" s="355"/>
      <c r="BC5" s="355"/>
      <c r="BD5" s="355"/>
      <c r="BE5" s="355"/>
      <c r="BF5" s="355"/>
      <c r="BG5" s="355"/>
      <c r="BH5" s="355"/>
      <c r="BI5" s="355"/>
      <c r="BJ5" s="355"/>
      <c r="BK5" s="355"/>
      <c r="BL5" s="355"/>
      <c r="BM5" s="355"/>
      <c r="BN5" s="355"/>
      <c r="BO5" s="355"/>
      <c r="BP5" s="355"/>
      <c r="BQ5" s="355"/>
      <c r="BR5" s="355"/>
      <c r="BS5" s="355"/>
      <c r="BT5" s="355"/>
      <c r="BU5" s="355"/>
      <c r="BV5" s="355"/>
      <c r="BW5" s="355"/>
      <c r="BX5" s="356"/>
    </row>
    <row r="6" spans="1:76" ht="15.75" customHeight="1">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354"/>
      <c r="BB6" s="355"/>
      <c r="BC6" s="355"/>
      <c r="BD6" s="355"/>
      <c r="BE6" s="355"/>
      <c r="BF6" s="355"/>
      <c r="BG6" s="355"/>
      <c r="BH6" s="355"/>
      <c r="BI6" s="355"/>
      <c r="BJ6" s="355"/>
      <c r="BK6" s="355"/>
      <c r="BL6" s="355"/>
      <c r="BM6" s="355"/>
      <c r="BN6" s="355"/>
      <c r="BO6" s="355"/>
      <c r="BP6" s="355"/>
      <c r="BQ6" s="355"/>
      <c r="BR6" s="355"/>
      <c r="BS6" s="355"/>
      <c r="BT6" s="355"/>
      <c r="BU6" s="355"/>
      <c r="BV6" s="355"/>
      <c r="BW6" s="355"/>
      <c r="BX6" s="356"/>
    </row>
    <row r="7" spans="1:76" ht="18" customHeight="1">
      <c r="A7" s="331" t="s">
        <v>599</v>
      </c>
      <c r="B7" s="332"/>
      <c r="C7" s="333" t="s">
        <v>600</v>
      </c>
      <c r="D7" s="334"/>
      <c r="E7" s="19"/>
      <c r="F7" s="57" t="s">
        <v>0</v>
      </c>
      <c r="G7" s="57" t="s">
        <v>0</v>
      </c>
      <c r="H7" s="57" t="s">
        <v>0</v>
      </c>
      <c r="I7" s="57" t="s">
        <v>0</v>
      </c>
      <c r="J7" s="57" t="s">
        <v>0</v>
      </c>
      <c r="K7" s="57" t="s">
        <v>0</v>
      </c>
      <c r="L7" s="57" t="s">
        <v>0</v>
      </c>
      <c r="M7" s="57" t="s">
        <v>0</v>
      </c>
      <c r="N7" s="57" t="s">
        <v>0</v>
      </c>
      <c r="O7" s="57" t="s">
        <v>0</v>
      </c>
      <c r="P7" s="57" t="s">
        <v>0</v>
      </c>
      <c r="Q7" s="57" t="s">
        <v>0</v>
      </c>
      <c r="R7" s="57" t="s">
        <v>0</v>
      </c>
      <c r="S7" s="57" t="s">
        <v>0</v>
      </c>
      <c r="T7" s="57" t="s">
        <v>0</v>
      </c>
      <c r="U7" s="57" t="s">
        <v>0</v>
      </c>
      <c r="V7" s="57" t="s">
        <v>0</v>
      </c>
      <c r="W7" s="57" t="s">
        <v>0</v>
      </c>
      <c r="X7" s="57" t="s">
        <v>0</v>
      </c>
      <c r="Y7" s="57" t="s">
        <v>0</v>
      </c>
      <c r="Z7" s="57" t="s">
        <v>0</v>
      </c>
      <c r="AA7" s="57" t="s">
        <v>0</v>
      </c>
      <c r="AB7" s="57" t="s">
        <v>0</v>
      </c>
      <c r="AC7" s="57" t="s">
        <v>0</v>
      </c>
      <c r="AD7" s="57" t="s">
        <v>0</v>
      </c>
      <c r="AE7" s="57" t="s">
        <v>0</v>
      </c>
      <c r="AF7" s="57" t="s">
        <v>0</v>
      </c>
      <c r="AG7" s="57" t="s">
        <v>0</v>
      </c>
      <c r="AH7" s="57" t="s">
        <v>0</v>
      </c>
      <c r="AI7" s="57" t="s">
        <v>0</v>
      </c>
      <c r="AJ7" s="57" t="s">
        <v>0</v>
      </c>
      <c r="AK7" s="57" t="s">
        <v>0</v>
      </c>
      <c r="AL7" s="57" t="s">
        <v>0</v>
      </c>
      <c r="AM7" s="57" t="s">
        <v>0</v>
      </c>
      <c r="AN7" s="57" t="s">
        <v>0</v>
      </c>
      <c r="AO7" s="57" t="s">
        <v>0</v>
      </c>
      <c r="AP7" s="57" t="s">
        <v>0</v>
      </c>
      <c r="AQ7" s="57" t="s">
        <v>0</v>
      </c>
      <c r="AR7" s="57" t="s">
        <v>0</v>
      </c>
      <c r="AS7" s="57" t="s">
        <v>0</v>
      </c>
      <c r="AT7" s="57" t="s">
        <v>0</v>
      </c>
      <c r="AU7" s="57" t="s">
        <v>0</v>
      </c>
      <c r="AV7" s="57" t="s">
        <v>0</v>
      </c>
      <c r="AW7" s="57" t="s">
        <v>0</v>
      </c>
      <c r="AX7" s="57" t="s">
        <v>0</v>
      </c>
      <c r="AY7" s="57" t="s">
        <v>0</v>
      </c>
      <c r="AZ7" s="57" t="s">
        <v>0</v>
      </c>
      <c r="BA7" s="354"/>
      <c r="BB7" s="355"/>
      <c r="BC7" s="355"/>
      <c r="BD7" s="355"/>
      <c r="BE7" s="355"/>
      <c r="BF7" s="355"/>
      <c r="BG7" s="355"/>
      <c r="BH7" s="355"/>
      <c r="BI7" s="355"/>
      <c r="BJ7" s="355"/>
      <c r="BK7" s="355"/>
      <c r="BL7" s="355"/>
      <c r="BM7" s="355"/>
      <c r="BN7" s="355"/>
      <c r="BO7" s="355"/>
      <c r="BP7" s="355"/>
      <c r="BQ7" s="355"/>
      <c r="BR7" s="355"/>
      <c r="BS7" s="355"/>
      <c r="BT7" s="355"/>
      <c r="BU7" s="355"/>
      <c r="BV7" s="355"/>
      <c r="BW7" s="355"/>
      <c r="BX7" s="356"/>
    </row>
    <row r="8" spans="1:76" ht="17.25" customHeight="1">
      <c r="A8" s="335" t="s">
        <v>601</v>
      </c>
      <c r="B8" s="336"/>
      <c r="C8" s="336"/>
      <c r="D8" s="336"/>
      <c r="E8" s="336"/>
      <c r="F8" s="337"/>
      <c r="G8" s="336" t="s">
        <v>602</v>
      </c>
      <c r="H8" s="336"/>
      <c r="I8" s="336"/>
      <c r="J8" s="336"/>
      <c r="K8" s="336"/>
      <c r="L8" s="336"/>
      <c r="M8" s="336"/>
      <c r="N8" s="336"/>
      <c r="O8" s="336"/>
      <c r="P8" s="336"/>
      <c r="Q8" s="336"/>
      <c r="R8" s="336"/>
      <c r="S8" s="336"/>
      <c r="T8" s="336"/>
      <c r="U8" s="336"/>
      <c r="V8" s="336"/>
      <c r="W8" s="336"/>
      <c r="X8" s="336"/>
      <c r="Y8" s="336"/>
      <c r="Z8" s="336"/>
      <c r="AA8" s="336"/>
      <c r="AB8" s="336"/>
      <c r="AC8" s="336"/>
      <c r="AD8" s="336"/>
      <c r="AE8" s="336"/>
      <c r="AF8" s="337"/>
      <c r="AG8" s="336" t="s">
        <v>603</v>
      </c>
      <c r="AH8" s="336"/>
      <c r="AI8" s="336"/>
      <c r="AJ8" s="336"/>
      <c r="AK8" s="336"/>
      <c r="AL8" s="336"/>
      <c r="AM8" s="336"/>
      <c r="AN8" s="336"/>
      <c r="AO8" s="337"/>
      <c r="AP8" s="336" t="s">
        <v>604</v>
      </c>
      <c r="AQ8" s="336"/>
      <c r="AR8" s="336"/>
      <c r="AS8" s="336"/>
      <c r="AT8" s="336"/>
      <c r="AU8" s="336"/>
      <c r="AV8" s="337"/>
      <c r="AW8" s="336" t="s">
        <v>605</v>
      </c>
      <c r="AX8" s="336"/>
      <c r="AY8" s="336"/>
      <c r="AZ8" s="350"/>
      <c r="BA8" s="354"/>
      <c r="BB8" s="355"/>
      <c r="BC8" s="355"/>
      <c r="BD8" s="355"/>
      <c r="BE8" s="355"/>
      <c r="BF8" s="355"/>
      <c r="BG8" s="355"/>
      <c r="BH8" s="355"/>
      <c r="BI8" s="355"/>
      <c r="BJ8" s="355"/>
      <c r="BK8" s="355"/>
      <c r="BL8" s="355"/>
      <c r="BM8" s="355"/>
      <c r="BN8" s="355"/>
      <c r="BO8" s="355"/>
      <c r="BP8" s="355"/>
      <c r="BQ8" s="355"/>
      <c r="BR8" s="355"/>
      <c r="BS8" s="355"/>
      <c r="BT8" s="355"/>
      <c r="BU8" s="355"/>
      <c r="BV8" s="355"/>
      <c r="BW8" s="355"/>
      <c r="BX8" s="356"/>
    </row>
    <row r="9" spans="1:76" ht="16.5" customHeight="1">
      <c r="A9" s="348" t="s">
        <v>4</v>
      </c>
      <c r="B9" s="340" t="s">
        <v>5</v>
      </c>
      <c r="C9" s="338" t="s">
        <v>7</v>
      </c>
      <c r="D9" s="338" t="s">
        <v>606</v>
      </c>
      <c r="E9" s="338" t="s">
        <v>11</v>
      </c>
      <c r="F9" s="338" t="s">
        <v>607</v>
      </c>
      <c r="G9" s="338" t="s">
        <v>13</v>
      </c>
      <c r="H9" s="340" t="s">
        <v>14</v>
      </c>
      <c r="I9" s="344" t="s">
        <v>608</v>
      </c>
      <c r="J9" s="344"/>
      <c r="K9" s="344"/>
      <c r="L9" s="344"/>
      <c r="M9" s="344"/>
      <c r="N9" s="344"/>
      <c r="O9" s="344"/>
      <c r="P9" s="344"/>
      <c r="Q9" s="344"/>
      <c r="R9" s="344"/>
      <c r="S9" s="344"/>
      <c r="T9" s="344"/>
      <c r="U9" s="344"/>
      <c r="V9" s="344"/>
      <c r="W9" s="344"/>
      <c r="X9" s="344"/>
      <c r="Y9" s="344"/>
      <c r="Z9" s="344"/>
      <c r="AA9" s="345"/>
      <c r="AB9" s="338" t="s">
        <v>609</v>
      </c>
      <c r="AC9" s="338" t="s">
        <v>610</v>
      </c>
      <c r="AD9" s="338" t="s">
        <v>17</v>
      </c>
      <c r="AE9" s="340" t="s">
        <v>14</v>
      </c>
      <c r="AF9" s="338" t="s">
        <v>18</v>
      </c>
      <c r="AG9" s="342" t="s">
        <v>19</v>
      </c>
      <c r="AH9" s="65" t="s">
        <v>0</v>
      </c>
      <c r="AI9" s="338" t="s">
        <v>21</v>
      </c>
      <c r="AJ9" s="346" t="s">
        <v>22</v>
      </c>
      <c r="AK9" s="346"/>
      <c r="AL9" s="346"/>
      <c r="AM9" s="346"/>
      <c r="AN9" s="346"/>
      <c r="AO9" s="347"/>
      <c r="AP9" s="342" t="s">
        <v>23</v>
      </c>
      <c r="AQ9" s="342" t="s">
        <v>24</v>
      </c>
      <c r="AR9" s="342" t="s">
        <v>14</v>
      </c>
      <c r="AS9" s="342" t="s">
        <v>25</v>
      </c>
      <c r="AT9" s="342" t="s">
        <v>14</v>
      </c>
      <c r="AU9" s="342" t="s">
        <v>26</v>
      </c>
      <c r="AV9" s="342" t="s">
        <v>27</v>
      </c>
      <c r="AW9" s="360" t="s">
        <v>29</v>
      </c>
      <c r="AX9" s="360" t="s">
        <v>28</v>
      </c>
      <c r="AY9" s="360" t="s">
        <v>32</v>
      </c>
      <c r="AZ9" s="362" t="s">
        <v>33</v>
      </c>
      <c r="BA9" s="357"/>
      <c r="BB9" s="358"/>
      <c r="BC9" s="358"/>
      <c r="BD9" s="358"/>
      <c r="BE9" s="358"/>
      <c r="BF9" s="358"/>
      <c r="BG9" s="358"/>
      <c r="BH9" s="358"/>
      <c r="BI9" s="358"/>
      <c r="BJ9" s="358"/>
      <c r="BK9" s="358"/>
      <c r="BL9" s="358"/>
      <c r="BM9" s="358"/>
      <c r="BN9" s="358"/>
      <c r="BO9" s="358"/>
      <c r="BP9" s="358"/>
      <c r="BQ9" s="358"/>
      <c r="BR9" s="358"/>
      <c r="BS9" s="358"/>
      <c r="BT9" s="358"/>
      <c r="BU9" s="358"/>
      <c r="BV9" s="358"/>
      <c r="BW9" s="358"/>
      <c r="BX9" s="359"/>
    </row>
    <row r="10" spans="1:76" ht="112.5">
      <c r="A10" s="349"/>
      <c r="B10" s="341"/>
      <c r="C10" s="339"/>
      <c r="D10" s="339"/>
      <c r="E10" s="339"/>
      <c r="F10" s="339"/>
      <c r="G10" s="339"/>
      <c r="H10" s="341"/>
      <c r="I10" s="66" t="s">
        <v>611</v>
      </c>
      <c r="J10" s="66" t="s">
        <v>612</v>
      </c>
      <c r="K10" s="66" t="s">
        <v>613</v>
      </c>
      <c r="L10" s="66" t="s">
        <v>614</v>
      </c>
      <c r="M10" s="66" t="s">
        <v>615</v>
      </c>
      <c r="N10" s="66" t="s">
        <v>616</v>
      </c>
      <c r="O10" s="66" t="s">
        <v>617</v>
      </c>
      <c r="P10" s="66" t="s">
        <v>618</v>
      </c>
      <c r="Q10" s="66" t="s">
        <v>619</v>
      </c>
      <c r="R10" s="66" t="s">
        <v>620</v>
      </c>
      <c r="S10" s="66" t="s">
        <v>621</v>
      </c>
      <c r="T10" s="66" t="s">
        <v>622</v>
      </c>
      <c r="U10" s="66" t="s">
        <v>623</v>
      </c>
      <c r="V10" s="66" t="s">
        <v>624</v>
      </c>
      <c r="W10" s="66" t="s">
        <v>625</v>
      </c>
      <c r="X10" s="66" t="s">
        <v>626</v>
      </c>
      <c r="Y10" s="66" t="s">
        <v>627</v>
      </c>
      <c r="Z10" s="66" t="s">
        <v>628</v>
      </c>
      <c r="AA10" s="66" t="s">
        <v>629</v>
      </c>
      <c r="AB10" s="339"/>
      <c r="AC10" s="339"/>
      <c r="AD10" s="339"/>
      <c r="AE10" s="341"/>
      <c r="AF10" s="339"/>
      <c r="AG10" s="343"/>
      <c r="AH10" s="67" t="s">
        <v>20</v>
      </c>
      <c r="AI10" s="339"/>
      <c r="AJ10" s="68" t="s">
        <v>630</v>
      </c>
      <c r="AK10" s="68" t="s">
        <v>631</v>
      </c>
      <c r="AL10" s="68" t="s">
        <v>632</v>
      </c>
      <c r="AM10" s="68" t="s">
        <v>633</v>
      </c>
      <c r="AN10" s="68" t="s">
        <v>634</v>
      </c>
      <c r="AO10" s="68" t="s">
        <v>635</v>
      </c>
      <c r="AP10" s="343"/>
      <c r="AQ10" s="343"/>
      <c r="AR10" s="343"/>
      <c r="AS10" s="343"/>
      <c r="AT10" s="343"/>
      <c r="AU10" s="343"/>
      <c r="AV10" s="343"/>
      <c r="AW10" s="361"/>
      <c r="AX10" s="361"/>
      <c r="AY10" s="361"/>
      <c r="AZ10" s="363"/>
      <c r="BA10" s="69" t="s">
        <v>636</v>
      </c>
      <c r="BB10" s="70" t="s">
        <v>637</v>
      </c>
      <c r="BC10" s="71" t="s">
        <v>638</v>
      </c>
      <c r="BD10" s="72" t="s">
        <v>637</v>
      </c>
      <c r="BE10" s="69" t="s">
        <v>639</v>
      </c>
      <c r="BF10" s="72" t="s">
        <v>637</v>
      </c>
      <c r="BG10" s="69" t="s">
        <v>640</v>
      </c>
      <c r="BH10" s="72" t="s">
        <v>637</v>
      </c>
      <c r="BI10" s="69" t="s">
        <v>641</v>
      </c>
      <c r="BJ10" s="72" t="s">
        <v>637</v>
      </c>
      <c r="BK10" s="69" t="s">
        <v>642</v>
      </c>
      <c r="BL10" s="72" t="s">
        <v>637</v>
      </c>
      <c r="BM10" s="69" t="s">
        <v>643</v>
      </c>
      <c r="BN10" s="72" t="s">
        <v>637</v>
      </c>
      <c r="BO10" s="69" t="s">
        <v>644</v>
      </c>
      <c r="BP10" s="72" t="s">
        <v>637</v>
      </c>
      <c r="BQ10" s="69" t="s">
        <v>645</v>
      </c>
      <c r="BR10" s="72" t="s">
        <v>637</v>
      </c>
      <c r="BS10" s="69" t="s">
        <v>646</v>
      </c>
      <c r="BT10" s="72" t="s">
        <v>637</v>
      </c>
      <c r="BU10" s="69" t="s">
        <v>647</v>
      </c>
      <c r="BV10" s="72" t="s">
        <v>637</v>
      </c>
      <c r="BW10" s="69" t="s">
        <v>648</v>
      </c>
      <c r="BX10" s="72" t="s">
        <v>637</v>
      </c>
    </row>
    <row r="11" spans="1:76" ht="99.75" customHeight="1">
      <c r="A11" s="73">
        <v>1</v>
      </c>
      <c r="B11" s="74" t="s">
        <v>229</v>
      </c>
      <c r="C11" s="75" t="s">
        <v>649</v>
      </c>
      <c r="D11" s="76" t="s">
        <v>650</v>
      </c>
      <c r="E11" s="77" t="s">
        <v>651</v>
      </c>
      <c r="F11" s="78">
        <v>40</v>
      </c>
      <c r="G11" s="79" t="s">
        <v>41</v>
      </c>
      <c r="H11" s="80">
        <v>0.6</v>
      </c>
      <c r="I11" s="78" t="s">
        <v>652</v>
      </c>
      <c r="J11" s="78" t="s">
        <v>652</v>
      </c>
      <c r="K11" s="78" t="s">
        <v>652</v>
      </c>
      <c r="L11" s="78" t="s">
        <v>652</v>
      </c>
      <c r="M11" s="78" t="s">
        <v>652</v>
      </c>
      <c r="N11" s="78" t="s">
        <v>652</v>
      </c>
      <c r="O11" s="78" t="s">
        <v>652</v>
      </c>
      <c r="P11" s="78" t="s">
        <v>652</v>
      </c>
      <c r="Q11" s="78" t="s">
        <v>653</v>
      </c>
      <c r="R11" s="78" t="s">
        <v>652</v>
      </c>
      <c r="S11" s="78" t="s">
        <v>652</v>
      </c>
      <c r="T11" s="78" t="s">
        <v>652</v>
      </c>
      <c r="U11" s="78" t="s">
        <v>652</v>
      </c>
      <c r="V11" s="78" t="s">
        <v>653</v>
      </c>
      <c r="W11" s="78" t="s">
        <v>652</v>
      </c>
      <c r="X11" s="78" t="s">
        <v>653</v>
      </c>
      <c r="Y11" s="78" t="s">
        <v>652</v>
      </c>
      <c r="Z11" s="78" t="s">
        <v>652</v>
      </c>
      <c r="AA11" s="78" t="s">
        <v>653</v>
      </c>
      <c r="AB11" s="76">
        <v>15</v>
      </c>
      <c r="AC11" s="76">
        <v>20</v>
      </c>
      <c r="AD11" s="81" t="s">
        <v>67</v>
      </c>
      <c r="AE11" s="267">
        <v>1</v>
      </c>
      <c r="AF11" s="82" t="s">
        <v>68</v>
      </c>
      <c r="AG11" s="78">
        <v>1</v>
      </c>
      <c r="AH11" s="78" t="s">
        <v>654</v>
      </c>
      <c r="AI11" s="76" t="s">
        <v>47</v>
      </c>
      <c r="AJ11" s="78" t="s">
        <v>48</v>
      </c>
      <c r="AK11" s="83" t="s">
        <v>49</v>
      </c>
      <c r="AL11" s="270">
        <v>0.2</v>
      </c>
      <c r="AM11" s="83" t="s">
        <v>50</v>
      </c>
      <c r="AN11" s="83" t="s">
        <v>51</v>
      </c>
      <c r="AO11" s="83" t="s">
        <v>655</v>
      </c>
      <c r="AP11" s="271">
        <v>0.32</v>
      </c>
      <c r="AQ11" s="84" t="s">
        <v>53</v>
      </c>
      <c r="AR11" s="270">
        <v>0.32</v>
      </c>
      <c r="AS11" s="85" t="s">
        <v>67</v>
      </c>
      <c r="AT11" s="270">
        <v>1</v>
      </c>
      <c r="AU11" s="86" t="s">
        <v>68</v>
      </c>
      <c r="AV11" s="83" t="s">
        <v>54</v>
      </c>
      <c r="AW11" s="78" t="s">
        <v>311</v>
      </c>
      <c r="AX11" s="78" t="s">
        <v>226</v>
      </c>
      <c r="AY11" s="87">
        <v>44927</v>
      </c>
      <c r="AZ11" s="88" t="s">
        <v>59</v>
      </c>
      <c r="BA11" s="63" t="s">
        <v>0</v>
      </c>
      <c r="BB11" s="41" t="s">
        <v>0</v>
      </c>
      <c r="BC11" s="89" t="s">
        <v>0</v>
      </c>
      <c r="BD11" s="90" t="s">
        <v>0</v>
      </c>
      <c r="BE11" s="63" t="s">
        <v>0</v>
      </c>
      <c r="BF11" s="90" t="s">
        <v>0</v>
      </c>
      <c r="BG11" s="63" t="s">
        <v>0</v>
      </c>
      <c r="BH11" s="90" t="s">
        <v>0</v>
      </c>
      <c r="BI11" s="63" t="s">
        <v>0</v>
      </c>
      <c r="BJ11" s="90" t="s">
        <v>0</v>
      </c>
      <c r="BK11" s="63" t="s">
        <v>0</v>
      </c>
      <c r="BL11" s="90" t="s">
        <v>0</v>
      </c>
      <c r="BM11" s="63" t="s">
        <v>0</v>
      </c>
      <c r="BN11" s="90" t="s">
        <v>0</v>
      </c>
      <c r="BO11" s="63" t="s">
        <v>0</v>
      </c>
      <c r="BP11" s="90" t="s">
        <v>0</v>
      </c>
      <c r="BQ11" s="63" t="s">
        <v>0</v>
      </c>
      <c r="BR11" s="90" t="s">
        <v>0</v>
      </c>
      <c r="BS11" s="63" t="s">
        <v>0</v>
      </c>
      <c r="BT11" s="90" t="s">
        <v>0</v>
      </c>
      <c r="BU11" s="63" t="s">
        <v>0</v>
      </c>
      <c r="BV11" s="90" t="s">
        <v>0</v>
      </c>
      <c r="BW11" s="63" t="s">
        <v>0</v>
      </c>
      <c r="BX11" s="90" t="s">
        <v>0</v>
      </c>
    </row>
    <row r="12" spans="1:76" ht="48.75" customHeight="1">
      <c r="A12" s="73">
        <v>2</v>
      </c>
      <c r="B12" s="74" t="s">
        <v>140</v>
      </c>
      <c r="C12" s="75" t="s">
        <v>656</v>
      </c>
      <c r="D12" s="78" t="s">
        <v>657</v>
      </c>
      <c r="E12" s="77" t="s">
        <v>651</v>
      </c>
      <c r="F12" s="78">
        <v>4</v>
      </c>
      <c r="G12" s="91" t="s">
        <v>53</v>
      </c>
      <c r="H12" s="80">
        <v>0.4</v>
      </c>
      <c r="I12" s="78" t="s">
        <v>652</v>
      </c>
      <c r="J12" s="78" t="s">
        <v>652</v>
      </c>
      <c r="K12" s="78" t="s">
        <v>652</v>
      </c>
      <c r="L12" s="78" t="s">
        <v>652</v>
      </c>
      <c r="M12" s="78" t="s">
        <v>652</v>
      </c>
      <c r="N12" s="78" t="s">
        <v>652</v>
      </c>
      <c r="O12" s="78" t="s">
        <v>652</v>
      </c>
      <c r="P12" s="78" t="s">
        <v>652</v>
      </c>
      <c r="Q12" s="78" t="s">
        <v>653</v>
      </c>
      <c r="R12" s="78" t="s">
        <v>652</v>
      </c>
      <c r="S12" s="78" t="s">
        <v>652</v>
      </c>
      <c r="T12" s="78" t="s">
        <v>652</v>
      </c>
      <c r="U12" s="78" t="s">
        <v>653</v>
      </c>
      <c r="V12" s="78" t="s">
        <v>653</v>
      </c>
      <c r="W12" s="78" t="s">
        <v>652</v>
      </c>
      <c r="X12" s="78" t="s">
        <v>653</v>
      </c>
      <c r="Y12" s="78" t="s">
        <v>652</v>
      </c>
      <c r="Z12" s="78" t="s">
        <v>652</v>
      </c>
      <c r="AA12" s="78" t="s">
        <v>653</v>
      </c>
      <c r="AB12" s="76">
        <v>14</v>
      </c>
      <c r="AC12" s="76">
        <v>20</v>
      </c>
      <c r="AD12" s="81" t="s">
        <v>67</v>
      </c>
      <c r="AE12" s="267">
        <v>1</v>
      </c>
      <c r="AF12" s="82" t="s">
        <v>68</v>
      </c>
      <c r="AG12" s="78">
        <v>1</v>
      </c>
      <c r="AH12" s="276" t="s">
        <v>658</v>
      </c>
      <c r="AI12" s="76" t="s">
        <v>47</v>
      </c>
      <c r="AJ12" s="83" t="s">
        <v>48</v>
      </c>
      <c r="AK12" s="83" t="s">
        <v>49</v>
      </c>
      <c r="AL12" s="270">
        <v>0.2</v>
      </c>
      <c r="AM12" s="83" t="s">
        <v>50</v>
      </c>
      <c r="AN12" s="83" t="s">
        <v>51</v>
      </c>
      <c r="AO12" s="83" t="s">
        <v>52</v>
      </c>
      <c r="AP12" s="271">
        <v>0.32</v>
      </c>
      <c r="AQ12" s="84" t="s">
        <v>53</v>
      </c>
      <c r="AR12" s="270">
        <v>0.32</v>
      </c>
      <c r="AS12" s="85" t="s">
        <v>67</v>
      </c>
      <c r="AT12" s="270">
        <v>1</v>
      </c>
      <c r="AU12" s="86" t="s">
        <v>68</v>
      </c>
      <c r="AV12" s="83" t="s">
        <v>54</v>
      </c>
      <c r="AW12" s="78" t="s">
        <v>311</v>
      </c>
      <c r="AX12" s="240" t="s">
        <v>659</v>
      </c>
      <c r="AY12" s="87">
        <v>44927</v>
      </c>
      <c r="AZ12" s="88" t="s">
        <v>59</v>
      </c>
      <c r="BA12" s="63" t="s">
        <v>0</v>
      </c>
      <c r="BB12" s="49" t="s">
        <v>0</v>
      </c>
      <c r="BC12" s="89" t="s">
        <v>0</v>
      </c>
      <c r="BD12" s="90" t="s">
        <v>0</v>
      </c>
      <c r="BE12" s="63" t="s">
        <v>0</v>
      </c>
      <c r="BF12" s="90" t="s">
        <v>0</v>
      </c>
      <c r="BG12" s="63" t="s">
        <v>0</v>
      </c>
      <c r="BH12" s="90" t="s">
        <v>0</v>
      </c>
      <c r="BI12" s="63" t="s">
        <v>0</v>
      </c>
      <c r="BJ12" s="90" t="s">
        <v>0</v>
      </c>
      <c r="BK12" s="63" t="s">
        <v>0</v>
      </c>
      <c r="BL12" s="90" t="s">
        <v>0</v>
      </c>
      <c r="BM12" s="63" t="s">
        <v>0</v>
      </c>
      <c r="BN12" s="90" t="s">
        <v>0</v>
      </c>
      <c r="BO12" s="63" t="s">
        <v>0</v>
      </c>
      <c r="BP12" s="90" t="s">
        <v>0</v>
      </c>
      <c r="BQ12" s="63" t="s">
        <v>0</v>
      </c>
      <c r="BR12" s="90" t="s">
        <v>0</v>
      </c>
      <c r="BS12" s="63" t="s">
        <v>0</v>
      </c>
      <c r="BT12" s="90" t="s">
        <v>0</v>
      </c>
      <c r="BU12" s="63" t="s">
        <v>0</v>
      </c>
      <c r="BV12" s="90" t="s">
        <v>0</v>
      </c>
      <c r="BW12" s="63" t="s">
        <v>0</v>
      </c>
      <c r="BX12" s="90" t="s">
        <v>0</v>
      </c>
    </row>
    <row r="13" spans="1:76" ht="87.75" customHeight="1">
      <c r="A13" s="73">
        <v>3</v>
      </c>
      <c r="B13" s="74" t="s">
        <v>140</v>
      </c>
      <c r="C13" s="75" t="s">
        <v>660</v>
      </c>
      <c r="D13" s="78" t="s">
        <v>661</v>
      </c>
      <c r="E13" s="78" t="s">
        <v>662</v>
      </c>
      <c r="F13" s="78">
        <v>5</v>
      </c>
      <c r="G13" s="91" t="s">
        <v>53</v>
      </c>
      <c r="H13" s="80">
        <v>0.4</v>
      </c>
      <c r="I13" s="78" t="s">
        <v>652</v>
      </c>
      <c r="J13" s="78" t="s">
        <v>652</v>
      </c>
      <c r="K13" s="78" t="s">
        <v>652</v>
      </c>
      <c r="L13" s="78" t="s">
        <v>652</v>
      </c>
      <c r="M13" s="78" t="s">
        <v>652</v>
      </c>
      <c r="N13" s="78" t="s">
        <v>652</v>
      </c>
      <c r="O13" s="78" t="s">
        <v>652</v>
      </c>
      <c r="P13" s="78" t="s">
        <v>652</v>
      </c>
      <c r="Q13" s="78" t="s">
        <v>653</v>
      </c>
      <c r="R13" s="78" t="s">
        <v>652</v>
      </c>
      <c r="S13" s="78" t="s">
        <v>652</v>
      </c>
      <c r="T13" s="78" t="s">
        <v>652</v>
      </c>
      <c r="U13" s="78" t="s">
        <v>653</v>
      </c>
      <c r="V13" s="78" t="s">
        <v>653</v>
      </c>
      <c r="W13" s="78" t="s">
        <v>652</v>
      </c>
      <c r="X13" s="78" t="s">
        <v>653</v>
      </c>
      <c r="Y13" s="78" t="s">
        <v>652</v>
      </c>
      <c r="Z13" s="78" t="s">
        <v>652</v>
      </c>
      <c r="AA13" s="78" t="s">
        <v>653</v>
      </c>
      <c r="AB13" s="76">
        <v>14</v>
      </c>
      <c r="AC13" s="76">
        <v>20</v>
      </c>
      <c r="AD13" s="81" t="s">
        <v>67</v>
      </c>
      <c r="AE13" s="267">
        <v>1</v>
      </c>
      <c r="AF13" s="82" t="s">
        <v>68</v>
      </c>
      <c r="AG13" s="78">
        <v>1</v>
      </c>
      <c r="AH13" s="276" t="s">
        <v>663</v>
      </c>
      <c r="AI13" s="76" t="s">
        <v>47</v>
      </c>
      <c r="AJ13" s="83" t="s">
        <v>48</v>
      </c>
      <c r="AK13" s="83" t="s">
        <v>49</v>
      </c>
      <c r="AL13" s="270">
        <v>0.4</v>
      </c>
      <c r="AM13" s="83" t="s">
        <v>50</v>
      </c>
      <c r="AN13" s="83" t="s">
        <v>51</v>
      </c>
      <c r="AO13" s="83" t="s">
        <v>52</v>
      </c>
      <c r="AP13" s="271">
        <v>0.24</v>
      </c>
      <c r="AQ13" s="84" t="s">
        <v>53</v>
      </c>
      <c r="AR13" s="270">
        <v>0.24</v>
      </c>
      <c r="AS13" s="85" t="s">
        <v>67</v>
      </c>
      <c r="AT13" s="270">
        <v>1</v>
      </c>
      <c r="AU13" s="86" t="s">
        <v>68</v>
      </c>
      <c r="AV13" s="83" t="s">
        <v>54</v>
      </c>
      <c r="AW13" s="78" t="s">
        <v>311</v>
      </c>
      <c r="AX13" s="51" t="s">
        <v>664</v>
      </c>
      <c r="AY13" s="87">
        <v>44927</v>
      </c>
      <c r="AZ13" s="88" t="s">
        <v>59</v>
      </c>
      <c r="BA13" s="63" t="s">
        <v>0</v>
      </c>
      <c r="BB13" s="52" t="s">
        <v>0</v>
      </c>
      <c r="BC13" s="89" t="s">
        <v>0</v>
      </c>
      <c r="BD13" s="90" t="s">
        <v>0</v>
      </c>
      <c r="BE13" s="63" t="s">
        <v>0</v>
      </c>
      <c r="BF13" s="90" t="s">
        <v>0</v>
      </c>
      <c r="BG13" s="63" t="s">
        <v>0</v>
      </c>
      <c r="BH13" s="90" t="s">
        <v>0</v>
      </c>
      <c r="BI13" s="63" t="s">
        <v>0</v>
      </c>
      <c r="BJ13" s="90" t="s">
        <v>0</v>
      </c>
      <c r="BK13" s="63" t="s">
        <v>0</v>
      </c>
      <c r="BL13" s="90" t="s">
        <v>0</v>
      </c>
      <c r="BM13" s="63" t="s">
        <v>0</v>
      </c>
      <c r="BN13" s="90" t="s">
        <v>0</v>
      </c>
      <c r="BO13" s="63" t="s">
        <v>0</v>
      </c>
      <c r="BP13" s="90" t="s">
        <v>0</v>
      </c>
      <c r="BQ13" s="63" t="s">
        <v>0</v>
      </c>
      <c r="BR13" s="90" t="s">
        <v>0</v>
      </c>
      <c r="BS13" s="63" t="s">
        <v>0</v>
      </c>
      <c r="BT13" s="90" t="s">
        <v>0</v>
      </c>
      <c r="BU13" s="63" t="s">
        <v>0</v>
      </c>
      <c r="BV13" s="90" t="s">
        <v>0</v>
      </c>
      <c r="BW13" s="63" t="s">
        <v>0</v>
      </c>
      <c r="BX13" s="90" t="s">
        <v>0</v>
      </c>
    </row>
    <row r="14" spans="1:76" ht="69.75" customHeight="1">
      <c r="A14" s="73">
        <v>4</v>
      </c>
      <c r="B14" s="74" t="s">
        <v>150</v>
      </c>
      <c r="C14" s="75" t="s">
        <v>665</v>
      </c>
      <c r="D14" s="78" t="s">
        <v>666</v>
      </c>
      <c r="E14" s="77" t="s">
        <v>651</v>
      </c>
      <c r="F14" s="78">
        <v>4</v>
      </c>
      <c r="G14" s="91" t="s">
        <v>53</v>
      </c>
      <c r="H14" s="80">
        <v>0.1</v>
      </c>
      <c r="I14" s="78" t="s">
        <v>652</v>
      </c>
      <c r="J14" s="78" t="s">
        <v>652</v>
      </c>
      <c r="K14" s="78" t="s">
        <v>652</v>
      </c>
      <c r="L14" s="78" t="s">
        <v>652</v>
      </c>
      <c r="M14" s="78" t="s">
        <v>652</v>
      </c>
      <c r="N14" s="78" t="s">
        <v>652</v>
      </c>
      <c r="O14" s="78" t="s">
        <v>652</v>
      </c>
      <c r="P14" s="78" t="s">
        <v>652</v>
      </c>
      <c r="Q14" s="78" t="s">
        <v>653</v>
      </c>
      <c r="R14" s="78" t="s">
        <v>652</v>
      </c>
      <c r="S14" s="78" t="s">
        <v>652</v>
      </c>
      <c r="T14" s="78" t="s">
        <v>652</v>
      </c>
      <c r="U14" s="78" t="s">
        <v>653</v>
      </c>
      <c r="V14" s="78" t="s">
        <v>653</v>
      </c>
      <c r="W14" s="78" t="s">
        <v>652</v>
      </c>
      <c r="X14" s="78" t="s">
        <v>653</v>
      </c>
      <c r="Y14" s="78" t="s">
        <v>652</v>
      </c>
      <c r="Z14" s="78" t="s">
        <v>652</v>
      </c>
      <c r="AA14" s="78" t="s">
        <v>653</v>
      </c>
      <c r="AB14" s="76">
        <v>14</v>
      </c>
      <c r="AC14" s="76">
        <v>20</v>
      </c>
      <c r="AD14" s="81" t="s">
        <v>67</v>
      </c>
      <c r="AE14" s="267">
        <v>1</v>
      </c>
      <c r="AF14" s="82" t="s">
        <v>68</v>
      </c>
      <c r="AG14" s="78">
        <v>1</v>
      </c>
      <c r="AH14" s="276" t="s">
        <v>667</v>
      </c>
      <c r="AI14" s="76" t="s">
        <v>47</v>
      </c>
      <c r="AJ14" s="83" t="s">
        <v>48</v>
      </c>
      <c r="AK14" s="83" t="s">
        <v>49</v>
      </c>
      <c r="AL14" s="270">
        <v>0.3</v>
      </c>
      <c r="AM14" s="83" t="s">
        <v>50</v>
      </c>
      <c r="AN14" s="83" t="s">
        <v>51</v>
      </c>
      <c r="AO14" s="83" t="s">
        <v>52</v>
      </c>
      <c r="AP14" s="271">
        <v>7.0000000000000007E-2</v>
      </c>
      <c r="AQ14" s="92" t="s">
        <v>234</v>
      </c>
      <c r="AR14" s="270">
        <v>7.0000000000000007E-2</v>
      </c>
      <c r="AS14" s="85" t="s">
        <v>67</v>
      </c>
      <c r="AT14" s="270">
        <v>1</v>
      </c>
      <c r="AU14" s="86" t="s">
        <v>68</v>
      </c>
      <c r="AV14" s="83" t="s">
        <v>54</v>
      </c>
      <c r="AW14" s="78" t="s">
        <v>311</v>
      </c>
      <c r="AX14" s="78" t="s">
        <v>668</v>
      </c>
      <c r="AY14" s="87">
        <v>44927</v>
      </c>
      <c r="AZ14" s="88" t="s">
        <v>59</v>
      </c>
      <c r="BA14" s="63" t="s">
        <v>0</v>
      </c>
      <c r="BB14" s="52" t="s">
        <v>0</v>
      </c>
      <c r="BC14" s="89" t="s">
        <v>0</v>
      </c>
      <c r="BD14" s="90" t="s">
        <v>0</v>
      </c>
      <c r="BE14" s="63" t="s">
        <v>0</v>
      </c>
      <c r="BF14" s="90" t="s">
        <v>0</v>
      </c>
      <c r="BG14" s="63" t="s">
        <v>0</v>
      </c>
      <c r="BH14" s="90" t="s">
        <v>0</v>
      </c>
      <c r="BI14" s="63" t="s">
        <v>0</v>
      </c>
      <c r="BJ14" s="90" t="s">
        <v>0</v>
      </c>
      <c r="BK14" s="63" t="s">
        <v>0</v>
      </c>
      <c r="BL14" s="90" t="s">
        <v>0</v>
      </c>
      <c r="BM14" s="63" t="s">
        <v>0</v>
      </c>
      <c r="BN14" s="90" t="s">
        <v>0</v>
      </c>
      <c r="BO14" s="63" t="s">
        <v>0</v>
      </c>
      <c r="BP14" s="90" t="s">
        <v>0</v>
      </c>
      <c r="BQ14" s="63" t="s">
        <v>0</v>
      </c>
      <c r="BR14" s="90" t="s">
        <v>0</v>
      </c>
      <c r="BS14" s="63" t="s">
        <v>0</v>
      </c>
      <c r="BT14" s="90" t="s">
        <v>0</v>
      </c>
      <c r="BU14" s="63" t="s">
        <v>0</v>
      </c>
      <c r="BV14" s="90" t="s">
        <v>0</v>
      </c>
      <c r="BW14" s="63" t="s">
        <v>0</v>
      </c>
      <c r="BX14" s="90" t="s">
        <v>0</v>
      </c>
    </row>
    <row r="15" spans="1:76" ht="99.75" customHeight="1">
      <c r="A15" s="73">
        <v>5</v>
      </c>
      <c r="B15" s="121" t="s">
        <v>241</v>
      </c>
      <c r="C15" s="261" t="str">
        <f>"Posibilidad de recibir cualquier dádiva o beneficio a nombre propio o de terceros por o para "&amp;D15</f>
        <v xml:space="preserve">Posibilidad de recibir cualquier dádiva o beneficio a nombre propio o de terceros por o para ofrecer a cambio asistencia técnica o agilización de los procesos que son competencia de esta dirección. </v>
      </c>
      <c r="D15" s="262" t="s">
        <v>669</v>
      </c>
      <c r="E15" s="78" t="s">
        <v>564</v>
      </c>
      <c r="F15" s="78">
        <v>60</v>
      </c>
      <c r="G15" s="79" t="s">
        <v>41</v>
      </c>
      <c r="H15" s="263">
        <f t="shared" ref="H15" si="0">IF(G15="","",IF(G15="Muy Baja",0.2,IF(G15="Baja",0.4,IF(G15="Media",0.6,IF(G15="Alta",0.8,IF(G15="Muy Alta",1,))))))</f>
        <v>0.6</v>
      </c>
      <c r="I15" s="264" t="s">
        <v>652</v>
      </c>
      <c r="J15" s="264" t="s">
        <v>652</v>
      </c>
      <c r="K15" s="264" t="s">
        <v>652</v>
      </c>
      <c r="L15" s="264" t="s">
        <v>652</v>
      </c>
      <c r="M15" s="264" t="s">
        <v>652</v>
      </c>
      <c r="N15" s="264" t="s">
        <v>653</v>
      </c>
      <c r="O15" s="264" t="s">
        <v>653</v>
      </c>
      <c r="P15" s="264" t="s">
        <v>653</v>
      </c>
      <c r="Q15" s="264" t="s">
        <v>653</v>
      </c>
      <c r="R15" s="264" t="s">
        <v>652</v>
      </c>
      <c r="S15" s="264" t="s">
        <v>652</v>
      </c>
      <c r="T15" s="264" t="s">
        <v>652</v>
      </c>
      <c r="U15" s="264" t="s">
        <v>653</v>
      </c>
      <c r="V15" s="264" t="s">
        <v>652</v>
      </c>
      <c r="W15" s="264" t="s">
        <v>652</v>
      </c>
      <c r="X15" s="264" t="s">
        <v>653</v>
      </c>
      <c r="Y15" s="264" t="s">
        <v>652</v>
      </c>
      <c r="Z15" s="264" t="s">
        <v>652</v>
      </c>
      <c r="AA15" s="264" t="s">
        <v>653</v>
      </c>
      <c r="AB15" s="265">
        <f t="shared" ref="AB15" si="1">IF(X15="Si","19",COUNTIF(I15:AA15,"si"))</f>
        <v>12</v>
      </c>
      <c r="AC15" s="266">
        <v>20</v>
      </c>
      <c r="AD15" s="93" t="s">
        <v>67</v>
      </c>
      <c r="AE15" s="267">
        <v>1</v>
      </c>
      <c r="AF15" s="94" t="s">
        <v>68</v>
      </c>
      <c r="AG15" s="78">
        <v>1</v>
      </c>
      <c r="AH15" s="76" t="s">
        <v>670</v>
      </c>
      <c r="AI15" s="76" t="s">
        <v>47</v>
      </c>
      <c r="AJ15" s="78" t="s">
        <v>48</v>
      </c>
      <c r="AK15" s="78" t="s">
        <v>49</v>
      </c>
      <c r="AL15" s="270" t="s">
        <v>671</v>
      </c>
      <c r="AM15" s="78" t="s">
        <v>50</v>
      </c>
      <c r="AN15" s="78" t="s">
        <v>51</v>
      </c>
      <c r="AO15" s="78" t="s">
        <v>52</v>
      </c>
      <c r="AP15" s="271">
        <v>0.36</v>
      </c>
      <c r="AQ15" s="95" t="s">
        <v>53</v>
      </c>
      <c r="AR15" s="270">
        <v>0.36</v>
      </c>
      <c r="AS15" s="96" t="s">
        <v>67</v>
      </c>
      <c r="AT15" s="270">
        <v>1</v>
      </c>
      <c r="AU15" s="97" t="s">
        <v>68</v>
      </c>
      <c r="AV15" s="83" t="s">
        <v>54</v>
      </c>
      <c r="AW15" s="78" t="s">
        <v>247</v>
      </c>
      <c r="AX15" s="78" t="s">
        <v>246</v>
      </c>
      <c r="AY15" s="87">
        <v>45139</v>
      </c>
      <c r="AZ15" s="88" t="s">
        <v>672</v>
      </c>
      <c r="BA15" s="63" t="s">
        <v>0</v>
      </c>
      <c r="BB15" s="52" t="s">
        <v>0</v>
      </c>
      <c r="BC15" s="89" t="s">
        <v>0</v>
      </c>
      <c r="BD15" s="90" t="s">
        <v>0</v>
      </c>
      <c r="BE15" s="63" t="s">
        <v>0</v>
      </c>
      <c r="BF15" s="90" t="s">
        <v>0</v>
      </c>
      <c r="BG15" s="63" t="s">
        <v>0</v>
      </c>
      <c r="BH15" s="90" t="s">
        <v>0</v>
      </c>
      <c r="BI15" s="63" t="s">
        <v>0</v>
      </c>
      <c r="BJ15" s="90" t="s">
        <v>0</v>
      </c>
      <c r="BK15" s="63" t="s">
        <v>0</v>
      </c>
      <c r="BL15" s="90" t="s">
        <v>0</v>
      </c>
      <c r="BM15" s="63" t="s">
        <v>0</v>
      </c>
      <c r="BN15" s="90" t="s">
        <v>0</v>
      </c>
      <c r="BO15" s="63" t="s">
        <v>0</v>
      </c>
      <c r="BP15" s="90" t="s">
        <v>0</v>
      </c>
      <c r="BQ15" s="63" t="s">
        <v>0</v>
      </c>
      <c r="BR15" s="90" t="s">
        <v>0</v>
      </c>
      <c r="BS15" s="63" t="s">
        <v>0</v>
      </c>
      <c r="BT15" s="90" t="s">
        <v>0</v>
      </c>
      <c r="BU15" s="63" t="s">
        <v>0</v>
      </c>
      <c r="BV15" s="90" t="s">
        <v>0</v>
      </c>
      <c r="BW15" s="63" t="s">
        <v>0</v>
      </c>
      <c r="BX15" s="90" t="s">
        <v>0</v>
      </c>
    </row>
    <row r="16" spans="1:76" ht="150" customHeight="1">
      <c r="A16" s="73">
        <v>6</v>
      </c>
      <c r="B16" s="74" t="s">
        <v>255</v>
      </c>
      <c r="C16" s="75" t="s">
        <v>673</v>
      </c>
      <c r="D16" s="99" t="s">
        <v>674</v>
      </c>
      <c r="E16" s="78" t="s">
        <v>662</v>
      </c>
      <c r="F16" s="78">
        <v>35</v>
      </c>
      <c r="G16" s="79" t="s">
        <v>41</v>
      </c>
      <c r="H16" s="80">
        <v>0.6</v>
      </c>
      <c r="I16" s="99" t="s">
        <v>652</v>
      </c>
      <c r="J16" s="99" t="s">
        <v>652</v>
      </c>
      <c r="K16" s="99" t="s">
        <v>652</v>
      </c>
      <c r="L16" s="99" t="s">
        <v>652</v>
      </c>
      <c r="M16" s="99" t="s">
        <v>652</v>
      </c>
      <c r="N16" s="99" t="s">
        <v>653</v>
      </c>
      <c r="O16" s="99" t="s">
        <v>652</v>
      </c>
      <c r="P16" s="99" t="s">
        <v>652</v>
      </c>
      <c r="Q16" s="99" t="s">
        <v>653</v>
      </c>
      <c r="R16" s="99" t="s">
        <v>652</v>
      </c>
      <c r="S16" s="99" t="s">
        <v>652</v>
      </c>
      <c r="T16" s="99" t="s">
        <v>652</v>
      </c>
      <c r="U16" s="99" t="s">
        <v>652</v>
      </c>
      <c r="V16" s="99" t="s">
        <v>652</v>
      </c>
      <c r="W16" s="99" t="s">
        <v>652</v>
      </c>
      <c r="X16" s="99" t="s">
        <v>653</v>
      </c>
      <c r="Y16" s="99" t="s">
        <v>652</v>
      </c>
      <c r="Z16" s="99" t="s">
        <v>652</v>
      </c>
      <c r="AA16" s="99" t="s">
        <v>653</v>
      </c>
      <c r="AB16" s="76">
        <v>15</v>
      </c>
      <c r="AC16" s="76">
        <v>20</v>
      </c>
      <c r="AD16" s="81" t="s">
        <v>67</v>
      </c>
      <c r="AE16" s="267">
        <v>1</v>
      </c>
      <c r="AF16" s="82" t="s">
        <v>68</v>
      </c>
      <c r="AG16" s="78">
        <v>1</v>
      </c>
      <c r="AH16" s="277" t="s">
        <v>675</v>
      </c>
      <c r="AI16" s="76" t="s">
        <v>47</v>
      </c>
      <c r="AJ16" s="100" t="s">
        <v>48</v>
      </c>
      <c r="AK16" s="100" t="s">
        <v>49</v>
      </c>
      <c r="AL16" s="270">
        <v>0.2</v>
      </c>
      <c r="AM16" s="100" t="s">
        <v>50</v>
      </c>
      <c r="AN16" s="100" t="s">
        <v>51</v>
      </c>
      <c r="AO16" s="100" t="s">
        <v>52</v>
      </c>
      <c r="AP16" s="271">
        <v>0.48</v>
      </c>
      <c r="AQ16" s="101" t="s">
        <v>41</v>
      </c>
      <c r="AR16" s="270">
        <v>0.48</v>
      </c>
      <c r="AS16" s="85" t="s">
        <v>67</v>
      </c>
      <c r="AT16" s="270">
        <v>1</v>
      </c>
      <c r="AU16" s="86" t="s">
        <v>68</v>
      </c>
      <c r="AV16" s="83" t="s">
        <v>54</v>
      </c>
      <c r="AW16" s="78" t="s">
        <v>262</v>
      </c>
      <c r="AX16" s="78" t="s">
        <v>676</v>
      </c>
      <c r="AY16" s="87">
        <v>44927</v>
      </c>
      <c r="AZ16" s="88" t="s">
        <v>59</v>
      </c>
      <c r="BA16" s="63" t="s">
        <v>0</v>
      </c>
      <c r="BB16" s="52" t="s">
        <v>0</v>
      </c>
      <c r="BC16" s="89" t="s">
        <v>0</v>
      </c>
      <c r="BD16" s="90" t="s">
        <v>0</v>
      </c>
      <c r="BE16" s="63" t="s">
        <v>0</v>
      </c>
      <c r="BF16" s="90" t="s">
        <v>0</v>
      </c>
      <c r="BG16" s="63" t="s">
        <v>0</v>
      </c>
      <c r="BH16" s="90" t="s">
        <v>0</v>
      </c>
      <c r="BI16" s="63" t="s">
        <v>0</v>
      </c>
      <c r="BJ16" s="90" t="s">
        <v>0</v>
      </c>
      <c r="BK16" s="63" t="s">
        <v>0</v>
      </c>
      <c r="BL16" s="90" t="s">
        <v>0</v>
      </c>
      <c r="BM16" s="63" t="s">
        <v>0</v>
      </c>
      <c r="BN16" s="90" t="s">
        <v>0</v>
      </c>
      <c r="BO16" s="63" t="s">
        <v>0</v>
      </c>
      <c r="BP16" s="90" t="s">
        <v>0</v>
      </c>
      <c r="BQ16" s="63" t="s">
        <v>0</v>
      </c>
      <c r="BR16" s="90" t="s">
        <v>0</v>
      </c>
      <c r="BS16" s="63" t="s">
        <v>0</v>
      </c>
      <c r="BT16" s="90" t="s">
        <v>0</v>
      </c>
      <c r="BU16" s="63" t="s">
        <v>0</v>
      </c>
      <c r="BV16" s="90" t="s">
        <v>0</v>
      </c>
      <c r="BW16" s="63" t="s">
        <v>0</v>
      </c>
      <c r="BX16" s="90" t="s">
        <v>0</v>
      </c>
    </row>
    <row r="17" spans="1:76" ht="129" customHeight="1">
      <c r="A17" s="73">
        <v>7</v>
      </c>
      <c r="B17" s="74" t="s">
        <v>255</v>
      </c>
      <c r="C17" s="75" t="s">
        <v>677</v>
      </c>
      <c r="D17" s="99" t="s">
        <v>678</v>
      </c>
      <c r="E17" s="78" t="s">
        <v>662</v>
      </c>
      <c r="F17" s="78">
        <v>70</v>
      </c>
      <c r="G17" s="79" t="s">
        <v>41</v>
      </c>
      <c r="H17" s="80">
        <v>0.6</v>
      </c>
      <c r="I17" s="99" t="s">
        <v>652</v>
      </c>
      <c r="J17" s="99" t="s">
        <v>652</v>
      </c>
      <c r="K17" s="99" t="s">
        <v>652</v>
      </c>
      <c r="L17" s="99" t="s">
        <v>652</v>
      </c>
      <c r="M17" s="99" t="s">
        <v>652</v>
      </c>
      <c r="N17" s="99" t="s">
        <v>653</v>
      </c>
      <c r="O17" s="99" t="s">
        <v>652</v>
      </c>
      <c r="P17" s="99" t="s">
        <v>653</v>
      </c>
      <c r="Q17" s="99" t="s">
        <v>652</v>
      </c>
      <c r="R17" s="99" t="s">
        <v>652</v>
      </c>
      <c r="S17" s="99" t="s">
        <v>652</v>
      </c>
      <c r="T17" s="99" t="s">
        <v>652</v>
      </c>
      <c r="U17" s="99" t="s">
        <v>652</v>
      </c>
      <c r="V17" s="99" t="s">
        <v>652</v>
      </c>
      <c r="W17" s="99" t="s">
        <v>652</v>
      </c>
      <c r="X17" s="99" t="s">
        <v>653</v>
      </c>
      <c r="Y17" s="99" t="s">
        <v>653</v>
      </c>
      <c r="Z17" s="99" t="s">
        <v>652</v>
      </c>
      <c r="AA17" s="99" t="s">
        <v>653</v>
      </c>
      <c r="AB17" s="76">
        <v>14</v>
      </c>
      <c r="AC17" s="76">
        <v>20</v>
      </c>
      <c r="AD17" s="81" t="s">
        <v>67</v>
      </c>
      <c r="AE17" s="267">
        <v>1</v>
      </c>
      <c r="AF17" s="82" t="s">
        <v>68</v>
      </c>
      <c r="AG17" s="78">
        <v>1</v>
      </c>
      <c r="AH17" s="278" t="s">
        <v>679</v>
      </c>
      <c r="AI17" s="76" t="s">
        <v>47</v>
      </c>
      <c r="AJ17" s="100" t="s">
        <v>48</v>
      </c>
      <c r="AK17" s="100" t="s">
        <v>49</v>
      </c>
      <c r="AL17" s="270">
        <v>0.2</v>
      </c>
      <c r="AM17" s="100" t="s">
        <v>50</v>
      </c>
      <c r="AN17" s="100" t="s">
        <v>51</v>
      </c>
      <c r="AO17" s="100" t="s">
        <v>52</v>
      </c>
      <c r="AP17" s="271">
        <v>0.48</v>
      </c>
      <c r="AQ17" s="101" t="s">
        <v>41</v>
      </c>
      <c r="AR17" s="270">
        <v>0.48</v>
      </c>
      <c r="AS17" s="85" t="s">
        <v>67</v>
      </c>
      <c r="AT17" s="270">
        <v>1</v>
      </c>
      <c r="AU17" s="86" t="s">
        <v>68</v>
      </c>
      <c r="AV17" s="100" t="s">
        <v>54</v>
      </c>
      <c r="AW17" s="78" t="s">
        <v>262</v>
      </c>
      <c r="AX17" s="78" t="s">
        <v>676</v>
      </c>
      <c r="AY17" s="87">
        <v>44927</v>
      </c>
      <c r="AZ17" s="88" t="s">
        <v>59</v>
      </c>
      <c r="BA17" s="63" t="s">
        <v>0</v>
      </c>
      <c r="BB17" s="52" t="s">
        <v>0</v>
      </c>
      <c r="BC17" s="89" t="s">
        <v>0</v>
      </c>
      <c r="BD17" s="90" t="s">
        <v>0</v>
      </c>
      <c r="BE17" s="63" t="s">
        <v>0</v>
      </c>
      <c r="BF17" s="90" t="s">
        <v>0</v>
      </c>
      <c r="BG17" s="63" t="s">
        <v>0</v>
      </c>
      <c r="BH17" s="90" t="s">
        <v>0</v>
      </c>
      <c r="BI17" s="63" t="s">
        <v>0</v>
      </c>
      <c r="BJ17" s="90" t="s">
        <v>0</v>
      </c>
      <c r="BK17" s="63" t="s">
        <v>0</v>
      </c>
      <c r="BL17" s="90" t="s">
        <v>0</v>
      </c>
      <c r="BM17" s="63" t="s">
        <v>0</v>
      </c>
      <c r="BN17" s="90" t="s">
        <v>0</v>
      </c>
      <c r="BO17" s="63" t="s">
        <v>0</v>
      </c>
      <c r="BP17" s="90" t="s">
        <v>0</v>
      </c>
      <c r="BQ17" s="63" t="s">
        <v>0</v>
      </c>
      <c r="BR17" s="90" t="s">
        <v>0</v>
      </c>
      <c r="BS17" s="63" t="s">
        <v>0</v>
      </c>
      <c r="BT17" s="90" t="s">
        <v>0</v>
      </c>
      <c r="BU17" s="63" t="s">
        <v>0</v>
      </c>
      <c r="BV17" s="90" t="s">
        <v>0</v>
      </c>
      <c r="BW17" s="63" t="s">
        <v>0</v>
      </c>
      <c r="BX17" s="90" t="s">
        <v>0</v>
      </c>
    </row>
    <row r="18" spans="1:76" ht="126" customHeight="1">
      <c r="A18" s="73">
        <v>8</v>
      </c>
      <c r="B18" s="74" t="s">
        <v>277</v>
      </c>
      <c r="C18" s="75" t="s">
        <v>680</v>
      </c>
      <c r="D18" s="78" t="s">
        <v>681</v>
      </c>
      <c r="E18" s="78" t="s">
        <v>682</v>
      </c>
      <c r="F18" s="78">
        <v>150</v>
      </c>
      <c r="G18" s="102" t="s">
        <v>41</v>
      </c>
      <c r="H18" s="80">
        <v>0.6</v>
      </c>
      <c r="I18" s="78" t="s">
        <v>652</v>
      </c>
      <c r="J18" s="78" t="s">
        <v>652</v>
      </c>
      <c r="K18" s="78" t="s">
        <v>652</v>
      </c>
      <c r="L18" s="78" t="s">
        <v>652</v>
      </c>
      <c r="M18" s="78" t="s">
        <v>652</v>
      </c>
      <c r="N18" s="78" t="s">
        <v>652</v>
      </c>
      <c r="O18" s="78" t="s">
        <v>652</v>
      </c>
      <c r="P18" s="78" t="s">
        <v>652</v>
      </c>
      <c r="Q18" s="78" t="s">
        <v>653</v>
      </c>
      <c r="R18" s="78" t="s">
        <v>652</v>
      </c>
      <c r="S18" s="78" t="s">
        <v>652</v>
      </c>
      <c r="T18" s="78" t="s">
        <v>652</v>
      </c>
      <c r="U18" s="78" t="s">
        <v>652</v>
      </c>
      <c r="V18" s="78" t="s">
        <v>652</v>
      </c>
      <c r="W18" s="78" t="s">
        <v>652</v>
      </c>
      <c r="X18" s="78" t="s">
        <v>653</v>
      </c>
      <c r="Y18" s="78" t="s">
        <v>652</v>
      </c>
      <c r="Z18" s="78" t="s">
        <v>652</v>
      </c>
      <c r="AA18" s="78" t="s">
        <v>653</v>
      </c>
      <c r="AB18" s="76">
        <v>16</v>
      </c>
      <c r="AC18" s="76">
        <v>20</v>
      </c>
      <c r="AD18" s="102" t="s">
        <v>67</v>
      </c>
      <c r="AE18" s="267">
        <v>1</v>
      </c>
      <c r="AF18" s="102" t="s">
        <v>68</v>
      </c>
      <c r="AG18" s="78">
        <v>1</v>
      </c>
      <c r="AH18" s="278" t="s">
        <v>683</v>
      </c>
      <c r="AI18" s="76" t="s">
        <v>47</v>
      </c>
      <c r="AJ18" s="83" t="s">
        <v>48</v>
      </c>
      <c r="AK18" s="83" t="s">
        <v>49</v>
      </c>
      <c r="AL18" s="270">
        <v>0.4</v>
      </c>
      <c r="AM18" s="83" t="s">
        <v>50</v>
      </c>
      <c r="AN18" s="83" t="s">
        <v>129</v>
      </c>
      <c r="AO18" s="83" t="s">
        <v>52</v>
      </c>
      <c r="AP18" s="271">
        <v>0.36</v>
      </c>
      <c r="AQ18" s="95" t="s">
        <v>53</v>
      </c>
      <c r="AR18" s="270">
        <v>0.36</v>
      </c>
      <c r="AS18" s="85" t="s">
        <v>67</v>
      </c>
      <c r="AT18" s="270">
        <v>1</v>
      </c>
      <c r="AU18" s="86" t="s">
        <v>68</v>
      </c>
      <c r="AV18" s="83" t="s">
        <v>54</v>
      </c>
      <c r="AW18" s="78" t="s">
        <v>684</v>
      </c>
      <c r="AX18" s="78" t="s">
        <v>685</v>
      </c>
      <c r="AY18" s="87">
        <v>44927</v>
      </c>
      <c r="AZ18" s="88" t="s">
        <v>59</v>
      </c>
      <c r="BA18" s="63" t="s">
        <v>0</v>
      </c>
      <c r="BB18" s="52" t="s">
        <v>0</v>
      </c>
      <c r="BC18" s="103" t="s">
        <v>0</v>
      </c>
      <c r="BD18" s="90" t="s">
        <v>0</v>
      </c>
      <c r="BE18" s="63" t="s">
        <v>0</v>
      </c>
      <c r="BF18" s="90" t="s">
        <v>0</v>
      </c>
      <c r="BG18" s="63" t="s">
        <v>0</v>
      </c>
      <c r="BH18" s="90" t="s">
        <v>0</v>
      </c>
      <c r="BI18" s="63" t="s">
        <v>0</v>
      </c>
      <c r="BJ18" s="90" t="s">
        <v>0</v>
      </c>
      <c r="BK18" s="63" t="s">
        <v>0</v>
      </c>
      <c r="BL18" s="90" t="s">
        <v>0</v>
      </c>
      <c r="BM18" s="63" t="s">
        <v>0</v>
      </c>
      <c r="BN18" s="90" t="s">
        <v>0</v>
      </c>
      <c r="BO18" s="63" t="s">
        <v>0</v>
      </c>
      <c r="BP18" s="90" t="s">
        <v>0</v>
      </c>
      <c r="BQ18" s="63" t="s">
        <v>0</v>
      </c>
      <c r="BR18" s="90" t="s">
        <v>0</v>
      </c>
      <c r="BS18" s="63" t="s">
        <v>0</v>
      </c>
      <c r="BT18" s="90" t="s">
        <v>0</v>
      </c>
      <c r="BU18" s="63" t="s">
        <v>0</v>
      </c>
      <c r="BV18" s="90" t="s">
        <v>0</v>
      </c>
      <c r="BW18" s="63" t="s">
        <v>0</v>
      </c>
      <c r="BX18" s="90" t="s">
        <v>0</v>
      </c>
    </row>
    <row r="19" spans="1:76" ht="99.75" customHeight="1">
      <c r="A19" s="73">
        <v>9</v>
      </c>
      <c r="B19" s="74" t="s">
        <v>286</v>
      </c>
      <c r="C19" s="75" t="s">
        <v>686</v>
      </c>
      <c r="D19" s="78" t="s">
        <v>687</v>
      </c>
      <c r="E19" s="78" t="s">
        <v>662</v>
      </c>
      <c r="F19" s="78">
        <v>3</v>
      </c>
      <c r="G19" s="91" t="s">
        <v>53</v>
      </c>
      <c r="H19" s="80">
        <v>0.4</v>
      </c>
      <c r="I19" s="78" t="s">
        <v>652</v>
      </c>
      <c r="J19" s="78" t="s">
        <v>653</v>
      </c>
      <c r="K19" s="78" t="s">
        <v>653</v>
      </c>
      <c r="L19" s="78" t="s">
        <v>653</v>
      </c>
      <c r="M19" s="78" t="s">
        <v>652</v>
      </c>
      <c r="N19" s="78" t="s">
        <v>652</v>
      </c>
      <c r="O19" s="78" t="s">
        <v>653</v>
      </c>
      <c r="P19" s="78" t="s">
        <v>653</v>
      </c>
      <c r="Q19" s="78" t="s">
        <v>653</v>
      </c>
      <c r="R19" s="78" t="s">
        <v>652</v>
      </c>
      <c r="S19" s="78" t="s">
        <v>652</v>
      </c>
      <c r="T19" s="78" t="s">
        <v>652</v>
      </c>
      <c r="U19" s="78" t="s">
        <v>652</v>
      </c>
      <c r="V19" s="78" t="s">
        <v>652</v>
      </c>
      <c r="W19" s="78" t="s">
        <v>653</v>
      </c>
      <c r="X19" s="78" t="s">
        <v>653</v>
      </c>
      <c r="Y19" s="78" t="s">
        <v>653</v>
      </c>
      <c r="Z19" s="78" t="s">
        <v>652</v>
      </c>
      <c r="AA19" s="78" t="s">
        <v>653</v>
      </c>
      <c r="AB19" s="76">
        <v>9</v>
      </c>
      <c r="AC19" s="76">
        <v>10</v>
      </c>
      <c r="AD19" s="102" t="s">
        <v>81</v>
      </c>
      <c r="AE19" s="267">
        <v>0.8</v>
      </c>
      <c r="AF19" s="104" t="s">
        <v>82</v>
      </c>
      <c r="AG19" s="78">
        <v>1</v>
      </c>
      <c r="AH19" s="98" t="s">
        <v>688</v>
      </c>
      <c r="AI19" s="76" t="s">
        <v>47</v>
      </c>
      <c r="AJ19" s="83" t="s">
        <v>48</v>
      </c>
      <c r="AK19" s="83" t="s">
        <v>154</v>
      </c>
      <c r="AL19" s="270">
        <v>0.5</v>
      </c>
      <c r="AM19" s="83" t="s">
        <v>50</v>
      </c>
      <c r="AN19" s="83" t="s">
        <v>51</v>
      </c>
      <c r="AO19" s="83" t="s">
        <v>52</v>
      </c>
      <c r="AP19" s="271">
        <v>0.2</v>
      </c>
      <c r="AQ19" s="92" t="s">
        <v>234</v>
      </c>
      <c r="AR19" s="270">
        <v>0.2</v>
      </c>
      <c r="AS19" s="105" t="s">
        <v>81</v>
      </c>
      <c r="AT19" s="270">
        <v>0.8</v>
      </c>
      <c r="AU19" s="106" t="s">
        <v>82</v>
      </c>
      <c r="AV19" s="83" t="s">
        <v>54</v>
      </c>
      <c r="AW19" s="78" t="s">
        <v>689</v>
      </c>
      <c r="AX19" s="78" t="s">
        <v>690</v>
      </c>
      <c r="AY19" s="87">
        <v>44927</v>
      </c>
      <c r="AZ19" s="88" t="s">
        <v>59</v>
      </c>
      <c r="BA19" s="63" t="s">
        <v>0</v>
      </c>
      <c r="BB19" s="52" t="s">
        <v>0</v>
      </c>
      <c r="BC19" s="103" t="s">
        <v>0</v>
      </c>
      <c r="BD19" s="90" t="s">
        <v>0</v>
      </c>
      <c r="BE19" s="63" t="s">
        <v>0</v>
      </c>
      <c r="BF19" s="90" t="s">
        <v>0</v>
      </c>
      <c r="BG19" s="63" t="s">
        <v>0</v>
      </c>
      <c r="BH19" s="90" t="s">
        <v>0</v>
      </c>
      <c r="BI19" s="63" t="s">
        <v>0</v>
      </c>
      <c r="BJ19" s="90" t="s">
        <v>0</v>
      </c>
      <c r="BK19" s="63" t="s">
        <v>0</v>
      </c>
      <c r="BL19" s="90" t="s">
        <v>0</v>
      </c>
      <c r="BM19" s="63" t="s">
        <v>0</v>
      </c>
      <c r="BN19" s="90" t="s">
        <v>0</v>
      </c>
      <c r="BO19" s="63" t="s">
        <v>0</v>
      </c>
      <c r="BP19" s="90" t="s">
        <v>0</v>
      </c>
      <c r="BQ19" s="63" t="s">
        <v>0</v>
      </c>
      <c r="BR19" s="90" t="s">
        <v>0</v>
      </c>
      <c r="BS19" s="63" t="s">
        <v>0</v>
      </c>
      <c r="BT19" s="90" t="s">
        <v>0</v>
      </c>
      <c r="BU19" s="63" t="s">
        <v>0</v>
      </c>
      <c r="BV19" s="90" t="s">
        <v>0</v>
      </c>
      <c r="BW19" s="63" t="s">
        <v>0</v>
      </c>
      <c r="BX19" s="90" t="s">
        <v>0</v>
      </c>
    </row>
    <row r="20" spans="1:76" ht="99.75" customHeight="1">
      <c r="A20" s="73">
        <v>10</v>
      </c>
      <c r="B20" s="74" t="s">
        <v>372</v>
      </c>
      <c r="C20" s="75" t="s">
        <v>691</v>
      </c>
      <c r="D20" s="78" t="s">
        <v>692</v>
      </c>
      <c r="E20" s="78" t="s">
        <v>662</v>
      </c>
      <c r="F20" s="78">
        <v>1000</v>
      </c>
      <c r="G20" s="107" t="s">
        <v>65</v>
      </c>
      <c r="H20" s="80">
        <v>0.8</v>
      </c>
      <c r="I20" s="78" t="s">
        <v>652</v>
      </c>
      <c r="J20" s="78" t="s">
        <v>652</v>
      </c>
      <c r="K20" s="78" t="s">
        <v>652</v>
      </c>
      <c r="L20" s="78" t="s">
        <v>652</v>
      </c>
      <c r="M20" s="78" t="s">
        <v>652</v>
      </c>
      <c r="N20" s="78" t="s">
        <v>653</v>
      </c>
      <c r="O20" s="78" t="s">
        <v>652</v>
      </c>
      <c r="P20" s="78" t="s">
        <v>652</v>
      </c>
      <c r="Q20" s="78" t="s">
        <v>652</v>
      </c>
      <c r="R20" s="78" t="s">
        <v>652</v>
      </c>
      <c r="S20" s="78" t="s">
        <v>652</v>
      </c>
      <c r="T20" s="78" t="s">
        <v>652</v>
      </c>
      <c r="U20" s="78" t="s">
        <v>652</v>
      </c>
      <c r="V20" s="78" t="s">
        <v>652</v>
      </c>
      <c r="W20" s="78" t="s">
        <v>652</v>
      </c>
      <c r="X20" s="78" t="s">
        <v>653</v>
      </c>
      <c r="Y20" s="78" t="s">
        <v>652</v>
      </c>
      <c r="Z20" s="78" t="s">
        <v>652</v>
      </c>
      <c r="AA20" s="78" t="s">
        <v>653</v>
      </c>
      <c r="AB20" s="76">
        <v>16</v>
      </c>
      <c r="AC20" s="76">
        <v>20</v>
      </c>
      <c r="AD20" s="81" t="s">
        <v>67</v>
      </c>
      <c r="AE20" s="267">
        <v>1</v>
      </c>
      <c r="AF20" s="82" t="s">
        <v>68</v>
      </c>
      <c r="AG20" s="78">
        <v>1</v>
      </c>
      <c r="AH20" s="98" t="s">
        <v>693</v>
      </c>
      <c r="AI20" s="76" t="s">
        <v>47</v>
      </c>
      <c r="AJ20" s="269" t="s">
        <v>48</v>
      </c>
      <c r="AK20" s="269" t="s">
        <v>49</v>
      </c>
      <c r="AL20" s="270">
        <v>0.4</v>
      </c>
      <c r="AM20" s="269" t="s">
        <v>50</v>
      </c>
      <c r="AN20" s="269" t="s">
        <v>51</v>
      </c>
      <c r="AO20" s="269" t="s">
        <v>52</v>
      </c>
      <c r="AP20" s="271">
        <v>0.48</v>
      </c>
      <c r="AQ20" s="101" t="s">
        <v>41</v>
      </c>
      <c r="AR20" s="270">
        <v>0.48</v>
      </c>
      <c r="AS20" s="85" t="s">
        <v>67</v>
      </c>
      <c r="AT20" s="270">
        <v>1</v>
      </c>
      <c r="AU20" s="86" t="s">
        <v>68</v>
      </c>
      <c r="AV20" s="83" t="s">
        <v>54</v>
      </c>
      <c r="AW20" s="98" t="s">
        <v>380</v>
      </c>
      <c r="AX20" s="98" t="s">
        <v>379</v>
      </c>
      <c r="AY20" s="87">
        <v>44927</v>
      </c>
      <c r="AZ20" s="88" t="s">
        <v>59</v>
      </c>
      <c r="BA20" s="63" t="s">
        <v>0</v>
      </c>
      <c r="BB20" s="52" t="s">
        <v>0</v>
      </c>
      <c r="BC20" s="89" t="s">
        <v>0</v>
      </c>
      <c r="BD20" s="90" t="s">
        <v>0</v>
      </c>
      <c r="BE20" s="63" t="s">
        <v>0</v>
      </c>
      <c r="BF20" s="90" t="s">
        <v>0</v>
      </c>
      <c r="BG20" s="63" t="s">
        <v>0</v>
      </c>
      <c r="BH20" s="90" t="s">
        <v>0</v>
      </c>
      <c r="BI20" s="63" t="s">
        <v>0</v>
      </c>
      <c r="BJ20" s="90" t="s">
        <v>0</v>
      </c>
      <c r="BK20" s="63" t="s">
        <v>0</v>
      </c>
      <c r="BL20" s="90" t="s">
        <v>0</v>
      </c>
      <c r="BM20" s="63" t="s">
        <v>0</v>
      </c>
      <c r="BN20" s="90" t="s">
        <v>0</v>
      </c>
      <c r="BO20" s="63" t="s">
        <v>0</v>
      </c>
      <c r="BP20" s="90" t="s">
        <v>0</v>
      </c>
      <c r="BQ20" s="63" t="s">
        <v>0</v>
      </c>
      <c r="BR20" s="90" t="s">
        <v>0</v>
      </c>
      <c r="BS20" s="63" t="s">
        <v>0</v>
      </c>
      <c r="BT20" s="90" t="s">
        <v>0</v>
      </c>
      <c r="BU20" s="63" t="s">
        <v>0</v>
      </c>
      <c r="BV20" s="90" t="s">
        <v>0</v>
      </c>
      <c r="BW20" s="63" t="s">
        <v>0</v>
      </c>
      <c r="BX20" s="90" t="s">
        <v>0</v>
      </c>
    </row>
    <row r="21" spans="1:76" ht="99.75" customHeight="1">
      <c r="A21" s="73">
        <v>11</v>
      </c>
      <c r="B21" s="74" t="s">
        <v>391</v>
      </c>
      <c r="C21" s="75" t="s">
        <v>694</v>
      </c>
      <c r="D21" s="78" t="s">
        <v>695</v>
      </c>
      <c r="E21" s="77" t="s">
        <v>651</v>
      </c>
      <c r="F21" s="108">
        <v>52</v>
      </c>
      <c r="G21" s="79" t="s">
        <v>41</v>
      </c>
      <c r="H21" s="80">
        <v>0.6</v>
      </c>
      <c r="I21" s="78" t="s">
        <v>652</v>
      </c>
      <c r="J21" s="78" t="s">
        <v>652</v>
      </c>
      <c r="K21" s="78" t="s">
        <v>652</v>
      </c>
      <c r="L21" s="78" t="s">
        <v>652</v>
      </c>
      <c r="M21" s="78" t="s">
        <v>652</v>
      </c>
      <c r="N21" s="78" t="s">
        <v>652</v>
      </c>
      <c r="O21" s="78" t="s">
        <v>652</v>
      </c>
      <c r="P21" s="78" t="s">
        <v>652</v>
      </c>
      <c r="Q21" s="78" t="s">
        <v>652</v>
      </c>
      <c r="R21" s="78" t="s">
        <v>652</v>
      </c>
      <c r="S21" s="78" t="s">
        <v>652</v>
      </c>
      <c r="T21" s="78" t="s">
        <v>652</v>
      </c>
      <c r="U21" s="78" t="s">
        <v>652</v>
      </c>
      <c r="V21" s="78" t="s">
        <v>652</v>
      </c>
      <c r="W21" s="78" t="s">
        <v>652</v>
      </c>
      <c r="X21" s="78" t="s">
        <v>653</v>
      </c>
      <c r="Y21" s="78" t="s">
        <v>652</v>
      </c>
      <c r="Z21" s="78" t="s">
        <v>652</v>
      </c>
      <c r="AA21" s="78" t="s">
        <v>653</v>
      </c>
      <c r="AB21" s="76">
        <v>17</v>
      </c>
      <c r="AC21" s="76">
        <v>20</v>
      </c>
      <c r="AD21" s="81" t="s">
        <v>67</v>
      </c>
      <c r="AE21" s="267">
        <v>1</v>
      </c>
      <c r="AF21" s="82" t="s">
        <v>68</v>
      </c>
      <c r="AG21" s="78">
        <v>1</v>
      </c>
      <c r="AH21" s="172" t="s">
        <v>696</v>
      </c>
      <c r="AI21" s="76" t="s">
        <v>47</v>
      </c>
      <c r="AJ21" s="100" t="s">
        <v>48</v>
      </c>
      <c r="AK21" s="100" t="s">
        <v>49</v>
      </c>
      <c r="AL21" s="270">
        <v>0.2</v>
      </c>
      <c r="AM21" s="100" t="s">
        <v>50</v>
      </c>
      <c r="AN21" s="100" t="s">
        <v>51</v>
      </c>
      <c r="AO21" s="100" t="s">
        <v>52</v>
      </c>
      <c r="AP21" s="271">
        <v>0.48</v>
      </c>
      <c r="AQ21" s="101" t="s">
        <v>41</v>
      </c>
      <c r="AR21" s="270">
        <v>0.48</v>
      </c>
      <c r="AS21" s="85" t="s">
        <v>67</v>
      </c>
      <c r="AT21" s="270">
        <v>1</v>
      </c>
      <c r="AU21" s="86" t="s">
        <v>68</v>
      </c>
      <c r="AV21" s="100" t="s">
        <v>54</v>
      </c>
      <c r="AW21" s="78" t="s">
        <v>405</v>
      </c>
      <c r="AX21" s="78" t="s">
        <v>404</v>
      </c>
      <c r="AY21" s="87">
        <v>44927</v>
      </c>
      <c r="AZ21" s="88" t="s">
        <v>59</v>
      </c>
      <c r="BA21" s="63" t="s">
        <v>0</v>
      </c>
      <c r="BB21" s="52" t="s">
        <v>0</v>
      </c>
      <c r="BC21" s="89" t="s">
        <v>0</v>
      </c>
      <c r="BD21" s="90" t="s">
        <v>0</v>
      </c>
      <c r="BE21" s="63" t="s">
        <v>0</v>
      </c>
      <c r="BF21" s="90" t="s">
        <v>0</v>
      </c>
      <c r="BG21" s="63" t="s">
        <v>0</v>
      </c>
      <c r="BH21" s="90" t="s">
        <v>0</v>
      </c>
      <c r="BI21" s="63" t="s">
        <v>0</v>
      </c>
      <c r="BJ21" s="90" t="s">
        <v>0</v>
      </c>
      <c r="BK21" s="63" t="s">
        <v>0</v>
      </c>
      <c r="BL21" s="90" t="s">
        <v>0</v>
      </c>
      <c r="BM21" s="63" t="s">
        <v>0</v>
      </c>
      <c r="BN21" s="90" t="s">
        <v>0</v>
      </c>
      <c r="BO21" s="63" t="s">
        <v>0</v>
      </c>
      <c r="BP21" s="90" t="s">
        <v>0</v>
      </c>
      <c r="BQ21" s="63" t="s">
        <v>0</v>
      </c>
      <c r="BR21" s="90" t="s">
        <v>0</v>
      </c>
      <c r="BS21" s="63" t="s">
        <v>0</v>
      </c>
      <c r="BT21" s="90" t="s">
        <v>0</v>
      </c>
      <c r="BU21" s="63" t="s">
        <v>0</v>
      </c>
      <c r="BV21" s="90" t="s">
        <v>0</v>
      </c>
      <c r="BW21" s="63" t="s">
        <v>0</v>
      </c>
      <c r="BX21" s="90" t="s">
        <v>0</v>
      </c>
    </row>
    <row r="22" spans="1:76" ht="99.75" customHeight="1">
      <c r="A22" s="73">
        <v>12</v>
      </c>
      <c r="B22" s="74" t="s">
        <v>406</v>
      </c>
      <c r="C22" s="75" t="s">
        <v>697</v>
      </c>
      <c r="D22" s="51" t="s">
        <v>698</v>
      </c>
      <c r="E22" s="77" t="s">
        <v>651</v>
      </c>
      <c r="F22" s="109">
        <v>120</v>
      </c>
      <c r="G22" s="79" t="s">
        <v>41</v>
      </c>
      <c r="H22" s="80">
        <v>0.6</v>
      </c>
      <c r="I22" s="109" t="s">
        <v>652</v>
      </c>
      <c r="J22" s="109" t="s">
        <v>652</v>
      </c>
      <c r="K22" s="109" t="s">
        <v>653</v>
      </c>
      <c r="L22" s="109" t="s">
        <v>652</v>
      </c>
      <c r="M22" s="109" t="s">
        <v>652</v>
      </c>
      <c r="N22" s="109" t="s">
        <v>652</v>
      </c>
      <c r="O22" s="109" t="s">
        <v>653</v>
      </c>
      <c r="P22" s="109" t="s">
        <v>652</v>
      </c>
      <c r="Q22" s="109" t="s">
        <v>652</v>
      </c>
      <c r="R22" s="109" t="s">
        <v>652</v>
      </c>
      <c r="S22" s="109" t="s">
        <v>652</v>
      </c>
      <c r="T22" s="109" t="s">
        <v>652</v>
      </c>
      <c r="U22" s="109" t="s">
        <v>652</v>
      </c>
      <c r="V22" s="109" t="s">
        <v>652</v>
      </c>
      <c r="W22" s="109" t="s">
        <v>652</v>
      </c>
      <c r="X22" s="109" t="s">
        <v>653</v>
      </c>
      <c r="Y22" s="109" t="s">
        <v>652</v>
      </c>
      <c r="Z22" s="109" t="s">
        <v>652</v>
      </c>
      <c r="AA22" s="109" t="s">
        <v>653</v>
      </c>
      <c r="AB22" s="51">
        <v>15</v>
      </c>
      <c r="AC22" s="51">
        <v>20</v>
      </c>
      <c r="AD22" s="110" t="s">
        <v>67</v>
      </c>
      <c r="AE22" s="268">
        <v>1</v>
      </c>
      <c r="AF22" s="111" t="s">
        <v>68</v>
      </c>
      <c r="AG22" s="109">
        <v>1</v>
      </c>
      <c r="AH22" s="272" t="s">
        <v>699</v>
      </c>
      <c r="AI22" s="51" t="s">
        <v>47</v>
      </c>
      <c r="AJ22" s="273" t="s">
        <v>166</v>
      </c>
      <c r="AK22" s="273" t="s">
        <v>154</v>
      </c>
      <c r="AL22" s="274">
        <v>0.2</v>
      </c>
      <c r="AM22" s="273" t="s">
        <v>50</v>
      </c>
      <c r="AN22" s="273" t="s">
        <v>129</v>
      </c>
      <c r="AO22" s="273" t="s">
        <v>52</v>
      </c>
      <c r="AP22" s="275">
        <v>0.48</v>
      </c>
      <c r="AQ22" s="112" t="s">
        <v>41</v>
      </c>
      <c r="AR22" s="274">
        <v>0.48</v>
      </c>
      <c r="AS22" s="113" t="s">
        <v>67</v>
      </c>
      <c r="AT22" s="274">
        <v>1</v>
      </c>
      <c r="AU22" s="114" t="s">
        <v>68</v>
      </c>
      <c r="AV22" s="115" t="s">
        <v>48</v>
      </c>
      <c r="AW22" s="109" t="s">
        <v>262</v>
      </c>
      <c r="AX22" s="109" t="s">
        <v>700</v>
      </c>
      <c r="AY22" s="87">
        <v>44927</v>
      </c>
      <c r="AZ22" s="88" t="s">
        <v>59</v>
      </c>
      <c r="BA22" s="63" t="s">
        <v>0</v>
      </c>
      <c r="BB22" s="52" t="s">
        <v>0</v>
      </c>
      <c r="BC22" s="89" t="s">
        <v>0</v>
      </c>
      <c r="BD22" s="90" t="s">
        <v>0</v>
      </c>
      <c r="BE22" s="63" t="s">
        <v>0</v>
      </c>
      <c r="BF22" s="90" t="s">
        <v>0</v>
      </c>
      <c r="BG22" s="63" t="s">
        <v>0</v>
      </c>
      <c r="BH22" s="90" t="s">
        <v>0</v>
      </c>
      <c r="BI22" s="63" t="s">
        <v>0</v>
      </c>
      <c r="BJ22" s="90" t="s">
        <v>0</v>
      </c>
      <c r="BK22" s="63" t="s">
        <v>0</v>
      </c>
      <c r="BL22" s="90" t="s">
        <v>0</v>
      </c>
      <c r="BM22" s="63" t="s">
        <v>0</v>
      </c>
      <c r="BN22" s="90" t="s">
        <v>0</v>
      </c>
      <c r="BO22" s="63" t="s">
        <v>0</v>
      </c>
      <c r="BP22" s="90" t="s">
        <v>0</v>
      </c>
      <c r="BQ22" s="63" t="s">
        <v>0</v>
      </c>
      <c r="BR22" s="90" t="s">
        <v>0</v>
      </c>
      <c r="BS22" s="63" t="s">
        <v>0</v>
      </c>
      <c r="BT22" s="90" t="s">
        <v>0</v>
      </c>
      <c r="BU22" s="63" t="s">
        <v>0</v>
      </c>
      <c r="BV22" s="90" t="s">
        <v>0</v>
      </c>
      <c r="BW22" s="63" t="s">
        <v>0</v>
      </c>
      <c r="BX22" s="90" t="s">
        <v>0</v>
      </c>
    </row>
    <row r="23" spans="1:76" ht="99.75" customHeight="1">
      <c r="A23" s="73">
        <v>13</v>
      </c>
      <c r="B23" s="74" t="s">
        <v>406</v>
      </c>
      <c r="C23" s="75" t="s">
        <v>701</v>
      </c>
      <c r="D23" s="51" t="s">
        <v>702</v>
      </c>
      <c r="E23" s="78" t="s">
        <v>662</v>
      </c>
      <c r="F23" s="109">
        <v>4</v>
      </c>
      <c r="G23" s="91" t="s">
        <v>53</v>
      </c>
      <c r="H23" s="80">
        <v>0.4</v>
      </c>
      <c r="I23" s="109" t="s">
        <v>652</v>
      </c>
      <c r="J23" s="109" t="s">
        <v>653</v>
      </c>
      <c r="K23" s="109" t="s">
        <v>653</v>
      </c>
      <c r="L23" s="109" t="s">
        <v>653</v>
      </c>
      <c r="M23" s="109" t="s">
        <v>652</v>
      </c>
      <c r="N23" s="109" t="s">
        <v>653</v>
      </c>
      <c r="O23" s="109" t="s">
        <v>653</v>
      </c>
      <c r="P23" s="109" t="s">
        <v>653</v>
      </c>
      <c r="Q23" s="109" t="s">
        <v>653</v>
      </c>
      <c r="R23" s="109" t="s">
        <v>652</v>
      </c>
      <c r="S23" s="109" t="s">
        <v>652</v>
      </c>
      <c r="T23" s="109" t="s">
        <v>652</v>
      </c>
      <c r="U23" s="109" t="s">
        <v>652</v>
      </c>
      <c r="V23" s="109" t="s">
        <v>652</v>
      </c>
      <c r="W23" s="109" t="s">
        <v>652</v>
      </c>
      <c r="X23" s="109" t="s">
        <v>653</v>
      </c>
      <c r="Y23" s="109" t="s">
        <v>652</v>
      </c>
      <c r="Z23" s="109" t="s">
        <v>652</v>
      </c>
      <c r="AA23" s="109" t="s">
        <v>653</v>
      </c>
      <c r="AB23" s="51">
        <v>10</v>
      </c>
      <c r="AC23" s="51">
        <v>10</v>
      </c>
      <c r="AD23" s="116" t="s">
        <v>81</v>
      </c>
      <c r="AE23" s="268">
        <v>0.8</v>
      </c>
      <c r="AF23" s="117" t="s">
        <v>82</v>
      </c>
      <c r="AG23" s="109">
        <v>1</v>
      </c>
      <c r="AH23" s="272" t="s">
        <v>703</v>
      </c>
      <c r="AI23" s="51" t="s">
        <v>47</v>
      </c>
      <c r="AJ23" s="273" t="s">
        <v>166</v>
      </c>
      <c r="AK23" s="273" t="s">
        <v>49</v>
      </c>
      <c r="AL23" s="274">
        <v>0.2</v>
      </c>
      <c r="AM23" s="273" t="s">
        <v>50</v>
      </c>
      <c r="AN23" s="273" t="s">
        <v>51</v>
      </c>
      <c r="AO23" s="273" t="s">
        <v>52</v>
      </c>
      <c r="AP23" s="275">
        <v>0.32</v>
      </c>
      <c r="AQ23" s="118" t="s">
        <v>53</v>
      </c>
      <c r="AR23" s="274">
        <v>0.32</v>
      </c>
      <c r="AS23" s="119" t="s">
        <v>81</v>
      </c>
      <c r="AT23" s="274">
        <v>0.8</v>
      </c>
      <c r="AU23" s="120" t="s">
        <v>82</v>
      </c>
      <c r="AV23" s="115" t="s">
        <v>48</v>
      </c>
      <c r="AW23" s="109" t="s">
        <v>71</v>
      </c>
      <c r="AX23" s="109" t="s">
        <v>704</v>
      </c>
      <c r="AY23" s="87">
        <v>44927</v>
      </c>
      <c r="AZ23" s="88" t="s">
        <v>59</v>
      </c>
      <c r="BA23" s="63" t="s">
        <v>0</v>
      </c>
      <c r="BB23" s="52" t="s">
        <v>0</v>
      </c>
      <c r="BC23" s="89" t="s">
        <v>0</v>
      </c>
      <c r="BD23" s="90" t="s">
        <v>0</v>
      </c>
      <c r="BE23" s="63" t="s">
        <v>0</v>
      </c>
      <c r="BF23" s="90" t="s">
        <v>0</v>
      </c>
      <c r="BG23" s="63" t="s">
        <v>0</v>
      </c>
      <c r="BH23" s="90" t="s">
        <v>0</v>
      </c>
      <c r="BI23" s="63" t="s">
        <v>0</v>
      </c>
      <c r="BJ23" s="90" t="s">
        <v>0</v>
      </c>
      <c r="BK23" s="63" t="s">
        <v>0</v>
      </c>
      <c r="BL23" s="90" t="s">
        <v>0</v>
      </c>
      <c r="BM23" s="63" t="s">
        <v>0</v>
      </c>
      <c r="BN23" s="90" t="s">
        <v>0</v>
      </c>
      <c r="BO23" s="63" t="s">
        <v>0</v>
      </c>
      <c r="BP23" s="90" t="s">
        <v>0</v>
      </c>
      <c r="BQ23" s="63" t="s">
        <v>0</v>
      </c>
      <c r="BR23" s="90" t="s">
        <v>0</v>
      </c>
      <c r="BS23" s="63" t="s">
        <v>0</v>
      </c>
      <c r="BT23" s="90" t="s">
        <v>0</v>
      </c>
      <c r="BU23" s="63" t="s">
        <v>0</v>
      </c>
      <c r="BV23" s="90" t="s">
        <v>0</v>
      </c>
      <c r="BW23" s="63" t="s">
        <v>0</v>
      </c>
      <c r="BX23" s="90" t="s">
        <v>0</v>
      </c>
    </row>
    <row r="24" spans="1:76" ht="99.75" customHeight="1">
      <c r="A24" s="73">
        <v>14</v>
      </c>
      <c r="B24" s="74" t="s">
        <v>406</v>
      </c>
      <c r="C24" s="75" t="s">
        <v>705</v>
      </c>
      <c r="D24" s="51" t="s">
        <v>706</v>
      </c>
      <c r="E24" s="78" t="s">
        <v>662</v>
      </c>
      <c r="F24" s="109">
        <v>12</v>
      </c>
      <c r="G24" s="91" t="s">
        <v>53</v>
      </c>
      <c r="H24" s="80">
        <v>0.4</v>
      </c>
      <c r="I24" s="109" t="s">
        <v>652</v>
      </c>
      <c r="J24" s="109" t="s">
        <v>652</v>
      </c>
      <c r="K24" s="109" t="s">
        <v>653</v>
      </c>
      <c r="L24" s="109" t="s">
        <v>653</v>
      </c>
      <c r="M24" s="109" t="s">
        <v>652</v>
      </c>
      <c r="N24" s="109" t="s">
        <v>652</v>
      </c>
      <c r="O24" s="109" t="s">
        <v>652</v>
      </c>
      <c r="P24" s="109" t="s">
        <v>653</v>
      </c>
      <c r="Q24" s="109" t="s">
        <v>653</v>
      </c>
      <c r="R24" s="109" t="s">
        <v>652</v>
      </c>
      <c r="S24" s="109" t="s">
        <v>652</v>
      </c>
      <c r="T24" s="109" t="s">
        <v>652</v>
      </c>
      <c r="U24" s="109" t="s">
        <v>652</v>
      </c>
      <c r="V24" s="109" t="s">
        <v>652</v>
      </c>
      <c r="W24" s="109" t="s">
        <v>653</v>
      </c>
      <c r="X24" s="109" t="s">
        <v>653</v>
      </c>
      <c r="Y24" s="109" t="s">
        <v>653</v>
      </c>
      <c r="Z24" s="109" t="s">
        <v>653</v>
      </c>
      <c r="AA24" s="109" t="s">
        <v>653</v>
      </c>
      <c r="AB24" s="51">
        <v>10</v>
      </c>
      <c r="AC24" s="51">
        <v>10</v>
      </c>
      <c r="AD24" s="116" t="s">
        <v>81</v>
      </c>
      <c r="AE24" s="268">
        <v>0.8</v>
      </c>
      <c r="AF24" s="117" t="s">
        <v>82</v>
      </c>
      <c r="AG24" s="109">
        <v>1</v>
      </c>
      <c r="AH24" s="272" t="s">
        <v>707</v>
      </c>
      <c r="AI24" s="51" t="s">
        <v>47</v>
      </c>
      <c r="AJ24" s="273" t="s">
        <v>166</v>
      </c>
      <c r="AK24" s="273" t="s">
        <v>49</v>
      </c>
      <c r="AL24" s="274">
        <v>0.2</v>
      </c>
      <c r="AM24" s="273" t="s">
        <v>50</v>
      </c>
      <c r="AN24" s="273" t="s">
        <v>51</v>
      </c>
      <c r="AO24" s="273" t="s">
        <v>52</v>
      </c>
      <c r="AP24" s="275">
        <v>0.32</v>
      </c>
      <c r="AQ24" s="118" t="s">
        <v>53</v>
      </c>
      <c r="AR24" s="274">
        <v>0.32</v>
      </c>
      <c r="AS24" s="119" t="s">
        <v>81</v>
      </c>
      <c r="AT24" s="274">
        <v>0.8</v>
      </c>
      <c r="AU24" s="120" t="s">
        <v>82</v>
      </c>
      <c r="AV24" s="115" t="s">
        <v>48</v>
      </c>
      <c r="AW24" s="109" t="s">
        <v>183</v>
      </c>
      <c r="AX24" s="109" t="s">
        <v>708</v>
      </c>
      <c r="AY24" s="87">
        <v>44927</v>
      </c>
      <c r="AZ24" s="88" t="s">
        <v>59</v>
      </c>
      <c r="BA24" s="76" t="s">
        <v>0</v>
      </c>
      <c r="BB24" s="266" t="s">
        <v>0</v>
      </c>
      <c r="BC24" s="279" t="s">
        <v>0</v>
      </c>
      <c r="BD24" s="48" t="s">
        <v>0</v>
      </c>
      <c r="BE24" s="280" t="s">
        <v>0</v>
      </c>
      <c r="BF24" s="48" t="s">
        <v>0</v>
      </c>
      <c r="BG24" s="281" t="s">
        <v>0</v>
      </c>
      <c r="BH24" s="282" t="s">
        <v>0</v>
      </c>
      <c r="BI24" s="48" t="s">
        <v>0</v>
      </c>
      <c r="BJ24" s="48" t="s">
        <v>0</v>
      </c>
      <c r="BK24" s="48" t="s">
        <v>0</v>
      </c>
      <c r="BL24" s="48" t="s">
        <v>0</v>
      </c>
      <c r="BM24" s="48" t="s">
        <v>0</v>
      </c>
      <c r="BN24" s="48" t="s">
        <v>0</v>
      </c>
      <c r="BO24" s="48" t="s">
        <v>0</v>
      </c>
      <c r="BP24" s="48" t="s">
        <v>0</v>
      </c>
      <c r="BQ24" s="48" t="s">
        <v>0</v>
      </c>
      <c r="BR24" s="48" t="s">
        <v>0</v>
      </c>
      <c r="BS24" s="48" t="s">
        <v>0</v>
      </c>
      <c r="BT24" s="48" t="s">
        <v>0</v>
      </c>
      <c r="BU24" s="48" t="s">
        <v>0</v>
      </c>
      <c r="BV24" s="48" t="s">
        <v>0</v>
      </c>
      <c r="BW24" s="48" t="s">
        <v>0</v>
      </c>
      <c r="BX24" s="48" t="s">
        <v>0</v>
      </c>
    </row>
    <row r="25" spans="1:76" ht="99.75" customHeight="1">
      <c r="A25" s="73">
        <v>15</v>
      </c>
      <c r="B25" s="74" t="s">
        <v>457</v>
      </c>
      <c r="C25" s="75" t="s">
        <v>709</v>
      </c>
      <c r="D25" s="51" t="s">
        <v>710</v>
      </c>
      <c r="E25" s="78" t="s">
        <v>662</v>
      </c>
      <c r="F25" s="109">
        <v>501</v>
      </c>
      <c r="G25" s="107" t="s">
        <v>65</v>
      </c>
      <c r="H25" s="80">
        <v>0.8</v>
      </c>
      <c r="I25" s="109" t="s">
        <v>652</v>
      </c>
      <c r="J25" s="109" t="s">
        <v>652</v>
      </c>
      <c r="K25" s="109" t="s">
        <v>652</v>
      </c>
      <c r="L25" s="109" t="s">
        <v>652</v>
      </c>
      <c r="M25" s="109" t="s">
        <v>652</v>
      </c>
      <c r="N25" s="109" t="s">
        <v>652</v>
      </c>
      <c r="O25" s="109" t="s">
        <v>652</v>
      </c>
      <c r="P25" s="109" t="s">
        <v>652</v>
      </c>
      <c r="Q25" s="109" t="s">
        <v>652</v>
      </c>
      <c r="R25" s="109" t="s">
        <v>652</v>
      </c>
      <c r="S25" s="109" t="s">
        <v>652</v>
      </c>
      <c r="T25" s="109" t="s">
        <v>652</v>
      </c>
      <c r="U25" s="109" t="s">
        <v>652</v>
      </c>
      <c r="V25" s="109" t="s">
        <v>652</v>
      </c>
      <c r="W25" s="109" t="s">
        <v>652</v>
      </c>
      <c r="X25" s="109" t="s">
        <v>653</v>
      </c>
      <c r="Y25" s="109" t="s">
        <v>652</v>
      </c>
      <c r="Z25" s="109" t="s">
        <v>652</v>
      </c>
      <c r="AA25" s="109" t="s">
        <v>653</v>
      </c>
      <c r="AB25" s="51">
        <v>17</v>
      </c>
      <c r="AC25" s="51">
        <v>20</v>
      </c>
      <c r="AD25" s="110" t="s">
        <v>67</v>
      </c>
      <c r="AE25" s="268">
        <v>1</v>
      </c>
      <c r="AF25" s="111" t="s">
        <v>68</v>
      </c>
      <c r="AG25" s="109">
        <v>1</v>
      </c>
      <c r="AH25" s="272" t="s">
        <v>711</v>
      </c>
      <c r="AI25" s="51" t="s">
        <v>47</v>
      </c>
      <c r="AJ25" s="273" t="s">
        <v>48</v>
      </c>
      <c r="AK25" s="273" t="s">
        <v>49</v>
      </c>
      <c r="AL25" s="274">
        <v>0.4</v>
      </c>
      <c r="AM25" s="273" t="s">
        <v>50</v>
      </c>
      <c r="AN25" s="273" t="s">
        <v>51</v>
      </c>
      <c r="AO25" s="273" t="s">
        <v>52</v>
      </c>
      <c r="AP25" s="275">
        <v>0.48</v>
      </c>
      <c r="AQ25" s="112" t="s">
        <v>41</v>
      </c>
      <c r="AR25" s="274">
        <v>0.48</v>
      </c>
      <c r="AS25" s="113" t="s">
        <v>67</v>
      </c>
      <c r="AT25" s="274">
        <v>1</v>
      </c>
      <c r="AU25" s="114" t="s">
        <v>68</v>
      </c>
      <c r="AV25" s="115" t="s">
        <v>54</v>
      </c>
      <c r="AW25" s="109" t="s">
        <v>305</v>
      </c>
      <c r="AX25" s="109" t="s">
        <v>712</v>
      </c>
      <c r="AY25" s="87">
        <v>44927</v>
      </c>
      <c r="AZ25" s="88" t="s">
        <v>59</v>
      </c>
      <c r="BA25" s="76" t="s">
        <v>0</v>
      </c>
      <c r="BB25" s="283" t="s">
        <v>0</v>
      </c>
      <c r="BC25" s="284" t="s">
        <v>0</v>
      </c>
      <c r="BD25" s="51" t="s">
        <v>0</v>
      </c>
      <c r="BE25" s="285" t="s">
        <v>0</v>
      </c>
      <c r="BF25" s="51" t="s">
        <v>0</v>
      </c>
      <c r="BG25" s="286" t="s">
        <v>0</v>
      </c>
      <c r="BH25" s="76" t="s">
        <v>0</v>
      </c>
      <c r="BI25" s="51" t="s">
        <v>0</v>
      </c>
      <c r="BJ25" s="51" t="s">
        <v>0</v>
      </c>
      <c r="BK25" s="51" t="s">
        <v>0</v>
      </c>
      <c r="BL25" s="51" t="s">
        <v>0</v>
      </c>
      <c r="BM25" s="51" t="s">
        <v>0</v>
      </c>
      <c r="BN25" s="51" t="s">
        <v>0</v>
      </c>
      <c r="BO25" s="51" t="s">
        <v>0</v>
      </c>
      <c r="BP25" s="51" t="s">
        <v>0</v>
      </c>
      <c r="BQ25" s="51" t="s">
        <v>0</v>
      </c>
      <c r="BR25" s="51" t="s">
        <v>0</v>
      </c>
      <c r="BS25" s="51" t="s">
        <v>0</v>
      </c>
      <c r="BT25" s="51" t="s">
        <v>0</v>
      </c>
      <c r="BU25" s="51" t="s">
        <v>0</v>
      </c>
      <c r="BV25" s="51" t="s">
        <v>0</v>
      </c>
      <c r="BW25" s="51" t="s">
        <v>0</v>
      </c>
      <c r="BX25" s="51" t="s">
        <v>0</v>
      </c>
    </row>
    <row r="26" spans="1:76" ht="99.75" customHeight="1">
      <c r="A26" s="73">
        <v>16</v>
      </c>
      <c r="B26" s="74" t="s">
        <v>500</v>
      </c>
      <c r="C26" s="75" t="s">
        <v>713</v>
      </c>
      <c r="D26" s="51" t="s">
        <v>714</v>
      </c>
      <c r="E26" s="78" t="s">
        <v>662</v>
      </c>
      <c r="F26" s="109">
        <v>50</v>
      </c>
      <c r="G26" s="79" t="s">
        <v>41</v>
      </c>
      <c r="H26" s="80">
        <v>0.6</v>
      </c>
      <c r="I26" s="109" t="s">
        <v>652</v>
      </c>
      <c r="J26" s="109" t="s">
        <v>652</v>
      </c>
      <c r="K26" s="109" t="s">
        <v>652</v>
      </c>
      <c r="L26" s="109" t="s">
        <v>652</v>
      </c>
      <c r="M26" s="109" t="s">
        <v>652</v>
      </c>
      <c r="N26" s="109" t="s">
        <v>652</v>
      </c>
      <c r="O26" s="109" t="s">
        <v>652</v>
      </c>
      <c r="P26" s="109" t="s">
        <v>652</v>
      </c>
      <c r="Q26" s="109" t="s">
        <v>652</v>
      </c>
      <c r="R26" s="109" t="s">
        <v>652</v>
      </c>
      <c r="S26" s="109" t="s">
        <v>652</v>
      </c>
      <c r="T26" s="109" t="s">
        <v>652</v>
      </c>
      <c r="U26" s="109" t="s">
        <v>652</v>
      </c>
      <c r="V26" s="109" t="s">
        <v>652</v>
      </c>
      <c r="W26" s="109" t="s">
        <v>652</v>
      </c>
      <c r="X26" s="109" t="s">
        <v>653</v>
      </c>
      <c r="Y26" s="109" t="s">
        <v>652</v>
      </c>
      <c r="Z26" s="109" t="s">
        <v>652</v>
      </c>
      <c r="AA26" s="109" t="s">
        <v>653</v>
      </c>
      <c r="AB26" s="51">
        <v>17</v>
      </c>
      <c r="AC26" s="51">
        <v>20</v>
      </c>
      <c r="AD26" s="110" t="s">
        <v>67</v>
      </c>
      <c r="AE26" s="268">
        <v>1</v>
      </c>
      <c r="AF26" s="111" t="s">
        <v>68</v>
      </c>
      <c r="AG26" s="109">
        <v>1</v>
      </c>
      <c r="AH26" s="272" t="s">
        <v>715</v>
      </c>
      <c r="AI26" s="51" t="s">
        <v>47</v>
      </c>
      <c r="AJ26" s="273" t="s">
        <v>48</v>
      </c>
      <c r="AK26" s="273" t="s">
        <v>49</v>
      </c>
      <c r="AL26" s="274">
        <v>0.2</v>
      </c>
      <c r="AM26" s="273" t="s">
        <v>50</v>
      </c>
      <c r="AN26" s="273" t="s">
        <v>51</v>
      </c>
      <c r="AO26" s="273" t="s">
        <v>52</v>
      </c>
      <c r="AP26" s="275">
        <v>0.48</v>
      </c>
      <c r="AQ26" s="112" t="s">
        <v>41</v>
      </c>
      <c r="AR26" s="274">
        <v>0.48</v>
      </c>
      <c r="AS26" s="113" t="s">
        <v>67</v>
      </c>
      <c r="AT26" s="274">
        <v>1</v>
      </c>
      <c r="AU26" s="114" t="s">
        <v>68</v>
      </c>
      <c r="AV26" s="115" t="s">
        <v>54</v>
      </c>
      <c r="AW26" s="109" t="s">
        <v>716</v>
      </c>
      <c r="AX26" s="109" t="s">
        <v>717</v>
      </c>
      <c r="AY26" s="87">
        <v>44927</v>
      </c>
      <c r="AZ26" s="88" t="s">
        <v>59</v>
      </c>
      <c r="BA26" s="76" t="s">
        <v>0</v>
      </c>
      <c r="BB26" s="283" t="s">
        <v>0</v>
      </c>
      <c r="BC26" s="284" t="s">
        <v>0</v>
      </c>
      <c r="BD26" s="51" t="s">
        <v>0</v>
      </c>
      <c r="BE26" s="285" t="s">
        <v>0</v>
      </c>
      <c r="BF26" s="51" t="s">
        <v>0</v>
      </c>
      <c r="BG26" s="286" t="s">
        <v>0</v>
      </c>
      <c r="BH26" s="76" t="s">
        <v>0</v>
      </c>
      <c r="BI26" s="51" t="s">
        <v>0</v>
      </c>
      <c r="BJ26" s="51" t="s">
        <v>0</v>
      </c>
      <c r="BK26" s="51" t="s">
        <v>0</v>
      </c>
      <c r="BL26" s="51" t="s">
        <v>0</v>
      </c>
      <c r="BM26" s="51" t="s">
        <v>0</v>
      </c>
      <c r="BN26" s="51" t="s">
        <v>0</v>
      </c>
      <c r="BO26" s="51" t="s">
        <v>0</v>
      </c>
      <c r="BP26" s="51" t="s">
        <v>0</v>
      </c>
      <c r="BQ26" s="51" t="s">
        <v>0</v>
      </c>
      <c r="BR26" s="51" t="s">
        <v>0</v>
      </c>
      <c r="BS26" s="51" t="s">
        <v>0</v>
      </c>
      <c r="BT26" s="51" t="s">
        <v>0</v>
      </c>
      <c r="BU26" s="51" t="s">
        <v>0</v>
      </c>
      <c r="BV26" s="51" t="s">
        <v>0</v>
      </c>
      <c r="BW26" s="51" t="s">
        <v>0</v>
      </c>
      <c r="BX26" s="51" t="s">
        <v>0</v>
      </c>
    </row>
    <row r="27" spans="1:76" ht="99.75" customHeight="1">
      <c r="A27" s="73">
        <v>17</v>
      </c>
      <c r="B27" s="74" t="s">
        <v>530</v>
      </c>
      <c r="C27" s="75" t="s">
        <v>718</v>
      </c>
      <c r="D27" s="51" t="s">
        <v>719</v>
      </c>
      <c r="E27" s="77" t="s">
        <v>651</v>
      </c>
      <c r="F27" s="109">
        <v>51</v>
      </c>
      <c r="G27" s="79" t="s">
        <v>41</v>
      </c>
      <c r="H27" s="80">
        <v>0.6</v>
      </c>
      <c r="I27" s="109" t="s">
        <v>652</v>
      </c>
      <c r="J27" s="109" t="s">
        <v>652</v>
      </c>
      <c r="K27" s="109" t="s">
        <v>653</v>
      </c>
      <c r="L27" s="109" t="s">
        <v>653</v>
      </c>
      <c r="M27" s="109" t="s">
        <v>652</v>
      </c>
      <c r="N27" s="109" t="s">
        <v>652</v>
      </c>
      <c r="O27" s="109" t="s">
        <v>653</v>
      </c>
      <c r="P27" s="109" t="s">
        <v>653</v>
      </c>
      <c r="Q27" s="109" t="s">
        <v>652</v>
      </c>
      <c r="R27" s="109" t="s">
        <v>652</v>
      </c>
      <c r="S27" s="109" t="s">
        <v>652</v>
      </c>
      <c r="T27" s="109" t="s">
        <v>652</v>
      </c>
      <c r="U27" s="109" t="s">
        <v>652</v>
      </c>
      <c r="V27" s="109" t="s">
        <v>652</v>
      </c>
      <c r="W27" s="109" t="s">
        <v>652</v>
      </c>
      <c r="X27" s="109" t="s">
        <v>653</v>
      </c>
      <c r="Y27" s="109" t="s">
        <v>653</v>
      </c>
      <c r="Z27" s="109" t="s">
        <v>652</v>
      </c>
      <c r="AA27" s="109" t="s">
        <v>653</v>
      </c>
      <c r="AB27" s="51">
        <v>12</v>
      </c>
      <c r="AC27" s="51">
        <v>20</v>
      </c>
      <c r="AD27" s="110" t="s">
        <v>67</v>
      </c>
      <c r="AE27" s="268">
        <v>1</v>
      </c>
      <c r="AF27" s="111" t="s">
        <v>68</v>
      </c>
      <c r="AG27" s="109">
        <v>1</v>
      </c>
      <c r="AH27" s="272" t="s">
        <v>720</v>
      </c>
      <c r="AI27" s="51" t="s">
        <v>47</v>
      </c>
      <c r="AJ27" s="273" t="s">
        <v>48</v>
      </c>
      <c r="AK27" s="273" t="s">
        <v>49</v>
      </c>
      <c r="AL27" s="274">
        <v>0.2</v>
      </c>
      <c r="AM27" s="273" t="s">
        <v>50</v>
      </c>
      <c r="AN27" s="273" t="s">
        <v>51</v>
      </c>
      <c r="AO27" s="273" t="s">
        <v>52</v>
      </c>
      <c r="AP27" s="275">
        <v>0.48</v>
      </c>
      <c r="AQ27" s="112" t="s">
        <v>41</v>
      </c>
      <c r="AR27" s="274">
        <v>0.48</v>
      </c>
      <c r="AS27" s="113" t="s">
        <v>67</v>
      </c>
      <c r="AT27" s="274">
        <v>1</v>
      </c>
      <c r="AU27" s="114" t="s">
        <v>68</v>
      </c>
      <c r="AV27" s="115" t="s">
        <v>54</v>
      </c>
      <c r="AW27" s="109" t="s">
        <v>716</v>
      </c>
      <c r="AX27" s="109" t="s">
        <v>721</v>
      </c>
      <c r="AY27" s="87">
        <v>44927</v>
      </c>
      <c r="AZ27" s="88" t="s">
        <v>59</v>
      </c>
      <c r="BA27" s="76" t="s">
        <v>0</v>
      </c>
      <c r="BB27" s="283" t="s">
        <v>0</v>
      </c>
      <c r="BC27" s="284" t="s">
        <v>0</v>
      </c>
      <c r="BD27" s="51" t="s">
        <v>0</v>
      </c>
      <c r="BE27" s="285" t="s">
        <v>0</v>
      </c>
      <c r="BF27" s="51" t="s">
        <v>0</v>
      </c>
      <c r="BG27" s="286" t="s">
        <v>0</v>
      </c>
      <c r="BH27" s="76" t="s">
        <v>0</v>
      </c>
      <c r="BI27" s="51" t="s">
        <v>0</v>
      </c>
      <c r="BJ27" s="51" t="s">
        <v>0</v>
      </c>
      <c r="BK27" s="51" t="s">
        <v>0</v>
      </c>
      <c r="BL27" s="51" t="s">
        <v>0</v>
      </c>
      <c r="BM27" s="51" t="s">
        <v>0</v>
      </c>
      <c r="BN27" s="51" t="s">
        <v>0</v>
      </c>
      <c r="BO27" s="51" t="s">
        <v>0</v>
      </c>
      <c r="BP27" s="51" t="s">
        <v>0</v>
      </c>
      <c r="BQ27" s="51" t="s">
        <v>0</v>
      </c>
      <c r="BR27" s="51" t="s">
        <v>0</v>
      </c>
      <c r="BS27" s="51" t="s">
        <v>0</v>
      </c>
      <c r="BT27" s="51" t="s">
        <v>0</v>
      </c>
      <c r="BU27" s="51" t="s">
        <v>0</v>
      </c>
      <c r="BV27" s="51" t="s">
        <v>0</v>
      </c>
      <c r="BW27" s="51" t="s">
        <v>0</v>
      </c>
      <c r="BX27" s="51" t="s">
        <v>0</v>
      </c>
    </row>
    <row r="28" spans="1:76" ht="99.75" customHeight="1">
      <c r="A28" s="73">
        <v>18</v>
      </c>
      <c r="B28" s="74" t="s">
        <v>552</v>
      </c>
      <c r="C28" s="75" t="s">
        <v>722</v>
      </c>
      <c r="D28" s="51" t="s">
        <v>723</v>
      </c>
      <c r="E28" s="77" t="s">
        <v>651</v>
      </c>
      <c r="F28" s="109">
        <v>86</v>
      </c>
      <c r="G28" s="79" t="s">
        <v>41</v>
      </c>
      <c r="H28" s="80">
        <v>0.6</v>
      </c>
      <c r="I28" s="109" t="s">
        <v>652</v>
      </c>
      <c r="J28" s="109" t="s">
        <v>652</v>
      </c>
      <c r="K28" s="109" t="s">
        <v>652</v>
      </c>
      <c r="L28" s="109" t="s">
        <v>652</v>
      </c>
      <c r="M28" s="109" t="s">
        <v>652</v>
      </c>
      <c r="N28" s="109" t="s">
        <v>652</v>
      </c>
      <c r="O28" s="109" t="s">
        <v>652</v>
      </c>
      <c r="P28" s="109" t="s">
        <v>652</v>
      </c>
      <c r="Q28" s="109" t="s">
        <v>652</v>
      </c>
      <c r="R28" s="109" t="s">
        <v>652</v>
      </c>
      <c r="S28" s="109" t="s">
        <v>652</v>
      </c>
      <c r="T28" s="109" t="s">
        <v>652</v>
      </c>
      <c r="U28" s="109" t="s">
        <v>652</v>
      </c>
      <c r="V28" s="109" t="s">
        <v>652</v>
      </c>
      <c r="W28" s="109" t="s">
        <v>652</v>
      </c>
      <c r="X28" s="109" t="s">
        <v>653</v>
      </c>
      <c r="Y28" s="109" t="s">
        <v>652</v>
      </c>
      <c r="Z28" s="109" t="s">
        <v>652</v>
      </c>
      <c r="AA28" s="109" t="s">
        <v>653</v>
      </c>
      <c r="AB28" s="51">
        <v>17</v>
      </c>
      <c r="AC28" s="51">
        <v>20</v>
      </c>
      <c r="AD28" s="110" t="s">
        <v>67</v>
      </c>
      <c r="AE28" s="268">
        <v>1</v>
      </c>
      <c r="AF28" s="111" t="s">
        <v>68</v>
      </c>
      <c r="AG28" s="109">
        <v>1</v>
      </c>
      <c r="AH28" s="272" t="s">
        <v>724</v>
      </c>
      <c r="AI28" s="51" t="s">
        <v>47</v>
      </c>
      <c r="AJ28" s="273" t="s">
        <v>48</v>
      </c>
      <c r="AK28" s="273" t="s">
        <v>49</v>
      </c>
      <c r="AL28" s="274">
        <v>0.2</v>
      </c>
      <c r="AM28" s="273" t="s">
        <v>50</v>
      </c>
      <c r="AN28" s="273" t="s">
        <v>51</v>
      </c>
      <c r="AO28" s="273" t="s">
        <v>52</v>
      </c>
      <c r="AP28" s="275">
        <v>0.48</v>
      </c>
      <c r="AQ28" s="112" t="s">
        <v>41</v>
      </c>
      <c r="AR28" s="274">
        <v>0.48</v>
      </c>
      <c r="AS28" s="113" t="s">
        <v>67</v>
      </c>
      <c r="AT28" s="274">
        <v>1</v>
      </c>
      <c r="AU28" s="114" t="s">
        <v>68</v>
      </c>
      <c r="AV28" s="115" t="s">
        <v>54</v>
      </c>
      <c r="AW28" s="109" t="s">
        <v>725</v>
      </c>
      <c r="AX28" s="109" t="s">
        <v>560</v>
      </c>
      <c r="AY28" s="87">
        <v>44927</v>
      </c>
      <c r="AZ28" s="88" t="s">
        <v>59</v>
      </c>
      <c r="BA28" s="76" t="s">
        <v>0</v>
      </c>
      <c r="BB28" s="283" t="s">
        <v>0</v>
      </c>
      <c r="BC28" s="284" t="s">
        <v>0</v>
      </c>
      <c r="BD28" s="51" t="s">
        <v>0</v>
      </c>
      <c r="BE28" s="285" t="s">
        <v>0</v>
      </c>
      <c r="BF28" s="51" t="s">
        <v>0</v>
      </c>
      <c r="BG28" s="286" t="s">
        <v>0</v>
      </c>
      <c r="BH28" s="76" t="s">
        <v>0</v>
      </c>
      <c r="BI28" s="51" t="s">
        <v>0</v>
      </c>
      <c r="BJ28" s="51" t="s">
        <v>0</v>
      </c>
      <c r="BK28" s="51" t="s">
        <v>0</v>
      </c>
      <c r="BL28" s="51" t="s">
        <v>0</v>
      </c>
      <c r="BM28" s="51" t="s">
        <v>0</v>
      </c>
      <c r="BN28" s="51" t="s">
        <v>0</v>
      </c>
      <c r="BO28" s="51" t="s">
        <v>0</v>
      </c>
      <c r="BP28" s="51" t="s">
        <v>0</v>
      </c>
      <c r="BQ28" s="51" t="s">
        <v>0</v>
      </c>
      <c r="BR28" s="51" t="s">
        <v>0</v>
      </c>
      <c r="BS28" s="51" t="s">
        <v>0</v>
      </c>
      <c r="BT28" s="51" t="s">
        <v>0</v>
      </c>
      <c r="BU28" s="51" t="s">
        <v>0</v>
      </c>
      <c r="BV28" s="51" t="s">
        <v>0</v>
      </c>
      <c r="BW28" s="51" t="s">
        <v>0</v>
      </c>
      <c r="BX28" s="51" t="s">
        <v>0</v>
      </c>
    </row>
    <row r="29" spans="1:76" ht="75">
      <c r="A29" s="73">
        <v>19</v>
      </c>
      <c r="B29" s="74" t="s">
        <v>467</v>
      </c>
      <c r="C29" s="75" t="s">
        <v>726</v>
      </c>
      <c r="D29" s="51" t="s">
        <v>727</v>
      </c>
      <c r="E29" s="78" t="s">
        <v>662</v>
      </c>
      <c r="F29" s="109">
        <v>40</v>
      </c>
      <c r="G29" s="79" t="s">
        <v>41</v>
      </c>
      <c r="H29" s="80">
        <v>0.6</v>
      </c>
      <c r="I29" s="109" t="s">
        <v>652</v>
      </c>
      <c r="J29" s="109" t="s">
        <v>652</v>
      </c>
      <c r="K29" s="109" t="s">
        <v>652</v>
      </c>
      <c r="L29" s="109" t="s">
        <v>652</v>
      </c>
      <c r="M29" s="109" t="s">
        <v>652</v>
      </c>
      <c r="N29" s="109" t="s">
        <v>652</v>
      </c>
      <c r="O29" s="109" t="s">
        <v>652</v>
      </c>
      <c r="P29" s="109" t="s">
        <v>653</v>
      </c>
      <c r="Q29" s="109" t="s">
        <v>652</v>
      </c>
      <c r="R29" s="109" t="s">
        <v>652</v>
      </c>
      <c r="S29" s="109" t="s">
        <v>652</v>
      </c>
      <c r="T29" s="109" t="s">
        <v>652</v>
      </c>
      <c r="U29" s="109" t="s">
        <v>652</v>
      </c>
      <c r="V29" s="109" t="s">
        <v>653</v>
      </c>
      <c r="W29" s="109" t="s">
        <v>653</v>
      </c>
      <c r="X29" s="109" t="s">
        <v>653</v>
      </c>
      <c r="Y29" s="109" t="s">
        <v>653</v>
      </c>
      <c r="Z29" s="109" t="s">
        <v>653</v>
      </c>
      <c r="AA29" s="109" t="s">
        <v>653</v>
      </c>
      <c r="AB29" s="51">
        <v>12</v>
      </c>
      <c r="AC29" s="51">
        <v>20</v>
      </c>
      <c r="AD29" s="110" t="s">
        <v>67</v>
      </c>
      <c r="AE29" s="268">
        <v>1</v>
      </c>
      <c r="AF29" s="111" t="s">
        <v>68</v>
      </c>
      <c r="AG29" s="109">
        <v>1</v>
      </c>
      <c r="AH29" s="272" t="s">
        <v>728</v>
      </c>
      <c r="AI29" s="51" t="s">
        <v>47</v>
      </c>
      <c r="AJ29" s="273" t="s">
        <v>48</v>
      </c>
      <c r="AK29" s="273" t="s">
        <v>49</v>
      </c>
      <c r="AL29" s="274">
        <v>0.2</v>
      </c>
      <c r="AM29" s="273" t="s">
        <v>50</v>
      </c>
      <c r="AN29" s="273" t="s">
        <v>51</v>
      </c>
      <c r="AO29" s="273" t="s">
        <v>52</v>
      </c>
      <c r="AP29" s="275">
        <v>0.48</v>
      </c>
      <c r="AQ29" s="112" t="s">
        <v>41</v>
      </c>
      <c r="AR29" s="274">
        <v>0.48</v>
      </c>
      <c r="AS29" s="113" t="s">
        <v>67</v>
      </c>
      <c r="AT29" s="274">
        <v>1</v>
      </c>
      <c r="AU29" s="114" t="s">
        <v>68</v>
      </c>
      <c r="AV29" s="115" t="s">
        <v>54</v>
      </c>
      <c r="AW29" s="109" t="s">
        <v>482</v>
      </c>
      <c r="AX29" s="109" t="s">
        <v>729</v>
      </c>
      <c r="AY29" s="87">
        <v>44927</v>
      </c>
      <c r="AZ29" s="88" t="s">
        <v>59</v>
      </c>
      <c r="BA29" s="76" t="s">
        <v>0</v>
      </c>
      <c r="BB29" s="283" t="s">
        <v>0</v>
      </c>
      <c r="BC29" s="284" t="s">
        <v>0</v>
      </c>
      <c r="BD29" s="51" t="s">
        <v>0</v>
      </c>
      <c r="BE29" s="285" t="s">
        <v>0</v>
      </c>
      <c r="BF29" s="51" t="s">
        <v>0</v>
      </c>
      <c r="BG29" s="286" t="s">
        <v>0</v>
      </c>
      <c r="BH29" s="76" t="s">
        <v>0</v>
      </c>
      <c r="BI29" s="51" t="s">
        <v>0</v>
      </c>
      <c r="BJ29" s="51" t="s">
        <v>0</v>
      </c>
      <c r="BK29" s="51" t="s">
        <v>0</v>
      </c>
      <c r="BL29" s="51" t="s">
        <v>0</v>
      </c>
      <c r="BM29" s="51" t="s">
        <v>0</v>
      </c>
      <c r="BN29" s="51" t="s">
        <v>0</v>
      </c>
      <c r="BO29" s="51" t="s">
        <v>0</v>
      </c>
      <c r="BP29" s="51" t="s">
        <v>0</v>
      </c>
      <c r="BQ29" s="51" t="s">
        <v>0</v>
      </c>
      <c r="BR29" s="51" t="s">
        <v>0</v>
      </c>
      <c r="BS29" s="51" t="s">
        <v>0</v>
      </c>
      <c r="BT29" s="51" t="s">
        <v>0</v>
      </c>
      <c r="BU29" s="51" t="s">
        <v>0</v>
      </c>
      <c r="BV29" s="51" t="s">
        <v>0</v>
      </c>
      <c r="BW29" s="51" t="s">
        <v>0</v>
      </c>
      <c r="BX29" s="51" t="s">
        <v>0</v>
      </c>
    </row>
    <row r="30" spans="1:76" ht="76.5">
      <c r="A30" s="73">
        <v>20</v>
      </c>
      <c r="B30" s="74" t="s">
        <v>467</v>
      </c>
      <c r="C30" s="75" t="s">
        <v>730</v>
      </c>
      <c r="D30" s="51" t="s">
        <v>731</v>
      </c>
      <c r="E30" s="78" t="s">
        <v>662</v>
      </c>
      <c r="F30" s="109">
        <v>40</v>
      </c>
      <c r="G30" s="79" t="s">
        <v>41</v>
      </c>
      <c r="H30" s="80">
        <v>0.6</v>
      </c>
      <c r="I30" s="109" t="s">
        <v>652</v>
      </c>
      <c r="J30" s="109" t="s">
        <v>652</v>
      </c>
      <c r="K30" s="109" t="s">
        <v>652</v>
      </c>
      <c r="L30" s="109" t="s">
        <v>653</v>
      </c>
      <c r="M30" s="109" t="s">
        <v>653</v>
      </c>
      <c r="N30" s="109" t="s">
        <v>652</v>
      </c>
      <c r="O30" s="109" t="s">
        <v>652</v>
      </c>
      <c r="P30" s="109" t="s">
        <v>653</v>
      </c>
      <c r="Q30" s="109" t="s">
        <v>653</v>
      </c>
      <c r="R30" s="109" t="s">
        <v>652</v>
      </c>
      <c r="S30" s="109" t="s">
        <v>652</v>
      </c>
      <c r="T30" s="109" t="s">
        <v>652</v>
      </c>
      <c r="U30" s="109" t="s">
        <v>652</v>
      </c>
      <c r="V30" s="109" t="s">
        <v>653</v>
      </c>
      <c r="W30" s="109" t="s">
        <v>653</v>
      </c>
      <c r="X30" s="109" t="s">
        <v>653</v>
      </c>
      <c r="Y30" s="109" t="s">
        <v>653</v>
      </c>
      <c r="Z30" s="109" t="s">
        <v>653</v>
      </c>
      <c r="AA30" s="109" t="s">
        <v>653</v>
      </c>
      <c r="AB30" s="51">
        <v>9</v>
      </c>
      <c r="AC30" s="51">
        <v>10</v>
      </c>
      <c r="AD30" s="116" t="s">
        <v>81</v>
      </c>
      <c r="AE30" s="268">
        <v>0.8</v>
      </c>
      <c r="AF30" s="117" t="s">
        <v>82</v>
      </c>
      <c r="AG30" s="109">
        <v>1</v>
      </c>
      <c r="AH30" s="272" t="s">
        <v>732</v>
      </c>
      <c r="AI30" s="51" t="s">
        <v>47</v>
      </c>
      <c r="AJ30" s="273" t="s">
        <v>48</v>
      </c>
      <c r="AK30" s="273" t="s">
        <v>49</v>
      </c>
      <c r="AL30" s="274">
        <v>0.2</v>
      </c>
      <c r="AM30" s="273" t="s">
        <v>50</v>
      </c>
      <c r="AN30" s="273" t="s">
        <v>51</v>
      </c>
      <c r="AO30" s="273" t="s">
        <v>52</v>
      </c>
      <c r="AP30" s="275">
        <v>0.48</v>
      </c>
      <c r="AQ30" s="112" t="s">
        <v>41</v>
      </c>
      <c r="AR30" s="274">
        <v>0.48</v>
      </c>
      <c r="AS30" s="119" t="s">
        <v>81</v>
      </c>
      <c r="AT30" s="274">
        <v>0.8</v>
      </c>
      <c r="AU30" s="120" t="s">
        <v>82</v>
      </c>
      <c r="AV30" s="115" t="s">
        <v>54</v>
      </c>
      <c r="AW30" s="109" t="s">
        <v>482</v>
      </c>
      <c r="AX30" s="109" t="s">
        <v>733</v>
      </c>
      <c r="AY30" s="87">
        <v>44927</v>
      </c>
      <c r="AZ30" s="88" t="s">
        <v>59</v>
      </c>
      <c r="BA30" s="76" t="s">
        <v>0</v>
      </c>
      <c r="BB30" s="283" t="s">
        <v>0</v>
      </c>
      <c r="BC30" s="284" t="s">
        <v>0</v>
      </c>
      <c r="BD30" s="51" t="s">
        <v>0</v>
      </c>
      <c r="BE30" s="285" t="s">
        <v>0</v>
      </c>
      <c r="BF30" s="51" t="s">
        <v>0</v>
      </c>
      <c r="BG30" s="286" t="s">
        <v>0</v>
      </c>
      <c r="BH30" s="76" t="s">
        <v>0</v>
      </c>
      <c r="BI30" s="51" t="s">
        <v>0</v>
      </c>
      <c r="BJ30" s="51" t="s">
        <v>0</v>
      </c>
      <c r="BK30" s="51" t="s">
        <v>0</v>
      </c>
      <c r="BL30" s="51" t="s">
        <v>0</v>
      </c>
      <c r="BM30" s="51" t="s">
        <v>0</v>
      </c>
      <c r="BN30" s="51" t="s">
        <v>0</v>
      </c>
      <c r="BO30" s="51" t="s">
        <v>0</v>
      </c>
      <c r="BP30" s="51" t="s">
        <v>0</v>
      </c>
      <c r="BQ30" s="51" t="s">
        <v>0</v>
      </c>
      <c r="BR30" s="51" t="s">
        <v>0</v>
      </c>
      <c r="BS30" s="51" t="s">
        <v>0</v>
      </c>
      <c r="BT30" s="51" t="s">
        <v>0</v>
      </c>
      <c r="BU30" s="51" t="s">
        <v>0</v>
      </c>
      <c r="BV30" s="51" t="s">
        <v>0</v>
      </c>
      <c r="BW30" s="51" t="s">
        <v>0</v>
      </c>
      <c r="BX30" s="51" t="s">
        <v>0</v>
      </c>
    </row>
  </sheetData>
  <autoFilter ref="A1:BX30" xr:uid="{00000000-0001-0000-0100-00000000000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7" showButton="0"/>
    <filterColumn colId="68" showButton="0"/>
    <filterColumn colId="69" showButton="0"/>
    <filterColumn colId="70" showButton="0"/>
    <filterColumn colId="71" showButton="0"/>
    <filterColumn colId="72" showButton="0"/>
    <filterColumn colId="73" showButton="0"/>
    <filterColumn colId="74" showButton="0"/>
  </autoFilter>
  <mergeCells count="42">
    <mergeCell ref="AW8:AZ8"/>
    <mergeCell ref="BA1:BX9"/>
    <mergeCell ref="AY9:AY10"/>
    <mergeCell ref="AZ9:AZ10"/>
    <mergeCell ref="AS9:AS10"/>
    <mergeCell ref="AT9:AT10"/>
    <mergeCell ref="AU9:AU10"/>
    <mergeCell ref="AV9:AV10"/>
    <mergeCell ref="AW9:AW10"/>
    <mergeCell ref="AX9:AX10"/>
    <mergeCell ref="A9:A10"/>
    <mergeCell ref="B9:B10"/>
    <mergeCell ref="C9:C10"/>
    <mergeCell ref="D9:D10"/>
    <mergeCell ref="E9:E10"/>
    <mergeCell ref="F9:F10"/>
    <mergeCell ref="G9:G10"/>
    <mergeCell ref="H9:H10"/>
    <mergeCell ref="AP8:AV8"/>
    <mergeCell ref="AR9:AR10"/>
    <mergeCell ref="I9:AA9"/>
    <mergeCell ref="AB9:AB10"/>
    <mergeCell ref="AC9:AC10"/>
    <mergeCell ref="AD9:AD10"/>
    <mergeCell ref="AE9:AE10"/>
    <mergeCell ref="AF9:AF10"/>
    <mergeCell ref="AG9:AG10"/>
    <mergeCell ref="AI9:AI10"/>
    <mergeCell ref="AJ9:AO9"/>
    <mergeCell ref="AP9:AP10"/>
    <mergeCell ref="AQ9:AQ10"/>
    <mergeCell ref="A7:B7"/>
    <mergeCell ref="C7:D7"/>
    <mergeCell ref="A8:F8"/>
    <mergeCell ref="G8:AF8"/>
    <mergeCell ref="AG8:AO8"/>
    <mergeCell ref="A2:B4"/>
    <mergeCell ref="I2:K2"/>
    <mergeCell ref="I3:K3"/>
    <mergeCell ref="I4:K4"/>
    <mergeCell ref="C2:E5"/>
    <mergeCell ref="F3:G3"/>
  </mergeCells>
  <dataValidations count="2">
    <dataValidation type="list" allowBlank="1" showInputMessage="1" showErrorMessage="1" sqref="I15:AA15" xr:uid="{27A6D427-8B86-4AF6-8397-DA41622531E4}">
      <formula1>"si,no"</formula1>
    </dataValidation>
    <dataValidation allowBlank="1" showInputMessage="1" sqref="AW15:AX15" xr:uid="{31991F31-11D3-4043-8F0A-AE4F6F2A427D}"/>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5"/>
  <sheetViews>
    <sheetView tabSelected="1" topLeftCell="A4" workbookViewId="0">
      <selection activeCell="B15" sqref="B6:B15"/>
    </sheetView>
  </sheetViews>
  <sheetFormatPr defaultColWidth="8.85546875" defaultRowHeight="15"/>
  <cols>
    <col min="5" max="5" width="38" customWidth="1"/>
    <col min="6" max="6" width="40.85546875" customWidth="1"/>
    <col min="7" max="7" width="15.85546875" customWidth="1"/>
    <col min="8" max="8" width="13.28515625" customWidth="1"/>
    <col min="9" max="9" width="16.5703125" customWidth="1"/>
    <col min="10" max="10" width="14" customWidth="1"/>
    <col min="11" max="11" width="12.85546875" customWidth="1"/>
    <col min="12" max="12" width="20.140625" customWidth="1"/>
    <col min="16" max="16" width="14.7109375" customWidth="1"/>
    <col min="17" max="17" width="15.42578125" customWidth="1"/>
    <col min="18" max="18" width="15.7109375" customWidth="1"/>
    <col min="19" max="19" width="18.140625" customWidth="1"/>
    <col min="20" max="20" width="13.85546875" customWidth="1"/>
    <col min="21" max="21" width="14.5703125" customWidth="1"/>
    <col min="22" max="22" width="13.28515625" customWidth="1"/>
    <col min="23" max="23" width="14.140625" customWidth="1"/>
    <col min="24" max="24" width="13.7109375" customWidth="1"/>
  </cols>
  <sheetData>
    <row r="1" spans="1:24">
      <c r="A1" s="2"/>
      <c r="B1" s="2"/>
      <c r="D1" s="2"/>
      <c r="E1" s="2"/>
      <c r="F1" s="2"/>
      <c r="G1" s="2"/>
      <c r="H1" s="2"/>
      <c r="I1" s="2"/>
      <c r="J1" s="2"/>
      <c r="K1" s="2"/>
      <c r="L1" s="2"/>
      <c r="M1" s="2"/>
      <c r="N1" s="2"/>
      <c r="O1" s="2"/>
      <c r="P1" s="2"/>
      <c r="Q1" s="2"/>
      <c r="R1" s="2"/>
      <c r="S1" s="2"/>
      <c r="T1" s="2"/>
      <c r="U1" s="2"/>
      <c r="V1" s="2"/>
      <c r="W1" s="2"/>
      <c r="X1" s="2"/>
    </row>
    <row r="2" spans="1:24" ht="15" customHeight="1">
      <c r="A2" s="2"/>
      <c r="B2" s="382" t="s">
        <v>0</v>
      </c>
      <c r="C2" s="383"/>
      <c r="D2" s="383"/>
      <c r="E2" s="384"/>
      <c r="F2" s="366" t="s">
        <v>734</v>
      </c>
      <c r="G2" s="366"/>
      <c r="H2" s="366"/>
      <c r="I2" s="366"/>
      <c r="J2" s="366"/>
      <c r="K2" s="367"/>
      <c r="L2" s="3" t="s">
        <v>0</v>
      </c>
      <c r="M2" s="372" t="s">
        <v>735</v>
      </c>
      <c r="N2" s="373"/>
      <c r="O2" s="373"/>
      <c r="P2" s="373"/>
      <c r="Q2" s="373"/>
      <c r="R2" s="373"/>
      <c r="S2" s="373"/>
      <c r="T2" s="373"/>
      <c r="U2" s="373"/>
      <c r="V2" s="373"/>
      <c r="W2" s="373"/>
      <c r="X2" s="374"/>
    </row>
    <row r="3" spans="1:24" ht="15" customHeight="1">
      <c r="B3" s="385"/>
      <c r="C3" s="386"/>
      <c r="D3" s="386"/>
      <c r="E3" s="387"/>
      <c r="F3" s="368"/>
      <c r="G3" s="368"/>
      <c r="H3" s="368"/>
      <c r="I3" s="368"/>
      <c r="J3" s="368"/>
      <c r="K3" s="369"/>
      <c r="L3" s="4"/>
      <c r="M3" s="375"/>
      <c r="N3" s="376"/>
      <c r="O3" s="376"/>
      <c r="P3" s="376"/>
      <c r="Q3" s="376"/>
      <c r="R3" s="376"/>
      <c r="S3" s="376"/>
      <c r="T3" s="376"/>
      <c r="U3" s="376"/>
      <c r="V3" s="376"/>
      <c r="W3" s="376"/>
      <c r="X3" s="377"/>
    </row>
    <row r="4" spans="1:24">
      <c r="A4" s="2"/>
      <c r="B4" s="388"/>
      <c r="C4" s="389"/>
      <c r="D4" s="389"/>
      <c r="E4" s="390"/>
      <c r="F4" s="370"/>
      <c r="G4" s="370"/>
      <c r="H4" s="370"/>
      <c r="I4" s="370"/>
      <c r="J4" s="370"/>
      <c r="K4" s="371"/>
      <c r="L4" s="5" t="s">
        <v>0</v>
      </c>
      <c r="M4" s="378" t="s">
        <v>736</v>
      </c>
      <c r="N4" s="379"/>
      <c r="O4" s="380"/>
      <c r="P4" s="379" t="s">
        <v>737</v>
      </c>
      <c r="Q4" s="379"/>
      <c r="R4" s="380"/>
      <c r="S4" s="379" t="s">
        <v>738</v>
      </c>
      <c r="T4" s="379"/>
      <c r="U4" s="380"/>
      <c r="V4" s="379" t="s">
        <v>739</v>
      </c>
      <c r="W4" s="379"/>
      <c r="X4" s="381"/>
    </row>
    <row r="5" spans="1:24" ht="30.75">
      <c r="A5" s="19"/>
      <c r="B5" s="364" t="s">
        <v>740</v>
      </c>
      <c r="C5" s="365"/>
      <c r="D5" s="20" t="s">
        <v>741</v>
      </c>
      <c r="E5" s="20" t="s">
        <v>742</v>
      </c>
      <c r="F5" s="20" t="s">
        <v>743</v>
      </c>
      <c r="G5" s="20" t="s">
        <v>744</v>
      </c>
      <c r="H5" s="20" t="s">
        <v>745</v>
      </c>
      <c r="I5" s="20" t="s">
        <v>746</v>
      </c>
      <c r="J5" s="21" t="s">
        <v>747</v>
      </c>
      <c r="K5" s="21" t="s">
        <v>748</v>
      </c>
      <c r="L5" s="22" t="s">
        <v>749</v>
      </c>
      <c r="M5" s="23" t="s">
        <v>636</v>
      </c>
      <c r="N5" s="24" t="s">
        <v>638</v>
      </c>
      <c r="O5" s="25" t="s">
        <v>639</v>
      </c>
      <c r="P5" s="26" t="s">
        <v>640</v>
      </c>
      <c r="Q5" s="24" t="s">
        <v>641</v>
      </c>
      <c r="R5" s="24" t="s">
        <v>642</v>
      </c>
      <c r="S5" s="24" t="s">
        <v>643</v>
      </c>
      <c r="T5" s="24" t="s">
        <v>644</v>
      </c>
      <c r="U5" s="24" t="s">
        <v>645</v>
      </c>
      <c r="V5" s="24" t="s">
        <v>646</v>
      </c>
      <c r="W5" s="24" t="s">
        <v>647</v>
      </c>
      <c r="X5" s="27" t="s">
        <v>648</v>
      </c>
    </row>
    <row r="6" spans="1:24" ht="175.5" customHeight="1">
      <c r="A6" s="2"/>
      <c r="B6" s="34" t="s">
        <v>750</v>
      </c>
      <c r="C6" s="35"/>
      <c r="D6" s="36" t="s">
        <v>751</v>
      </c>
      <c r="E6" s="37" t="s">
        <v>752</v>
      </c>
      <c r="F6" s="28" t="s">
        <v>753</v>
      </c>
      <c r="G6" s="29" t="s">
        <v>754</v>
      </c>
      <c r="H6" s="48" t="s">
        <v>755</v>
      </c>
      <c r="I6" s="48" t="s">
        <v>756</v>
      </c>
      <c r="J6" s="49" t="s">
        <v>757</v>
      </c>
      <c r="K6" s="50" t="s">
        <v>758</v>
      </c>
      <c r="L6" s="29" t="s">
        <v>759</v>
      </c>
      <c r="M6" s="30" t="s">
        <v>0</v>
      </c>
      <c r="N6" s="31" t="s">
        <v>0</v>
      </c>
      <c r="O6" s="31" t="s">
        <v>0</v>
      </c>
      <c r="P6" s="32" t="s">
        <v>0</v>
      </c>
      <c r="Q6" s="32" t="s">
        <v>0</v>
      </c>
      <c r="R6" s="33" t="s">
        <v>0</v>
      </c>
      <c r="S6" s="33" t="s">
        <v>0</v>
      </c>
      <c r="T6" s="33" t="s">
        <v>0</v>
      </c>
      <c r="U6" s="33" t="s">
        <v>0</v>
      </c>
      <c r="V6" s="32" t="s">
        <v>0</v>
      </c>
      <c r="W6" s="32" t="s">
        <v>0</v>
      </c>
      <c r="X6" s="32" t="s">
        <v>0</v>
      </c>
    </row>
    <row r="7" spans="1:24" ht="121.5">
      <c r="A7" s="2"/>
      <c r="B7" s="38" t="s">
        <v>760</v>
      </c>
      <c r="C7" s="39"/>
      <c r="D7" s="40" t="s">
        <v>751</v>
      </c>
      <c r="E7" s="41" t="s">
        <v>761</v>
      </c>
      <c r="F7" s="10" t="s">
        <v>762</v>
      </c>
      <c r="G7" s="31" t="s">
        <v>763</v>
      </c>
      <c r="H7" s="51" t="s">
        <v>764</v>
      </c>
      <c r="I7" s="51" t="s">
        <v>765</v>
      </c>
      <c r="J7" s="52" t="s">
        <v>766</v>
      </c>
      <c r="K7" s="50" t="s">
        <v>758</v>
      </c>
      <c r="L7" s="31" t="s">
        <v>767</v>
      </c>
      <c r="M7" s="29" t="s">
        <v>0</v>
      </c>
      <c r="N7" s="29" t="s">
        <v>0</v>
      </c>
      <c r="O7" s="29" t="s">
        <v>0</v>
      </c>
      <c r="P7" s="11" t="s">
        <v>0</v>
      </c>
      <c r="Q7" s="11" t="s">
        <v>0</v>
      </c>
      <c r="R7" s="11" t="s">
        <v>0</v>
      </c>
      <c r="S7" s="11" t="s">
        <v>0</v>
      </c>
      <c r="T7" s="12" t="s">
        <v>0</v>
      </c>
      <c r="U7" s="12" t="s">
        <v>0</v>
      </c>
      <c r="V7" s="11" t="s">
        <v>0</v>
      </c>
      <c r="W7" s="11" t="s">
        <v>0</v>
      </c>
      <c r="X7" s="11" t="s">
        <v>0</v>
      </c>
    </row>
    <row r="8" spans="1:24" ht="167.25">
      <c r="A8" s="2"/>
      <c r="B8" s="38" t="s">
        <v>768</v>
      </c>
      <c r="C8" s="39"/>
      <c r="D8" s="42" t="s">
        <v>82</v>
      </c>
      <c r="E8" s="43" t="s">
        <v>769</v>
      </c>
      <c r="F8" s="10" t="s">
        <v>770</v>
      </c>
      <c r="G8" s="31" t="s">
        <v>771</v>
      </c>
      <c r="H8" s="51" t="s">
        <v>772</v>
      </c>
      <c r="I8" s="51" t="s">
        <v>773</v>
      </c>
      <c r="J8" s="53" t="s">
        <v>774</v>
      </c>
      <c r="K8" s="50" t="s">
        <v>758</v>
      </c>
      <c r="L8" s="46" t="s">
        <v>775</v>
      </c>
      <c r="M8" s="47" t="s">
        <v>0</v>
      </c>
      <c r="N8" s="47" t="s">
        <v>0</v>
      </c>
      <c r="O8" s="47" t="s">
        <v>0</v>
      </c>
      <c r="P8" s="6" t="s">
        <v>0</v>
      </c>
      <c r="Q8" s="9" t="s">
        <v>0</v>
      </c>
      <c r="R8" s="9" t="s">
        <v>0</v>
      </c>
      <c r="S8" s="9" t="s">
        <v>0</v>
      </c>
      <c r="T8" s="8" t="s">
        <v>0</v>
      </c>
      <c r="U8" s="8" t="s">
        <v>0</v>
      </c>
      <c r="V8" s="8" t="s">
        <v>0</v>
      </c>
      <c r="W8" s="8" t="s">
        <v>0</v>
      </c>
      <c r="X8" s="8" t="s">
        <v>0</v>
      </c>
    </row>
    <row r="9" spans="1:24" ht="183">
      <c r="A9" s="2"/>
      <c r="B9" s="38" t="s">
        <v>776</v>
      </c>
      <c r="C9" s="39"/>
      <c r="D9" s="42" t="s">
        <v>82</v>
      </c>
      <c r="E9" s="43" t="s">
        <v>777</v>
      </c>
      <c r="F9" s="10" t="s">
        <v>778</v>
      </c>
      <c r="G9" s="31" t="s">
        <v>771</v>
      </c>
      <c r="H9" s="51" t="s">
        <v>764</v>
      </c>
      <c r="I9" s="51" t="s">
        <v>779</v>
      </c>
      <c r="J9" s="52" t="s">
        <v>780</v>
      </c>
      <c r="K9" s="50" t="s">
        <v>758</v>
      </c>
      <c r="L9" s="46" t="s">
        <v>781</v>
      </c>
      <c r="M9" s="47" t="s">
        <v>0</v>
      </c>
      <c r="N9" s="47" t="s">
        <v>0</v>
      </c>
      <c r="O9" s="47" t="s">
        <v>0</v>
      </c>
      <c r="P9" s="6" t="s">
        <v>0</v>
      </c>
      <c r="Q9" s="8" t="s">
        <v>0</v>
      </c>
      <c r="R9" s="8" t="s">
        <v>0</v>
      </c>
      <c r="S9" s="8" t="s">
        <v>0</v>
      </c>
      <c r="T9" s="8" t="s">
        <v>0</v>
      </c>
      <c r="U9" s="7" t="s">
        <v>0</v>
      </c>
      <c r="V9" s="7" t="s">
        <v>0</v>
      </c>
      <c r="W9" s="8" t="s">
        <v>0</v>
      </c>
      <c r="X9" s="8" t="s">
        <v>0</v>
      </c>
    </row>
    <row r="10" spans="1:24" ht="91.5">
      <c r="A10" s="2"/>
      <c r="B10" s="38" t="s">
        <v>782</v>
      </c>
      <c r="C10" s="39"/>
      <c r="D10" s="40" t="s">
        <v>751</v>
      </c>
      <c r="E10" s="44" t="s">
        <v>783</v>
      </c>
      <c r="F10" s="10" t="s">
        <v>784</v>
      </c>
      <c r="G10" s="31" t="s">
        <v>785</v>
      </c>
      <c r="H10" s="51" t="s">
        <v>764</v>
      </c>
      <c r="I10" s="51" t="s">
        <v>786</v>
      </c>
      <c r="J10" s="52" t="s">
        <v>787</v>
      </c>
      <c r="K10" s="50" t="s">
        <v>758</v>
      </c>
      <c r="L10" s="46" t="s">
        <v>788</v>
      </c>
      <c r="M10" s="47" t="s">
        <v>0</v>
      </c>
      <c r="N10" s="47" t="s">
        <v>0</v>
      </c>
      <c r="O10" s="47" t="s">
        <v>0</v>
      </c>
      <c r="P10" s="14" t="s">
        <v>0</v>
      </c>
      <c r="Q10" s="8" t="s">
        <v>0</v>
      </c>
      <c r="R10" s="7" t="s">
        <v>0</v>
      </c>
      <c r="S10" s="8" t="s">
        <v>0</v>
      </c>
      <c r="T10" s="9" t="s">
        <v>0</v>
      </c>
      <c r="U10" s="9" t="s">
        <v>0</v>
      </c>
      <c r="V10" s="8" t="s">
        <v>0</v>
      </c>
      <c r="W10" s="8" t="s">
        <v>0</v>
      </c>
      <c r="X10" s="8" t="s">
        <v>0</v>
      </c>
    </row>
    <row r="11" spans="1:24" ht="183">
      <c r="A11" s="2"/>
      <c r="B11" s="38" t="s">
        <v>789</v>
      </c>
      <c r="C11" s="39"/>
      <c r="D11" s="40" t="s">
        <v>751</v>
      </c>
      <c r="E11" s="44" t="s">
        <v>790</v>
      </c>
      <c r="F11" s="10" t="s">
        <v>791</v>
      </c>
      <c r="G11" s="31" t="s">
        <v>785</v>
      </c>
      <c r="H11" s="51" t="s">
        <v>792</v>
      </c>
      <c r="I11" s="51" t="s">
        <v>793</v>
      </c>
      <c r="J11" s="52" t="s">
        <v>794</v>
      </c>
      <c r="K11" s="50" t="s">
        <v>758</v>
      </c>
      <c r="L11" s="46" t="s">
        <v>795</v>
      </c>
      <c r="M11" s="47" t="s">
        <v>0</v>
      </c>
      <c r="N11" s="47" t="s">
        <v>0</v>
      </c>
      <c r="O11" s="47" t="s">
        <v>0</v>
      </c>
      <c r="P11" s="14" t="s">
        <v>0</v>
      </c>
      <c r="Q11" s="8" t="s">
        <v>0</v>
      </c>
      <c r="R11" s="9" t="s">
        <v>0</v>
      </c>
      <c r="S11" s="9" t="s">
        <v>0</v>
      </c>
      <c r="T11" s="9" t="s">
        <v>0</v>
      </c>
      <c r="U11" s="9" t="s">
        <v>0</v>
      </c>
      <c r="V11" s="8" t="s">
        <v>0</v>
      </c>
      <c r="W11" s="8" t="s">
        <v>0</v>
      </c>
      <c r="X11" s="8" t="s">
        <v>0</v>
      </c>
    </row>
    <row r="12" spans="1:24" ht="121.5">
      <c r="A12" s="2"/>
      <c r="B12" s="38" t="s">
        <v>796</v>
      </c>
      <c r="C12" s="39"/>
      <c r="D12" s="40" t="s">
        <v>751</v>
      </c>
      <c r="E12" s="44" t="s">
        <v>797</v>
      </c>
      <c r="F12" s="10" t="s">
        <v>798</v>
      </c>
      <c r="G12" s="31" t="s">
        <v>785</v>
      </c>
      <c r="H12" s="51" t="s">
        <v>799</v>
      </c>
      <c r="I12" s="51" t="s">
        <v>800</v>
      </c>
      <c r="J12" s="52" t="s">
        <v>801</v>
      </c>
      <c r="K12" s="50" t="s">
        <v>758</v>
      </c>
      <c r="L12" s="46" t="s">
        <v>802</v>
      </c>
      <c r="M12" s="47" t="s">
        <v>0</v>
      </c>
      <c r="N12" s="47" t="s">
        <v>0</v>
      </c>
      <c r="O12" s="47" t="s">
        <v>0</v>
      </c>
      <c r="P12" s="14" t="s">
        <v>0</v>
      </c>
      <c r="Q12" s="15" t="s">
        <v>0</v>
      </c>
      <c r="R12" s="8" t="s">
        <v>0</v>
      </c>
      <c r="S12" s="8" t="s">
        <v>0</v>
      </c>
      <c r="T12" s="8" t="s">
        <v>0</v>
      </c>
      <c r="U12" s="9" t="s">
        <v>0</v>
      </c>
      <c r="V12" s="8" t="s">
        <v>0</v>
      </c>
      <c r="W12" s="8" t="s">
        <v>0</v>
      </c>
      <c r="X12" s="8" t="s">
        <v>0</v>
      </c>
    </row>
    <row r="13" spans="1:24" ht="213">
      <c r="A13" s="2"/>
      <c r="B13" s="38" t="s">
        <v>803</v>
      </c>
      <c r="C13" s="39"/>
      <c r="D13" s="42" t="s">
        <v>82</v>
      </c>
      <c r="E13" s="45" t="s">
        <v>804</v>
      </c>
      <c r="F13" s="10" t="s">
        <v>805</v>
      </c>
      <c r="G13" s="31" t="s">
        <v>785</v>
      </c>
      <c r="H13" s="51" t="s">
        <v>806</v>
      </c>
      <c r="I13" s="51" t="s">
        <v>807</v>
      </c>
      <c r="J13" s="52" t="s">
        <v>808</v>
      </c>
      <c r="K13" s="50" t="s">
        <v>758</v>
      </c>
      <c r="L13" s="46" t="s">
        <v>809</v>
      </c>
      <c r="M13" s="47" t="s">
        <v>0</v>
      </c>
      <c r="N13" s="47" t="s">
        <v>0</v>
      </c>
      <c r="O13" s="47" t="s">
        <v>0</v>
      </c>
      <c r="P13" s="16" t="s">
        <v>810</v>
      </c>
      <c r="Q13" s="17" t="s">
        <v>811</v>
      </c>
      <c r="R13" s="9" t="s">
        <v>0</v>
      </c>
      <c r="S13" s="8" t="s">
        <v>0</v>
      </c>
      <c r="T13" s="9" t="s">
        <v>0</v>
      </c>
      <c r="U13" s="9" t="s">
        <v>0</v>
      </c>
      <c r="V13" s="8" t="s">
        <v>0</v>
      </c>
      <c r="W13" s="8" t="s">
        <v>0</v>
      </c>
      <c r="X13" s="7" t="s">
        <v>0</v>
      </c>
    </row>
    <row r="14" spans="1:24" ht="76.5">
      <c r="A14" s="2"/>
      <c r="B14" s="38" t="s">
        <v>812</v>
      </c>
      <c r="C14" s="39"/>
      <c r="D14" s="40" t="s">
        <v>751</v>
      </c>
      <c r="E14" s="44" t="s">
        <v>813</v>
      </c>
      <c r="F14" s="18" t="s">
        <v>814</v>
      </c>
      <c r="G14" s="31" t="s">
        <v>815</v>
      </c>
      <c r="H14" s="51" t="s">
        <v>816</v>
      </c>
      <c r="I14" s="51" t="s">
        <v>817</v>
      </c>
      <c r="J14" s="52" t="s">
        <v>787</v>
      </c>
      <c r="K14" s="50" t="s">
        <v>758</v>
      </c>
      <c r="L14" s="46" t="s">
        <v>818</v>
      </c>
      <c r="M14" s="47" t="s">
        <v>0</v>
      </c>
      <c r="N14" s="47" t="s">
        <v>0</v>
      </c>
      <c r="O14" s="47" t="s">
        <v>0</v>
      </c>
      <c r="P14" s="14" t="s">
        <v>0</v>
      </c>
      <c r="Q14" s="8" t="s">
        <v>0</v>
      </c>
      <c r="R14" s="8" t="s">
        <v>0</v>
      </c>
      <c r="S14" s="7" t="s">
        <v>0</v>
      </c>
      <c r="T14" s="8" t="s">
        <v>0</v>
      </c>
      <c r="U14" s="8" t="s">
        <v>0</v>
      </c>
      <c r="V14" s="8" t="s">
        <v>0</v>
      </c>
      <c r="W14" s="7" t="s">
        <v>0</v>
      </c>
      <c r="X14" s="8" t="s">
        <v>0</v>
      </c>
    </row>
    <row r="15" spans="1:24" ht="91.5">
      <c r="A15" s="2"/>
      <c r="B15" s="38" t="s">
        <v>819</v>
      </c>
      <c r="C15" s="39"/>
      <c r="D15" s="40" t="s">
        <v>751</v>
      </c>
      <c r="E15" s="44" t="s">
        <v>820</v>
      </c>
      <c r="F15" s="18" t="s">
        <v>821</v>
      </c>
      <c r="G15" s="7" t="s">
        <v>822</v>
      </c>
      <c r="H15" s="54" t="s">
        <v>816</v>
      </c>
      <c r="I15" s="54" t="s">
        <v>823</v>
      </c>
      <c r="J15" s="55" t="s">
        <v>801</v>
      </c>
      <c r="K15" s="50" t="s">
        <v>758</v>
      </c>
      <c r="L15" s="46" t="s">
        <v>822</v>
      </c>
      <c r="M15" s="13" t="s">
        <v>0</v>
      </c>
      <c r="N15" s="13" t="s">
        <v>0</v>
      </c>
      <c r="O15" s="13" t="s">
        <v>0</v>
      </c>
      <c r="P15" s="14" t="s">
        <v>0</v>
      </c>
      <c r="Q15" s="8" t="s">
        <v>0</v>
      </c>
      <c r="R15" s="8" t="s">
        <v>0</v>
      </c>
      <c r="S15" s="8" t="s">
        <v>0</v>
      </c>
      <c r="T15" s="8" t="s">
        <v>0</v>
      </c>
      <c r="U15" s="8" t="s">
        <v>0</v>
      </c>
      <c r="V15" s="8" t="s">
        <v>0</v>
      </c>
      <c r="W15" s="8" t="s">
        <v>0</v>
      </c>
      <c r="X15" s="8" t="s">
        <v>0</v>
      </c>
    </row>
  </sheetData>
  <mergeCells count="8">
    <mergeCell ref="B5:C5"/>
    <mergeCell ref="F2:K4"/>
    <mergeCell ref="M2:X3"/>
    <mergeCell ref="M4:O4"/>
    <mergeCell ref="P4:R4"/>
    <mergeCell ref="S4:U4"/>
    <mergeCell ref="V4:X4"/>
    <mergeCell ref="B2:E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ac63f61-3b2e-4e69-b268-75a181b342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0B53E066166B429CF64362254B75D0" ma:contentTypeVersion="12" ma:contentTypeDescription="Create a new document." ma:contentTypeScope="" ma:versionID="fe9fb2d91e7b9ca16324aeda13b82082">
  <xsd:schema xmlns:xsd="http://www.w3.org/2001/XMLSchema" xmlns:xs="http://www.w3.org/2001/XMLSchema" xmlns:p="http://schemas.microsoft.com/office/2006/metadata/properties" xmlns:ns3="cac63f61-3b2e-4e69-b268-75a181b34223" xmlns:ns4="58e8ad5b-5f44-4f77-b11c-b89c43391945" targetNamespace="http://schemas.microsoft.com/office/2006/metadata/properties" ma:root="true" ma:fieldsID="25cf22c6133cd73d6531e8be044d604a" ns3:_="" ns4:_="">
    <xsd:import namespace="cac63f61-3b2e-4e69-b268-75a181b34223"/>
    <xsd:import namespace="58e8ad5b-5f44-4f77-b11c-b89c43391945"/>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63f61-3b2e-4e69-b268-75a181b3422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e8ad5b-5f44-4f77-b11c-b89c43391945"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35635E-5DDC-4585-9AB2-239F070A582C}"/>
</file>

<file path=customXml/itemProps2.xml><?xml version="1.0" encoding="utf-8"?>
<ds:datastoreItem xmlns:ds="http://schemas.openxmlformats.org/officeDocument/2006/customXml" ds:itemID="{44406014-2C75-4109-8BC9-EC6927B7947A}"/>
</file>

<file path=customXml/itemProps3.xml><?xml version="1.0" encoding="utf-8"?>
<ds:datastoreItem xmlns:ds="http://schemas.openxmlformats.org/officeDocument/2006/customXml" ds:itemID="{CBAA77CD-3AC2-413D-B305-2D7525676E8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RAMIRO</dc:creator>
  <cp:keywords/>
  <dc:description/>
  <cp:lastModifiedBy>VIVIANA YILENA MONROY PRECIADO</cp:lastModifiedBy>
  <cp:revision/>
  <dcterms:created xsi:type="dcterms:W3CDTF">2021-12-28T16:18:01Z</dcterms:created>
  <dcterms:modified xsi:type="dcterms:W3CDTF">2023-11-24T17:03:41Z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0x010100EA0B53E066166B429CF64362254B75D0</vt:lpwstr>
  </property>
</Properties>
</file>