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Z:\Administrativa\2-Plan Anual de Adquisiciones PAA\2023 PAE\4 INFORMES GESTION PAE\Publicación Web\"/>
    </mc:Choice>
  </mc:AlternateContent>
  <xr:revisionPtr revIDLastSave="0" documentId="13_ncr:1_{43B57CF9-32A7-408D-A2BC-BFD65D63F61B}" xr6:coauthVersionLast="47" xr6:coauthVersionMax="47" xr10:uidLastSave="{00000000-0000-0000-0000-000000000000}"/>
  <bookViews>
    <workbookView xWindow="-120" yWindow="-120" windowWidth="29040" windowHeight="15840" xr2:uid="{00000000-000D-0000-FFFF-FFFF00000000}"/>
  </bookViews>
  <sheets>
    <sheet name="Informe Trim 4" sheetId="4" r:id="rId1"/>
    <sheet name="Detalle Trim 4" sheetId="6"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2" i="6" l="1" a="1"/>
  <c r="C32" i="6" s="1"/>
  <c r="M9" i="4"/>
  <c r="M8" i="4"/>
  <c r="K27" i="4" l="1"/>
  <c r="C27" i="4"/>
  <c r="N7" i="4"/>
  <c r="F27" i="6"/>
  <c r="F26" i="6"/>
  <c r="F25" i="6"/>
  <c r="F24" i="6"/>
  <c r="F22" i="6"/>
  <c r="F21" i="6"/>
  <c r="F20" i="6"/>
  <c r="F18" i="6"/>
  <c r="F17" i="6"/>
  <c r="F15" i="6"/>
  <c r="F14" i="6"/>
  <c r="F13" i="6"/>
  <c r="F12" i="6"/>
  <c r="F11" i="6"/>
  <c r="F10" i="6"/>
  <c r="J27" i="6"/>
  <c r="J26" i="6"/>
  <c r="J25" i="6"/>
  <c r="J24" i="6"/>
  <c r="J22" i="6"/>
  <c r="J21" i="6"/>
  <c r="J20" i="6"/>
  <c r="J18" i="6"/>
  <c r="J17" i="6"/>
  <c r="J15" i="6"/>
  <c r="J14" i="6"/>
  <c r="J13" i="6"/>
  <c r="J12" i="6"/>
  <c r="J11" i="6"/>
  <c r="J10" i="6"/>
  <c r="I28" i="6"/>
  <c r="I23" i="6"/>
  <c r="I19" i="6"/>
  <c r="I16" i="6"/>
  <c r="H28" i="6"/>
  <c r="H23" i="6"/>
  <c r="H19" i="6"/>
  <c r="H16" i="6"/>
  <c r="E28" i="6"/>
  <c r="E23" i="6"/>
  <c r="E19" i="6"/>
  <c r="E16" i="6"/>
  <c r="C28" i="6"/>
  <c r="C23" i="6"/>
  <c r="C19" i="6"/>
  <c r="C16" i="6"/>
  <c r="K8" i="4"/>
  <c r="L8" i="4"/>
  <c r="L9" i="4" s="1"/>
  <c r="J8" i="4"/>
  <c r="J9" i="4" s="1"/>
  <c r="F19" i="6" l="1"/>
  <c r="J28" i="6"/>
  <c r="H29" i="6"/>
  <c r="H31" i="6" s="1"/>
  <c r="J23" i="6"/>
  <c r="J16" i="6"/>
  <c r="I29" i="6"/>
  <c r="I31" i="6" s="1"/>
  <c r="J19" i="6"/>
  <c r="F16" i="6"/>
  <c r="F28" i="6"/>
  <c r="E29" i="6"/>
  <c r="E31" i="6" s="1"/>
  <c r="F23" i="6"/>
  <c r="C29" i="6"/>
  <c r="E18" i="4"/>
  <c r="K22" i="4"/>
  <c r="E32" i="6" s="1"/>
  <c r="F32" i="6" s="1"/>
  <c r="E19" i="4"/>
  <c r="E20" i="4"/>
  <c r="F68" i="4" l="1"/>
  <c r="J31" i="6"/>
  <c r="J29" i="6"/>
  <c r="C31" i="6"/>
  <c r="F31" i="6" s="1"/>
  <c r="F29" i="6"/>
  <c r="K9" i="4"/>
  <c r="N8" i="4"/>
  <c r="N9" i="4" s="1"/>
  <c r="D22" i="4"/>
  <c r="I32" i="6" s="1"/>
  <c r="L20" i="4"/>
  <c r="L18" i="4"/>
  <c r="L19" i="4" l="1"/>
  <c r="F70" i="4" s="1"/>
  <c r="L21" i="4" l="1"/>
  <c r="J22" i="4"/>
  <c r="M19" i="4" l="1"/>
  <c r="M20" i="4"/>
  <c r="M22" i="4"/>
  <c r="N27" i="4" s="1"/>
  <c r="F76" i="4" s="1"/>
  <c r="M21" i="4"/>
  <c r="M18" i="4"/>
  <c r="E21" i="4" l="1"/>
  <c r="C22" i="4"/>
  <c r="F21" i="4" l="1"/>
  <c r="H32" i="6"/>
  <c r="J32" i="6" s="1"/>
  <c r="F22" i="4"/>
  <c r="F18" i="4"/>
  <c r="F20" i="4"/>
  <c r="F19" i="4"/>
  <c r="F27" i="4" l="1"/>
  <c r="F7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<sst xmlns="http://schemas.openxmlformats.org/spreadsheetml/2006/main" count="170" uniqueCount="115">
  <si>
    <t>Trimestral</t>
  </si>
  <si>
    <t xml:space="preserve"> Fecha de Corte:</t>
  </si>
  <si>
    <t>SECRETARÍA GENERAL - SUBDIRECCIÓN ADMINISTRATIVA Y FINANCIERA</t>
  </si>
  <si>
    <t>AÑO</t>
  </si>
  <si>
    <t>TRIMESTRE</t>
  </si>
  <si>
    <t>I</t>
  </si>
  <si>
    <t>II</t>
  </si>
  <si>
    <t>III</t>
  </si>
  <si>
    <t>IV</t>
  </si>
  <si>
    <t>Trim.</t>
  </si>
  <si>
    <t>% Avance Acumulado</t>
  </si>
  <si>
    <t># Contratos Suscritos</t>
  </si>
  <si>
    <t>(Nota 1)</t>
  </si>
  <si>
    <t>Notas</t>
  </si>
  <si>
    <t>https://www.colombiacompra.gov.co/proveedores/beneficios-del-secop-ii-para-proveedores/consultas</t>
  </si>
  <si>
    <t>Fuentes:</t>
  </si>
  <si>
    <t>Grupo de Gestión Contractual</t>
  </si>
  <si>
    <t>Fecha Informe</t>
  </si>
  <si>
    <t># Contratos Programados</t>
  </si>
  <si>
    <t xml:space="preserve">Comprometido y en ejecución </t>
  </si>
  <si>
    <t>Recursos PAE</t>
  </si>
  <si>
    <t>A la fecha de corte, el Plan de Abastecimiento Estratégico (PAE) del Ministerio de Minas y Energía para el año en curso cuenta con un presupuesto ajustado para suplir las necesidades que demanda el cumplimiento de las metas institucionales, bajo los lineamientos del gobierno nacional.</t>
  </si>
  <si>
    <t>Total</t>
  </si>
  <si>
    <t>Cumplimiento % Trimestre</t>
  </si>
  <si>
    <t>GESTIÓN CONTRACTUAL PAE</t>
  </si>
  <si>
    <t>Conclusiones.</t>
  </si>
  <si>
    <t>Evaluación</t>
  </si>
  <si>
    <t>Acción de Mejora</t>
  </si>
  <si>
    <t>No</t>
  </si>
  <si>
    <t>Mantener Planificación  y Procedimiento PAE</t>
  </si>
  <si>
    <t>Buena</t>
  </si>
  <si>
    <t>Si</t>
  </si>
  <si>
    <t>Información del periodo. Análisis y Seguimiento.</t>
  </si>
  <si>
    <t>Indicador Cumplimiento (%)
y Satisfacción Cliente.</t>
  </si>
  <si>
    <t>CUMPLIMIENTO</t>
  </si>
  <si>
    <t>RECURSOS COMPROMETIDOS</t>
  </si>
  <si>
    <t>1. En cada trimestre se coloca el valor total de la vigencia del Plan de Abastecimiento Estratégico PAE. Se debe tener en cuenta que tanto los recursos asignados al PAE, como las programaciones para su ejecución, son susceptibles de actualizaciones durante su vigencia, a cambios y a ajustes por aplazamientos presupuestales o reprogramación de las necesidades de la entidad, y de acuerdo con las directrices del gobierno, por lo que pueden variar los resultados de los indicadores dados en porcentaje (%) en cada periodo.</t>
  </si>
  <si>
    <t>Recursos Presupuestados</t>
  </si>
  <si>
    <t>(Nota 2)</t>
  </si>
  <si>
    <t>Indicador de Recursos Comprometidos =</t>
  </si>
  <si>
    <t>Indicador de Cumplimiento =</t>
  </si>
  <si>
    <t>RECURSOS PAE ($)</t>
  </si>
  <si>
    <t>Menor a 70%</t>
  </si>
  <si>
    <t>Entre 81% y 90%</t>
  </si>
  <si>
    <t>Entre 71% y 80%</t>
  </si>
  <si>
    <t>Entre 91% y 99%</t>
  </si>
  <si>
    <t>Baja</t>
  </si>
  <si>
    <t>Alta</t>
  </si>
  <si>
    <t>Observaciones y Recomendaciones.</t>
  </si>
  <si>
    <t>ANUALIDAD</t>
  </si>
  <si>
    <t>* Se evalúa al final del ciclo.</t>
  </si>
  <si>
    <t>Revisar y/o Reformular PAE</t>
  </si>
  <si>
    <t>PLAN DE ABASTECIMIENTO ESTRATÉGICO</t>
  </si>
  <si>
    <t>INFORME DE SEGUIMIENTO</t>
  </si>
  <si>
    <t>GESTIÓN DE CONTRATOS</t>
  </si>
  <si>
    <t>Excelente</t>
  </si>
  <si>
    <t>Regular</t>
  </si>
  <si>
    <t>Periodicidad:</t>
  </si>
  <si>
    <t>1. Sistema de Gestión de Recursos Físicos y Contratación Neón del MME.</t>
  </si>
  <si>
    <t>PRESUPUESTO</t>
  </si>
  <si>
    <t>COMPROMISOS</t>
  </si>
  <si>
    <t>EJECUCIÓN</t>
  </si>
  <si>
    <t>Les invitamos a consultar las actualizaciones en nuestro portal web y en el portal de Colombia Compra Eficiente, donde también podrá consultar los procesos de contratación:</t>
  </si>
  <si>
    <t>https://www.minenergia.gov.co/es/ministerio/gesti%C3%B3n/contrataci%C3%B3n/</t>
  </si>
  <si>
    <t>2. PAE en SECOP / PAA publicado en Colombia Compra Eficiente.</t>
  </si>
  <si>
    <t>2. Ver Plan Anual de Adquisiciones 2022 en https://www.minenergia.gov.co/es/ministerio/gesti%C3%B3n/contrataci%C3%B3n/ (clic aquí), donde encontrará los reportes de contratos mes a mes.</t>
  </si>
  <si>
    <t>Estimado Programado</t>
  </si>
  <si>
    <t>Compromisos</t>
  </si>
  <si>
    <t>Contratos</t>
  </si>
  <si>
    <t>Recursos Programados</t>
  </si>
  <si>
    <t>DESPACHO</t>
  </si>
  <si>
    <t>DEPENDENCIA</t>
  </si>
  <si>
    <t>Valor Contratos</t>
  </si>
  <si>
    <t>Avance Periodo %</t>
  </si>
  <si>
    <t>Estimados Programados</t>
  </si>
  <si>
    <t>Suscritos</t>
  </si>
  <si>
    <t>DESPACHO MINISTRO</t>
  </si>
  <si>
    <t>101-GRUPO DE COMUNICACIÓN Y PRENSA</t>
  </si>
  <si>
    <t>105-GRUPO DE EJECUCIÓN ESTRATÉGICA DEL SECTOR EXTRACTIVO</t>
  </si>
  <si>
    <t>11-OFICINA DE ASUNTOS AMBIENTALES Y SOCIALES</t>
  </si>
  <si>
    <t>12-OFICINA DE ASUNTOS REGULATORIOS Y EMPRESARIALES</t>
  </si>
  <si>
    <t>13-OFICINA ASESORA JURIDICA</t>
  </si>
  <si>
    <t>14-OFICINA DE PLANEACION Y GESTION INTERNACIONAL</t>
  </si>
  <si>
    <t>Total DESPACHO MINISTRO</t>
  </si>
  <si>
    <t>DESPACHO VICEMINISTRO ENERGIA</t>
  </si>
  <si>
    <t>31-DIRECCION DE HIDROCARBUROS</t>
  </si>
  <si>
    <t>32-DIRECCION DE ENERGIA ELECTRICA</t>
  </si>
  <si>
    <t>Total DESPACHO VICEMINISTRO ENERGIA</t>
  </si>
  <si>
    <t>DESPACHO VICEMINISTRO MINAS</t>
  </si>
  <si>
    <t>21-DIRECCION DE MINERIA EMPRESARIAL</t>
  </si>
  <si>
    <t>2200-DIRECCIÓN DE FORMALIZACIÓN MINERA</t>
  </si>
  <si>
    <t>2-DESPACHO VICEMINISTRO MINAS</t>
  </si>
  <si>
    <t>Total DESPACHO VICEMINISTRO MINAS</t>
  </si>
  <si>
    <t>SECRETARIA GENERAL</t>
  </si>
  <si>
    <t>4002-GRUPO DE TECNOLOGÍAS DE LA INFORMACIÓN Y LAS COMUNICACIONES - TICS</t>
  </si>
  <si>
    <t>4005-GRUPO DE RELACIONAMIENTO CON EL CIUDADANO Y GESTIÓN DE LA INFORMACIÓN</t>
  </si>
  <si>
    <t>4011-GRUPO DE GESTIÓN ADMINISTRATIVA</t>
  </si>
  <si>
    <t>4-SECRETARIA GENERAL - BID</t>
  </si>
  <si>
    <t>Total SECRETARIA GENERAL</t>
  </si>
  <si>
    <t>Total general</t>
  </si>
  <si>
    <t>Programado Trimestre</t>
  </si>
  <si>
    <t>Recusros Vigencia PAE 2023</t>
  </si>
  <si>
    <t>($) Acumulado</t>
  </si>
  <si>
    <t>MEDICIÓN SUGERIDA</t>
  </si>
  <si>
    <r>
      <rPr>
        <b/>
        <u/>
        <sz val="11"/>
        <color theme="1"/>
        <rFont val="Arial"/>
        <family val="2"/>
      </rPr>
      <t>ACUMULADO:</t>
    </r>
    <r>
      <rPr>
        <b/>
        <sz val="11"/>
        <color theme="1"/>
        <rFont val="Arial"/>
        <family val="2"/>
      </rPr>
      <t xml:space="preserve"> </t>
    </r>
    <r>
      <rPr>
        <sz val="11"/>
        <color theme="1"/>
        <rFont val="Arial"/>
        <family val="2"/>
      </rPr>
      <t>Para la ANUALIDAD total de ejecución sobre los recursos asignados para la vigencia, lo que se encuentra dentro de los siguientes límites de gestión:</t>
    </r>
  </si>
  <si>
    <t>ACUMULADO</t>
  </si>
  <si>
    <t>#¡DIV/0!=</t>
  </si>
  <si>
    <t>No es posible calcular por la programación inicial.</t>
  </si>
  <si>
    <t>Detalle Trimestre 4</t>
  </si>
  <si>
    <t>v168 PAE SECOP</t>
  </si>
  <si>
    <t>v168 SECOP</t>
  </si>
  <si>
    <r>
      <t xml:space="preserve">Durante el cuarto trimestre del año, se comprometieron recursos por valor de </t>
    </r>
    <r>
      <rPr>
        <sz val="11"/>
        <rFont val="Arial"/>
        <family val="2"/>
      </rPr>
      <t>$291.461,5</t>
    </r>
    <r>
      <rPr>
        <sz val="11"/>
        <color theme="1"/>
        <rFont val="Arial"/>
        <family val="2"/>
      </rPr>
      <t xml:space="preserve"> millones de pesos con la suscripción de 238 contratos.</t>
    </r>
  </si>
  <si>
    <r>
      <rPr>
        <b/>
        <u/>
        <sz val="11"/>
        <color theme="1"/>
        <rFont val="Arial"/>
        <family val="2"/>
      </rPr>
      <t>TRIMESTRE IV:</t>
    </r>
    <r>
      <rPr>
        <sz val="11"/>
        <color theme="1"/>
        <rFont val="Arial"/>
        <family val="2"/>
      </rPr>
      <t xml:space="preserve"> Ejecución sobre los recursos asignados en el periodo, lo que se encuentra dentro de los siguientes límites de gestión:</t>
    </r>
  </si>
  <si>
    <r>
      <t xml:space="preserve">Hasta el cuarto trimestre del año, se comprometieron recursos dentro de este plan con la suscripción de 1.214 contratos por valor </t>
    </r>
    <r>
      <rPr>
        <sz val="11"/>
        <rFont val="Arial"/>
        <family val="2"/>
      </rPr>
      <t xml:space="preserve">de $403.469 </t>
    </r>
    <r>
      <rPr>
        <sz val="11"/>
        <color theme="1"/>
        <rFont val="Arial"/>
        <family val="2"/>
      </rPr>
      <t>millones de pesos, lo que representó un 88 % de la ejecución de los recursos de los proyectos en el trimestre y 43% acumulado en los retos asumidos por esta cartera mediante contratación pública.
Es importante tener presente que la entidad recibió adición de recursos a proyectos de inversión de la Dirección de Energía, Dirección de Formalización Minera, Oficina de Asuntos Ambientales, por lo cual se actualizaron las líneas de necesidades y recursos en el Plan de Abastecimientos Estratégico, lo cual impacta notablemente la ejecución acumulada y se presenta una situación atípica en el PAE.
Durante este trimestre se genera una muy buena gestión de contratación y de recursos, especialmente en la las contribuciones para la ampliación de la cobertura de las matrices energéticas, beneficiando a más ciudadanos progresivamente, así como contratos y convenios que surgen de los proyectos que estaban pendientes de la inyección de los recursos, además del rezago de programación de contrataciones de los trimestres anteriores, que las áreas programan, pero que no radican con oportunidad, pero no se gestionaaron más contrataciones de parte de las áreas.</t>
    </r>
  </si>
  <si>
    <t>Con los datos del resultado del TRIMESTRE IV, se observa una buena gestión de la contratación según la misma programación de las áreas, pero en esta ocasión una baja ejecución de compromisos de los recursos con las áreas ejecutoras con la programación del PAE dentro de los términos estimados, aunado a la adición de nuevos recursos en los proyecto como se indicó anteriromente. Durante este periodo continuó con una menor incidencia la contingencia por los lineamientos de gobierno en materia de contratación con personas naturales, dentro de una estrategia orientada a la formalización del empleo público, por cuanto se finalizaron los primeros contratos de prestación de servicios profesionales y apoyo a la gestión suscritos a término de 4 meses junto con los que vienen  por primera vez, y la generación de los nuevos contratos para la continuidad de la satisfacción de las necesidades previstas para la vigencia, donde a su vez se recibe nuevo lineamiento de gobierno para que tales contratos se den hasta el término de la vigencia.
La Evaluación del ACUMULADO para el TRIMESTRE IV permite observar el avance positivo en cuanto a la gestión de contratos, con cumplimiento parcialmente bajo en recursos de la vigencia, lo cual es un ejercicio de proyección para la siguiente vigencia y acción de mejora por parte de los responsables de los recursos y la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</si>
</sst>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 &quot;COP&quot;"/>
    <numFmt numFmtId="168" formatCode="#,##0.00\ \€"/>
    <numFmt numFmtId="169" formatCode="_-&quot;$&quot;* #,##0_-;\-&quot;$&quot;* #,##0_-;_-&quot;$&quot;* &quot;-&quot;??_-;_-@_-"/>
    <numFmt numFmtId="170" formatCode="&quot;$&quot;\ #,##0"/>
    <numFmt numFmtId="171" formatCode="_(* #,##0.00_);_(* \(#,##0.00\);_(* &quot;-&quot;??_);_(@_)"/>
  </numFmts>
  <fonts count="27" x14ac:knownFonts="1">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8"/>
      <color theme="1"/>
      <name val="Arial"/>
      <family val="2"/>
    </font>
    <font>
      <b/>
      <sz val="10"/>
      <color theme="1"/>
      <name val="Arial"/>
      <family val="2"/>
    </font>
    <font>
      <sz val="9"/>
      <color theme="1"/>
      <name val="Arial"/>
      <family val="2"/>
    </font>
    <font>
      <sz val="10"/>
      <color theme="1"/>
      <name val="Verdana"/>
      <family val="2"/>
    </font>
    <font>
      <b/>
      <sz val="10"/>
      <color theme="1"/>
      <name val="Verdana"/>
      <family val="2"/>
    </font>
    <font>
      <b/>
      <sz val="14"/>
      <color theme="1"/>
      <name val="Verdana"/>
      <family val="2"/>
    </font>
    <font>
      <sz val="10"/>
      <name val="Arial"/>
      <family val="2"/>
    </font>
    <font>
      <b/>
      <sz val="9"/>
      <color theme="1"/>
      <name val="Arial"/>
      <family val="2"/>
    </font>
    <font>
      <b/>
      <sz val="11"/>
      <color theme="1"/>
      <name val="Arial"/>
      <family val="2"/>
    </font>
    <font>
      <sz val="11"/>
      <color theme="1"/>
      <name val="Arial"/>
      <family val="2"/>
    </font>
    <font>
      <sz val="11"/>
      <color rgb="FFFF0000"/>
      <name val="Arial"/>
      <family val="2"/>
    </font>
    <font>
      <sz val="6"/>
      <color theme="1"/>
      <name val="Arial"/>
      <family val="2"/>
    </font>
    <font>
      <sz val="11"/>
      <name val="Arial"/>
      <family val="2"/>
    </font>
    <font>
      <i/>
      <sz val="8"/>
      <color theme="1"/>
      <name val="Arial"/>
      <family val="2"/>
    </font>
    <font>
      <i/>
      <sz val="9"/>
      <color theme="1"/>
      <name val="Arial"/>
      <family val="2"/>
    </font>
    <font>
      <b/>
      <sz val="8"/>
      <color theme="1"/>
      <name val="Arial"/>
      <family val="2"/>
    </font>
    <font>
      <u/>
      <sz val="10"/>
      <color theme="10"/>
      <name val="Arial"/>
      <family val="2"/>
    </font>
    <font>
      <b/>
      <sz val="11"/>
      <color theme="0"/>
      <name val="Calibri"/>
      <family val="2"/>
      <scheme val="minor"/>
    </font>
    <font>
      <b/>
      <sz val="11"/>
      <color theme="1"/>
      <name val="Calibri"/>
      <family val="2"/>
      <scheme val="minor"/>
    </font>
    <font>
      <sz val="11"/>
      <color indexed="8"/>
      <name val="Calibri"/>
      <family val="2"/>
    </font>
    <font>
      <sz val="8"/>
      <color theme="1"/>
      <name val="Calibri"/>
      <family val="2"/>
      <scheme val="minor"/>
    </font>
    <font>
      <b/>
      <sz val="12"/>
      <color theme="0"/>
      <name val="Calibri"/>
      <family val="2"/>
      <scheme val="minor"/>
    </font>
    <font>
      <b/>
      <u/>
      <sz val="11"/>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DDD9C4"/>
        <bgColor indexed="64"/>
      </patternFill>
    </fill>
    <fill>
      <patternFill patternType="solid">
        <fgColor rgb="FFDAEEF3"/>
        <bgColor indexed="64"/>
      </patternFill>
    </fill>
    <fill>
      <patternFill patternType="solid">
        <fgColor rgb="FF808080"/>
        <bgColor indexed="64"/>
      </patternFill>
    </fill>
    <fill>
      <patternFill patternType="solid">
        <fgColor theme="9"/>
        <bgColor indexed="64"/>
      </patternFill>
    </fill>
    <fill>
      <patternFill patternType="solid">
        <fgColor theme="9"/>
        <bgColor theme="4" tint="0.79998168889431442"/>
      </patternFill>
    </fill>
    <fill>
      <patternFill patternType="solid">
        <fgColor theme="9" tint="0.79998168889431442"/>
        <bgColor indexed="64"/>
      </patternFill>
    </fill>
    <fill>
      <patternFill patternType="solid">
        <fgColor theme="9"/>
        <bgColor theme="9"/>
      </patternFill>
    </fill>
    <fill>
      <patternFill patternType="solid">
        <fgColor theme="9" tint="0.59999389629810485"/>
        <bgColor theme="9" tint="0.59999389629810485"/>
      </patternFill>
    </fill>
    <fill>
      <patternFill patternType="solid">
        <fgColor theme="9" tint="0.79998168889431442"/>
        <bgColor theme="9" tint="0.79998168889431442"/>
      </patternFill>
    </fill>
    <fill>
      <patternFill patternType="solid">
        <fgColor theme="9" tint="0.39997558519241921"/>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indexed="64"/>
      </right>
      <top style="thin">
        <color auto="1"/>
      </top>
      <bottom/>
      <diagonal/>
    </border>
    <border>
      <left/>
      <right style="medium">
        <color indexed="64"/>
      </right>
      <top style="medium">
        <color indexed="64"/>
      </top>
      <bottom style="medium">
        <color indexed="64"/>
      </bottom>
      <diagonal/>
    </border>
    <border>
      <left/>
      <right style="medium">
        <color indexed="64"/>
      </right>
      <top/>
      <bottom style="thin">
        <color auto="1"/>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medium">
        <color indexed="64"/>
      </top>
      <bottom style="medium">
        <color indexed="64"/>
      </bottom>
      <diagonal/>
    </border>
    <border>
      <left style="thin">
        <color auto="1"/>
      </left>
      <right/>
      <top/>
      <bottom/>
      <diagonal/>
    </border>
    <border>
      <left style="thin">
        <color auto="1"/>
      </left>
      <right/>
      <top style="medium">
        <color indexed="64"/>
      </top>
      <bottom/>
      <diagonal/>
    </border>
    <border>
      <left/>
      <right style="medium">
        <color indexed="64"/>
      </right>
      <top style="medium">
        <color indexed="64"/>
      </top>
      <bottom/>
      <diagonal/>
    </border>
    <border>
      <left style="thin">
        <color auto="1"/>
      </left>
      <right/>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diagonal/>
    </border>
    <border>
      <left/>
      <right/>
      <top style="thin">
        <color auto="1"/>
      </top>
      <bottom style="thin">
        <color auto="1"/>
      </bottom>
      <diagonal/>
    </border>
    <border>
      <left/>
      <right/>
      <top style="medium">
        <color theme="9" tint="-0.249977111117893"/>
      </top>
      <bottom style="medium">
        <color theme="9" tint="-0.249977111117893"/>
      </bottom>
      <diagonal/>
    </border>
    <border>
      <left/>
      <right/>
      <top style="medium">
        <color theme="9" tint="-0.249977111117893"/>
      </top>
      <bottom/>
      <diagonal/>
    </border>
    <border>
      <left/>
      <right/>
      <top style="thin">
        <color theme="9" tint="-0.249977111117893"/>
      </top>
      <bottom style="medium">
        <color theme="9" tint="-0.249977111117893"/>
      </bottom>
      <diagonal/>
    </border>
    <border>
      <left/>
      <right/>
      <top style="thin">
        <color theme="9" tint="-0.24994659260841701"/>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auto="1"/>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medium">
        <color indexed="64"/>
      </left>
      <right style="medium">
        <color indexed="64"/>
      </right>
      <top/>
      <bottom style="thin">
        <color auto="1"/>
      </bottom>
      <diagonal/>
    </border>
    <border>
      <left/>
      <right/>
      <top/>
      <bottom style="thin">
        <color theme="9" tint="-0.249977111117893"/>
      </bottom>
      <diagonal/>
    </border>
  </borders>
  <cellStyleXfs count="36">
    <xf numFmtId="0" fontId="0" fillId="0" borderId="0"/>
    <xf numFmtId="43" fontId="3" fillId="0" borderId="0" applyFont="0" applyFill="0" applyBorder="0" applyAlignment="0" applyProtection="0"/>
    <xf numFmtId="9" fontId="3" fillId="0" borderId="0" applyFont="0" applyFill="0" applyBorder="0" applyAlignment="0" applyProtection="0"/>
    <xf numFmtId="49" fontId="7" fillId="0" borderId="0" applyFill="0" applyBorder="0" applyProtection="0">
      <alignment horizontal="left" vertical="center"/>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0" fontId="7" fillId="0" borderId="1" applyNumberFormat="0" applyFill="0" applyProtection="0">
      <alignment horizontal="left" vertical="center"/>
    </xf>
    <xf numFmtId="0" fontId="3" fillId="0" borderId="1" applyNumberFormat="0" applyFont="0" applyFill="0" applyAlignment="0" applyProtection="0"/>
    <xf numFmtId="43" fontId="3" fillId="0" borderId="0" applyFont="0" applyFill="0" applyBorder="0" applyAlignment="0" applyProtection="0"/>
    <xf numFmtId="41"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4" fontId="7" fillId="0" borderId="0" applyFill="0" applyBorder="0" applyProtection="0">
      <alignment horizontal="right" vertical="center"/>
    </xf>
    <xf numFmtId="22" fontId="7" fillId="0" borderId="0" applyFill="0" applyBorder="0" applyProtection="0">
      <alignment horizontal="right" vertical="center"/>
    </xf>
    <xf numFmtId="4" fontId="7" fillId="0" borderId="0" applyFill="0" applyBorder="0" applyProtection="0">
      <alignment horizontal="right" vertical="center"/>
    </xf>
    <xf numFmtId="4" fontId="7" fillId="0" borderId="1" applyFill="0" applyProtection="0">
      <alignment horizontal="right" vertical="center"/>
    </xf>
    <xf numFmtId="168" fontId="7" fillId="0" borderId="0" applyFill="0" applyBorder="0" applyProtection="0">
      <alignment horizontal="right" vertical="center"/>
    </xf>
    <xf numFmtId="168" fontId="7" fillId="0" borderId="1" applyFill="0" applyProtection="0">
      <alignment horizontal="right" vertical="center"/>
    </xf>
    <xf numFmtId="0" fontId="8" fillId="2" borderId="0" applyNumberFormat="0" applyBorder="0" applyProtection="0">
      <alignment horizontal="center" vertical="center"/>
    </xf>
    <xf numFmtId="0" fontId="8" fillId="3" borderId="0" applyNumberFormat="0" applyBorder="0" applyProtection="0">
      <alignment horizontal="center" vertical="center" wrapText="1"/>
    </xf>
    <xf numFmtId="0" fontId="7" fillId="3" borderId="0" applyNumberFormat="0" applyBorder="0" applyProtection="0">
      <alignment horizontal="right" vertical="center" wrapText="1"/>
    </xf>
    <xf numFmtId="0" fontId="8" fillId="4"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9" fillId="5" borderId="1" applyNumberFormat="0" applyProtection="0">
      <alignment horizontal="left" vertical="center"/>
    </xf>
    <xf numFmtId="0" fontId="10" fillId="0" borderId="0"/>
    <xf numFmtId="0" fontId="10" fillId="0" borderId="0"/>
    <xf numFmtId="3" fontId="7" fillId="0" borderId="0" applyFill="0" applyBorder="0" applyProtection="0">
      <alignment horizontal="right" vertical="center"/>
    </xf>
    <xf numFmtId="3" fontId="7" fillId="0" borderId="1" applyFill="0" applyProtection="0">
      <alignment horizontal="right" vertical="center"/>
    </xf>
    <xf numFmtId="9" fontId="3" fillId="0" borderId="0" applyFont="0" applyFill="0" applyBorder="0" applyAlignment="0" applyProtection="0"/>
    <xf numFmtId="9" fontId="10" fillId="0" borderId="0" applyFont="0" applyFill="0" applyBorder="0" applyAlignment="0" applyProtection="0"/>
    <xf numFmtId="166" fontId="3" fillId="0" borderId="0" applyFont="0" applyFill="0" applyBorder="0" applyAlignment="0" applyProtection="0"/>
    <xf numFmtId="0" fontId="20" fillId="0" borderId="0" applyNumberFormat="0" applyFill="0" applyBorder="0" applyAlignment="0" applyProtection="0"/>
    <xf numFmtId="0" fontId="2" fillId="0" borderId="0"/>
    <xf numFmtId="9" fontId="23" fillId="0" borderId="0" applyFont="0" applyFill="0" applyBorder="0" applyAlignment="0" applyProtection="0"/>
    <xf numFmtId="171" fontId="23" fillId="0" borderId="0" applyFont="0" applyFill="0" applyBorder="0" applyAlignment="0" applyProtection="0"/>
  </cellStyleXfs>
  <cellXfs count="163">
    <xf numFmtId="0" fontId="0" fillId="0" borderId="0" xfId="0"/>
    <xf numFmtId="0" fontId="0" fillId="0" borderId="0" xfId="0" applyAlignment="1">
      <alignment horizontal="right"/>
    </xf>
    <xf numFmtId="0" fontId="4" fillId="0" borderId="0" xfId="0" applyFont="1" applyAlignment="1">
      <alignment horizontal="right"/>
    </xf>
    <xf numFmtId="14" fontId="4" fillId="0" borderId="0" xfId="0" applyNumberFormat="1" applyFont="1" applyAlignment="1">
      <alignment horizontal="center"/>
    </xf>
    <xf numFmtId="0" fontId="0" fillId="0" borderId="0" xfId="0" applyAlignment="1">
      <alignment horizontal="center" vertical="center" wrapText="1"/>
    </xf>
    <xf numFmtId="0" fontId="5" fillId="0" borderId="1" xfId="0" applyFont="1" applyBorder="1" applyAlignment="1">
      <alignment horizontal="center"/>
    </xf>
    <xf numFmtId="0" fontId="5" fillId="0" borderId="0" xfId="0" applyFont="1" applyAlignment="1">
      <alignment horizontal="center"/>
    </xf>
    <xf numFmtId="0" fontId="5" fillId="0" borderId="0" xfId="0" applyFont="1"/>
    <xf numFmtId="0" fontId="0" fillId="0" borderId="0" xfId="0" applyAlignment="1">
      <alignment vertical="center"/>
    </xf>
    <xf numFmtId="0" fontId="4" fillId="0" borderId="0" xfId="0" applyFont="1"/>
    <xf numFmtId="0" fontId="5" fillId="0" borderId="0" xfId="0" applyFont="1" applyAlignment="1">
      <alignment horizontal="right"/>
    </xf>
    <xf numFmtId="0" fontId="6" fillId="0" borderId="0" xfId="0" applyFont="1" applyAlignment="1">
      <alignment horizontal="center"/>
    </xf>
    <xf numFmtId="0" fontId="12" fillId="0" borderId="0" xfId="0" applyFont="1" applyAlignment="1">
      <alignment vertical="top"/>
    </xf>
    <xf numFmtId="0" fontId="13" fillId="0" borderId="0" xfId="0" applyFont="1" applyAlignment="1">
      <alignment horizontal="justify" wrapText="1"/>
    </xf>
    <xf numFmtId="0" fontId="13" fillId="0" borderId="0" xfId="0" applyFont="1"/>
    <xf numFmtId="0" fontId="13" fillId="0" borderId="0" xfId="0" applyFont="1" applyAlignment="1">
      <alignment vertical="center"/>
    </xf>
    <xf numFmtId="0" fontId="13" fillId="0" borderId="0" xfId="0" applyFont="1" applyAlignment="1">
      <alignment horizontal="justify" vertical="top" wrapText="1"/>
    </xf>
    <xf numFmtId="0" fontId="12" fillId="0" borderId="0" xfId="0" applyFont="1"/>
    <xf numFmtId="0" fontId="13" fillId="0" borderId="0" xfId="0" applyFont="1" applyAlignment="1">
      <alignment wrapText="1"/>
    </xf>
    <xf numFmtId="0" fontId="13" fillId="0" borderId="0" xfId="0" applyFont="1" applyAlignment="1">
      <alignment horizontal="right"/>
    </xf>
    <xf numFmtId="14" fontId="13" fillId="0" borderId="0" xfId="0" applyNumberFormat="1" applyFont="1"/>
    <xf numFmtId="14" fontId="0" fillId="0" borderId="0" xfId="0" applyNumberFormat="1" applyAlignment="1">
      <alignment horizontal="right"/>
    </xf>
    <xf numFmtId="14" fontId="0" fillId="0" borderId="0" xfId="0" applyNumberFormat="1" applyAlignment="1">
      <alignment horizontal="center"/>
    </xf>
    <xf numFmtId="0" fontId="0" fillId="0" borderId="1" xfId="0" applyBorder="1" applyAlignment="1">
      <alignment horizontal="center" vertical="center"/>
    </xf>
    <xf numFmtId="0" fontId="15" fillId="0" borderId="0" xfId="0" applyFont="1"/>
    <xf numFmtId="169" fontId="3" fillId="0" borderId="1" xfId="31" applyNumberFormat="1" applyFont="1" applyFill="1" applyBorder="1" applyAlignment="1">
      <alignment horizontal="center" vertical="center"/>
    </xf>
    <xf numFmtId="164" fontId="0" fillId="0" borderId="1" xfId="0" applyNumberFormat="1" applyBorder="1" applyAlignment="1">
      <alignment horizontal="center"/>
    </xf>
    <xf numFmtId="0" fontId="14" fillId="0" borderId="0" xfId="0" applyFont="1" applyAlignment="1">
      <alignment vertical="center"/>
    </xf>
    <xf numFmtId="0" fontId="16" fillId="0" borderId="0" xfId="0" applyFont="1" applyAlignment="1">
      <alignment vertical="center"/>
    </xf>
    <xf numFmtId="0" fontId="17" fillId="0" borderId="0" xfId="0" applyFont="1" applyAlignment="1">
      <alignment horizontal="right"/>
    </xf>
    <xf numFmtId="0" fontId="4" fillId="0" borderId="0" xfId="0" applyFont="1" applyAlignment="1">
      <alignment horizontal="left"/>
    </xf>
    <xf numFmtId="0" fontId="18" fillId="0" borderId="0" xfId="0" applyFont="1" applyAlignment="1">
      <alignment horizontal="right"/>
    </xf>
    <xf numFmtId="0" fontId="19"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0" fillId="0" borderId="32" xfId="0" applyBorder="1" applyAlignment="1">
      <alignment vertical="center"/>
    </xf>
    <xf numFmtId="0" fontId="0" fillId="0" borderId="0" xfId="0" applyAlignment="1">
      <alignment vertical="center" wrapText="1"/>
    </xf>
    <xf numFmtId="0" fontId="0" fillId="0" borderId="32" xfId="0" applyBorder="1" applyAlignment="1">
      <alignment vertical="center" wrapText="1"/>
    </xf>
    <xf numFmtId="169" fontId="3" fillId="0" borderId="0" xfId="31" applyNumberFormat="1" applyFont="1" applyFill="1" applyBorder="1" applyAlignment="1">
      <alignment vertical="center"/>
    </xf>
    <xf numFmtId="0" fontId="19" fillId="0" borderId="0" xfId="0" applyFont="1"/>
    <xf numFmtId="0" fontId="19" fillId="0" borderId="0" xfId="0" applyFont="1" applyAlignment="1">
      <alignment horizontal="justify" wrapText="1"/>
    </xf>
    <xf numFmtId="14" fontId="19" fillId="0" borderId="0" xfId="0" applyNumberFormat="1" applyFont="1" applyAlignment="1">
      <alignment horizontal="center"/>
    </xf>
    <xf numFmtId="14" fontId="6" fillId="0" borderId="0" xfId="0" applyNumberFormat="1" applyFont="1" applyAlignment="1">
      <alignment horizontal="left"/>
    </xf>
    <xf numFmtId="0" fontId="19" fillId="0" borderId="0" xfId="0" applyFont="1" applyAlignment="1">
      <alignment vertical="center"/>
    </xf>
    <xf numFmtId="0" fontId="19" fillId="0" borderId="1" xfId="0" applyFont="1" applyBorder="1" applyAlignment="1">
      <alignment horizontal="center" vertical="center"/>
    </xf>
    <xf numFmtId="9" fontId="0" fillId="0" borderId="1" xfId="30" applyFont="1" applyFill="1" applyBorder="1" applyAlignment="1">
      <alignment horizontal="center" vertical="center"/>
    </xf>
    <xf numFmtId="9" fontId="0" fillId="0" borderId="3" xfId="30" applyFont="1" applyFill="1" applyBorder="1" applyAlignment="1">
      <alignment horizontal="center" vertical="center"/>
    </xf>
    <xf numFmtId="9" fontId="3" fillId="0" borderId="1" xfId="30" applyFont="1" applyFill="1" applyBorder="1" applyAlignment="1">
      <alignment horizontal="center" vertical="center"/>
    </xf>
    <xf numFmtId="0" fontId="5" fillId="6" borderId="1" xfId="0" applyFont="1" applyFill="1" applyBorder="1" applyAlignment="1">
      <alignment horizontal="center"/>
    </xf>
    <xf numFmtId="0" fontId="5" fillId="6" borderId="0" xfId="0" applyFont="1" applyFill="1" applyAlignment="1">
      <alignment horizontal="center"/>
    </xf>
    <xf numFmtId="0" fontId="0" fillId="6" borderId="10" xfId="0" applyFill="1" applyBorder="1" applyAlignment="1">
      <alignment horizontal="center" vertical="center" wrapText="1"/>
    </xf>
    <xf numFmtId="0" fontId="0" fillId="6" borderId="6" xfId="1" applyNumberFormat="1" applyFont="1" applyFill="1" applyBorder="1" applyAlignment="1">
      <alignment horizontal="center" vertical="center"/>
    </xf>
    <xf numFmtId="0" fontId="0" fillId="6" borderId="7" xfId="0" applyFill="1" applyBorder="1" applyAlignment="1">
      <alignment horizontal="center" vertical="center"/>
    </xf>
    <xf numFmtId="0" fontId="0" fillId="7" borderId="7" xfId="0" applyFill="1" applyBorder="1" applyAlignment="1">
      <alignment horizontal="center" vertical="center" wrapText="1"/>
    </xf>
    <xf numFmtId="9" fontId="0" fillId="6" borderId="8" xfId="30" applyFont="1" applyFill="1" applyBorder="1" applyAlignment="1">
      <alignment horizontal="center" vertical="center"/>
    </xf>
    <xf numFmtId="0" fontId="15" fillId="7" borderId="20" xfId="0" applyFont="1" applyFill="1" applyBorder="1" applyAlignment="1">
      <alignment horizontal="center" vertical="center" wrapText="1"/>
    </xf>
    <xf numFmtId="0" fontId="15" fillId="7" borderId="21" xfId="0" applyFont="1" applyFill="1" applyBorder="1" applyAlignment="1">
      <alignment horizontal="center" vertical="center" wrapText="1"/>
    </xf>
    <xf numFmtId="169" fontId="3" fillId="6" borderId="6" xfId="31" applyNumberFormat="1" applyFont="1" applyFill="1" applyBorder="1" applyAlignment="1">
      <alignment horizontal="center" vertical="center"/>
    </xf>
    <xf numFmtId="169" fontId="3" fillId="6" borderId="7" xfId="31" applyNumberFormat="1" applyFont="1" applyFill="1" applyBorder="1" applyAlignment="1">
      <alignment horizontal="center" vertical="center"/>
    </xf>
    <xf numFmtId="9" fontId="5" fillId="6" borderId="1" xfId="0" applyNumberFormat="1" applyFont="1" applyFill="1" applyBorder="1" applyAlignment="1">
      <alignment horizontal="center" vertical="center"/>
    </xf>
    <xf numFmtId="9" fontId="13" fillId="6" borderId="1" xfId="0" applyNumberFormat="1" applyFont="1" applyFill="1" applyBorder="1" applyAlignment="1">
      <alignment horizontal="center" vertical="top"/>
    </xf>
    <xf numFmtId="0" fontId="13" fillId="6" borderId="1" xfId="0" applyFont="1" applyFill="1" applyBorder="1" applyAlignment="1">
      <alignment horizontal="center" vertical="top"/>
    </xf>
    <xf numFmtId="0" fontId="0" fillId="8" borderId="0" xfId="0" applyFill="1"/>
    <xf numFmtId="0" fontId="2" fillId="0" borderId="0" xfId="33"/>
    <xf numFmtId="0" fontId="2" fillId="0" borderId="0" xfId="33" applyAlignment="1">
      <alignment vertical="center" wrapText="1"/>
    </xf>
    <xf numFmtId="9" fontId="0" fillId="0" borderId="0" xfId="34" applyFont="1" applyAlignment="1">
      <alignment horizontal="center" vertical="center"/>
    </xf>
    <xf numFmtId="0" fontId="0" fillId="0" borderId="0" xfId="35" applyNumberFormat="1" applyFont="1" applyAlignment="1">
      <alignment horizontal="center" vertical="center"/>
    </xf>
    <xf numFmtId="9" fontId="22" fillId="10" borderId="0" xfId="34" applyFont="1" applyFill="1" applyAlignment="1">
      <alignment horizontal="center" vertical="center"/>
    </xf>
    <xf numFmtId="0" fontId="22" fillId="10" borderId="0" xfId="35" applyNumberFormat="1" applyFont="1" applyFill="1" applyAlignment="1">
      <alignment horizontal="center" vertical="center"/>
    </xf>
    <xf numFmtId="9" fontId="22" fillId="0" borderId="38" xfId="34" applyFont="1" applyBorder="1" applyAlignment="1">
      <alignment horizontal="center" vertical="center"/>
    </xf>
    <xf numFmtId="0" fontId="22" fillId="0" borderId="38" xfId="35" applyNumberFormat="1" applyFont="1" applyBorder="1" applyAlignment="1">
      <alignment horizontal="center" vertical="center"/>
    </xf>
    <xf numFmtId="0" fontId="24" fillId="0" borderId="0" xfId="33" applyFont="1" applyAlignment="1">
      <alignment horizontal="right"/>
    </xf>
    <xf numFmtId="0" fontId="21" fillId="9" borderId="0" xfId="0" applyFont="1" applyFill="1" applyAlignment="1">
      <alignment horizontal="center" vertical="center" wrapText="1"/>
    </xf>
    <xf numFmtId="0" fontId="21" fillId="9" borderId="37" xfId="0" applyFont="1" applyFill="1" applyBorder="1" applyAlignment="1">
      <alignment horizontal="center" vertical="center"/>
    </xf>
    <xf numFmtId="0" fontId="0" fillId="0" borderId="0" xfId="0" applyAlignment="1">
      <alignment horizontal="left" vertical="center" wrapText="1"/>
    </xf>
    <xf numFmtId="170" fontId="0" fillId="0" borderId="0" xfId="0" applyNumberFormat="1" applyAlignment="1">
      <alignment vertical="center"/>
    </xf>
    <xf numFmtId="170" fontId="22" fillId="10" borderId="0" xfId="0" applyNumberFormat="1" applyFont="1" applyFill="1" applyAlignment="1">
      <alignment vertical="center"/>
    </xf>
    <xf numFmtId="170" fontId="22" fillId="0" borderId="38" xfId="0" applyNumberFormat="1" applyFont="1" applyBorder="1" applyAlignment="1">
      <alignment vertical="center"/>
    </xf>
    <xf numFmtId="0" fontId="24" fillId="0" borderId="0" xfId="0" applyFont="1" applyAlignment="1">
      <alignment horizontal="right"/>
    </xf>
    <xf numFmtId="0" fontId="25" fillId="9" borderId="39" xfId="0" applyFont="1" applyFill="1" applyBorder="1" applyAlignment="1">
      <alignment horizontal="right" vertical="center" wrapText="1"/>
    </xf>
    <xf numFmtId="0" fontId="21" fillId="9" borderId="0" xfId="0" applyFont="1" applyFill="1" applyAlignment="1">
      <alignment horizontal="center" vertical="center"/>
    </xf>
    <xf numFmtId="0" fontId="15" fillId="7" borderId="42" xfId="0" applyFont="1" applyFill="1" applyBorder="1" applyAlignment="1">
      <alignment horizontal="center" vertical="center" wrapText="1"/>
    </xf>
    <xf numFmtId="0" fontId="15" fillId="7" borderId="43" xfId="0" applyFont="1" applyFill="1" applyBorder="1" applyAlignment="1">
      <alignment horizontal="center" vertical="center" wrapText="1"/>
    </xf>
    <xf numFmtId="0" fontId="15" fillId="7" borderId="44" xfId="0" applyFont="1" applyFill="1" applyBorder="1" applyAlignment="1">
      <alignment horizontal="center" vertical="center" wrapText="1"/>
    </xf>
    <xf numFmtId="169" fontId="3" fillId="0" borderId="4" xfId="31" applyNumberFormat="1" applyFont="1" applyFill="1" applyBorder="1" applyAlignment="1">
      <alignment horizontal="center" vertical="center"/>
    </xf>
    <xf numFmtId="9" fontId="3" fillId="0" borderId="4" xfId="30" applyFont="1" applyFill="1" applyBorder="1" applyAlignment="1">
      <alignment horizontal="center" vertical="center"/>
    </xf>
    <xf numFmtId="9" fontId="0" fillId="0" borderId="5" xfId="30" applyFont="1" applyFill="1" applyBorder="1" applyAlignment="1">
      <alignment horizontal="center" vertical="center"/>
    </xf>
    <xf numFmtId="0" fontId="0" fillId="7" borderId="10" xfId="0" applyFill="1" applyBorder="1" applyAlignment="1">
      <alignment horizontal="center" vertical="center" wrapText="1"/>
    </xf>
    <xf numFmtId="0" fontId="0" fillId="7" borderId="6" xfId="0" applyFill="1" applyBorder="1" applyAlignment="1">
      <alignment horizontal="center" vertical="center" wrapText="1"/>
    </xf>
    <xf numFmtId="0" fontId="0" fillId="7" borderId="8" xfId="0" applyFill="1" applyBorder="1" applyAlignment="1">
      <alignment horizontal="center" vertical="center" wrapText="1"/>
    </xf>
    <xf numFmtId="0" fontId="0" fillId="0" borderId="4" xfId="0" applyBorder="1" applyAlignment="1">
      <alignment horizontal="center" vertical="center"/>
    </xf>
    <xf numFmtId="9" fontId="0" fillId="0" borderId="4" xfId="30" applyFont="1" applyFill="1" applyBorder="1" applyAlignment="1">
      <alignment horizontal="center" vertical="center"/>
    </xf>
    <xf numFmtId="0" fontId="4" fillId="0" borderId="0" xfId="0" applyFont="1" applyAlignment="1">
      <alignment horizontal="center"/>
    </xf>
    <xf numFmtId="0" fontId="19" fillId="0" borderId="0" xfId="0" applyFont="1" applyAlignment="1">
      <alignment horizontal="right" vertical="center"/>
    </xf>
    <xf numFmtId="164" fontId="0" fillId="12" borderId="1" xfId="0" applyNumberFormat="1" applyFill="1" applyBorder="1" applyAlignment="1">
      <alignment horizontal="center"/>
    </xf>
    <xf numFmtId="0" fontId="0" fillId="12" borderId="45" xfId="0" applyFill="1" applyBorder="1" applyAlignment="1">
      <alignment horizontal="center" vertical="center" wrapText="1"/>
    </xf>
    <xf numFmtId="0" fontId="6" fillId="0" borderId="0" xfId="0" applyFont="1" applyAlignment="1">
      <alignment horizontal="center" vertical="center" wrapText="1"/>
    </xf>
    <xf numFmtId="0" fontId="13" fillId="0" borderId="0" xfId="0" applyFont="1" applyAlignment="1">
      <alignment horizontal="center" vertical="top"/>
    </xf>
    <xf numFmtId="9" fontId="5" fillId="12" borderId="1" xfId="2" applyFont="1" applyFill="1" applyBorder="1" applyAlignment="1">
      <alignment horizontal="center"/>
    </xf>
    <xf numFmtId="9" fontId="5" fillId="0" borderId="1" xfId="2" applyFont="1" applyFill="1" applyBorder="1" applyAlignment="1">
      <alignment horizontal="center"/>
    </xf>
    <xf numFmtId="0" fontId="4" fillId="8" borderId="0" xfId="0" applyFont="1" applyFill="1"/>
    <xf numFmtId="0" fontId="0" fillId="0" borderId="45" xfId="0" applyBorder="1" applyAlignment="1">
      <alignment horizontal="center" vertical="center" wrapText="1"/>
    </xf>
    <xf numFmtId="0" fontId="11" fillId="0" borderId="12" xfId="0" applyFont="1" applyBorder="1" applyAlignment="1">
      <alignment horizontal="right" vertical="center"/>
    </xf>
    <xf numFmtId="0" fontId="19" fillId="0" borderId="12" xfId="0" applyFont="1" applyBorder="1" applyAlignment="1">
      <alignment horizontal="right" vertical="center"/>
    </xf>
    <xf numFmtId="164" fontId="0" fillId="0" borderId="1" xfId="0" applyNumberFormat="1" applyBorder="1" applyAlignment="1">
      <alignment horizontal="center" vertical="center"/>
    </xf>
    <xf numFmtId="169" fontId="0" fillId="12" borderId="1" xfId="31" applyNumberFormat="1" applyFont="1" applyFill="1" applyBorder="1" applyAlignment="1">
      <alignment horizontal="center" vertical="center"/>
    </xf>
    <xf numFmtId="9" fontId="3" fillId="12" borderId="1" xfId="30" applyFont="1" applyFill="1" applyBorder="1" applyAlignment="1">
      <alignment horizontal="center" vertical="center"/>
    </xf>
    <xf numFmtId="9" fontId="0" fillId="12" borderId="3" xfId="30" applyFont="1" applyFill="1" applyBorder="1" applyAlignment="1">
      <alignment horizontal="center" vertical="center"/>
    </xf>
    <xf numFmtId="0" fontId="0" fillId="12" borderId="1" xfId="0" applyFill="1" applyBorder="1" applyAlignment="1">
      <alignment horizontal="center" vertical="center"/>
    </xf>
    <xf numFmtId="0" fontId="1" fillId="0" borderId="0" xfId="33" applyFont="1"/>
    <xf numFmtId="164" fontId="5" fillId="6" borderId="0" xfId="0" applyNumberFormat="1" applyFont="1" applyFill="1" applyAlignment="1">
      <alignment horizontal="center"/>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9" xfId="0" applyFont="1" applyBorder="1" applyAlignment="1">
      <alignment horizontal="center" vertical="center" wrapText="1"/>
    </xf>
    <xf numFmtId="0" fontId="13" fillId="0" borderId="0" xfId="0" applyFont="1" applyAlignment="1">
      <alignment horizontal="left" vertical="top" wrapText="1"/>
    </xf>
    <xf numFmtId="0" fontId="13" fillId="0" borderId="0" xfId="0" applyFont="1" applyAlignment="1">
      <alignment horizontal="justify" vertical="top" wrapText="1"/>
    </xf>
    <xf numFmtId="0" fontId="0" fillId="0" borderId="32" xfId="0" applyBorder="1" applyAlignment="1">
      <alignment horizontal="right" vertical="center" wrapText="1"/>
    </xf>
    <xf numFmtId="0" fontId="0" fillId="0" borderId="0" xfId="0" applyAlignment="1">
      <alignment horizontal="right" vertical="center" wrapText="1"/>
    </xf>
    <xf numFmtId="0" fontId="0" fillId="0" borderId="33" xfId="0" applyBorder="1" applyAlignment="1">
      <alignment horizontal="center" vertical="center"/>
    </xf>
    <xf numFmtId="0" fontId="0" fillId="0" borderId="0" xfId="0" applyAlignment="1">
      <alignment horizontal="right" vertical="center"/>
    </xf>
    <xf numFmtId="0" fontId="0" fillId="0" borderId="32" xfId="0" applyBorder="1" applyAlignment="1">
      <alignment horizontal="right" vertic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169" fontId="3" fillId="0" borderId="34" xfId="31" applyNumberFormat="1" applyFont="1" applyFill="1" applyBorder="1" applyAlignment="1">
      <alignment horizontal="center" vertical="center"/>
    </xf>
    <xf numFmtId="0" fontId="5" fillId="0" borderId="40" xfId="0" applyFont="1" applyBorder="1" applyAlignment="1">
      <alignment horizontal="center"/>
    </xf>
    <xf numFmtId="0" fontId="5" fillId="0" borderId="16" xfId="0" applyFont="1" applyBorder="1" applyAlignment="1">
      <alignment horizontal="center"/>
    </xf>
    <xf numFmtId="0" fontId="5" fillId="0" borderId="14" xfId="0" applyFont="1" applyBorder="1" applyAlignment="1">
      <alignment horizontal="center"/>
    </xf>
    <xf numFmtId="0" fontId="5" fillId="0" borderId="41" xfId="0" applyFont="1" applyBorder="1" applyAlignment="1">
      <alignment horizontal="center"/>
    </xf>
    <xf numFmtId="0" fontId="5" fillId="0" borderId="33" xfId="0" applyFont="1" applyBorder="1" applyAlignment="1">
      <alignment horizontal="center"/>
    </xf>
    <xf numFmtId="0" fontId="5" fillId="0" borderId="30" xfId="0" applyFont="1" applyBorder="1" applyAlignment="1">
      <alignment horizontal="center"/>
    </xf>
    <xf numFmtId="0" fontId="5" fillId="0" borderId="0" xfId="0" applyFont="1" applyAlignment="1">
      <alignment horizontal="center"/>
    </xf>
    <xf numFmtId="0" fontId="19" fillId="0" borderId="22" xfId="0" applyFont="1" applyBorder="1" applyAlignment="1">
      <alignment horizontal="center" vertical="center" wrapText="1"/>
    </xf>
    <xf numFmtId="0" fontId="19" fillId="0" borderId="31"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4" xfId="0" applyFont="1" applyBorder="1" applyAlignment="1">
      <alignment horizontal="center" vertical="center" wrapText="1"/>
    </xf>
    <xf numFmtId="0" fontId="13" fillId="0" borderId="12" xfId="0" applyFont="1" applyBorder="1" applyAlignment="1">
      <alignment horizontal="center" vertical="top"/>
    </xf>
    <xf numFmtId="0" fontId="13" fillId="0" borderId="35" xfId="0" applyFont="1" applyBorder="1" applyAlignment="1">
      <alignment horizontal="center" vertical="top"/>
    </xf>
    <xf numFmtId="0" fontId="13" fillId="0" borderId="28" xfId="0" applyFont="1" applyBorder="1" applyAlignment="1">
      <alignment horizontal="center" vertical="top"/>
    </xf>
    <xf numFmtId="0" fontId="13" fillId="0" borderId="1" xfId="0" applyFont="1" applyBorder="1" applyAlignment="1">
      <alignment horizontal="center" vertical="top"/>
    </xf>
    <xf numFmtId="0" fontId="0" fillId="0" borderId="0" xfId="0" applyAlignment="1">
      <alignment horizontal="justify" vertical="top" wrapText="1"/>
    </xf>
    <xf numFmtId="0" fontId="20" fillId="0" borderId="0" xfId="32" applyFill="1"/>
    <xf numFmtId="9" fontId="6" fillId="0" borderId="29" xfId="0" applyNumberFormat="1" applyFont="1" applyBorder="1" applyAlignment="1">
      <alignment horizontal="center" vertical="center" wrapText="1"/>
    </xf>
    <xf numFmtId="9" fontId="6" fillId="0" borderId="30" xfId="0" applyNumberFormat="1"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28" xfId="0" applyFont="1" applyBorder="1" applyAlignment="1">
      <alignment horizontal="center" vertical="center" wrapText="1"/>
    </xf>
    <xf numFmtId="0" fontId="22" fillId="10" borderId="0" xfId="0" applyFont="1" applyFill="1" applyAlignment="1">
      <alignment horizontal="center" vertical="center"/>
    </xf>
    <xf numFmtId="0" fontId="21" fillId="9" borderId="36" xfId="0" applyFont="1" applyFill="1" applyBorder="1" applyAlignment="1">
      <alignment horizontal="center" vertical="center"/>
    </xf>
    <xf numFmtId="0" fontId="22" fillId="11" borderId="0" xfId="0" applyFont="1" applyFill="1" applyAlignment="1">
      <alignment horizontal="center" vertical="center" wrapText="1"/>
    </xf>
    <xf numFmtId="0" fontId="22" fillId="10" borderId="46" xfId="0" applyFont="1" applyFill="1" applyBorder="1" applyAlignment="1">
      <alignment horizontal="center" vertical="center"/>
    </xf>
    <xf numFmtId="0" fontId="22" fillId="0" borderId="38" xfId="0" applyFont="1" applyBorder="1" applyAlignment="1">
      <alignment horizontal="center" vertical="center"/>
    </xf>
    <xf numFmtId="164" fontId="6" fillId="0" borderId="0" xfId="0" applyNumberFormat="1" applyFont="1" applyAlignment="1">
      <alignment horizontal="center"/>
    </xf>
  </cellXfs>
  <cellStyles count="36">
    <cellStyle name="BodyStyle" xfId="3" xr:uid="{00000000-0005-0000-0000-000000000000}"/>
    <cellStyle name="BodyStyleBold" xfId="4" xr:uid="{00000000-0005-0000-0000-000001000000}"/>
    <cellStyle name="BodyStyleBoldRight" xfId="5" xr:uid="{00000000-0005-0000-0000-000002000000}"/>
    <cellStyle name="BodyStyleWithBorder" xfId="6" xr:uid="{00000000-0005-0000-0000-000003000000}"/>
    <cellStyle name="BorderThinBlack" xfId="7" xr:uid="{00000000-0005-0000-0000-000004000000}"/>
    <cellStyle name="Comma" xfId="8" xr:uid="{00000000-0005-0000-0000-000005000000}"/>
    <cellStyle name="Comma [0]" xfId="9" xr:uid="{00000000-0005-0000-0000-000006000000}"/>
    <cellStyle name="Currency" xfId="10" xr:uid="{00000000-0005-0000-0000-000007000000}"/>
    <cellStyle name="Currency [0]" xfId="11" xr:uid="{00000000-0005-0000-0000-000008000000}"/>
    <cellStyle name="DateStyle" xfId="12" xr:uid="{00000000-0005-0000-0000-000009000000}"/>
    <cellStyle name="DateTimeStyle" xfId="13" xr:uid="{00000000-0005-0000-0000-00000A000000}"/>
    <cellStyle name="Decimal" xfId="14" xr:uid="{00000000-0005-0000-0000-00000B000000}"/>
    <cellStyle name="DecimalWithBorder" xfId="15" xr:uid="{00000000-0005-0000-0000-00000C000000}"/>
    <cellStyle name="EuroCurrency" xfId="16" xr:uid="{00000000-0005-0000-0000-00000D000000}"/>
    <cellStyle name="EuroCurrencyWithBorder" xfId="17" xr:uid="{00000000-0005-0000-0000-00000E000000}"/>
    <cellStyle name="HeaderStyle" xfId="18" xr:uid="{00000000-0005-0000-0000-00000F000000}"/>
    <cellStyle name="HeaderSubTop" xfId="19" xr:uid="{00000000-0005-0000-0000-000010000000}"/>
    <cellStyle name="HeaderSubTopNoBold" xfId="20" xr:uid="{00000000-0005-0000-0000-000011000000}"/>
    <cellStyle name="HeaderTopBuyer" xfId="21" xr:uid="{00000000-0005-0000-0000-000012000000}"/>
    <cellStyle name="HeaderTopStyle" xfId="22" xr:uid="{00000000-0005-0000-0000-000013000000}"/>
    <cellStyle name="HeaderTopStyleAlignRight" xfId="23" xr:uid="{00000000-0005-0000-0000-000014000000}"/>
    <cellStyle name="Hipervínculo" xfId="32" builtinId="8"/>
    <cellStyle name="MainTitle" xfId="24" xr:uid="{00000000-0005-0000-0000-000016000000}"/>
    <cellStyle name="Millares" xfId="1" builtinId="3"/>
    <cellStyle name="Millares 2" xfId="35" xr:uid="{5F979D32-DCDE-4689-826F-8EAE7B15BBEE}"/>
    <cellStyle name="Moneda" xfId="31" builtinId="4"/>
    <cellStyle name="Normal" xfId="0" builtinId="0"/>
    <cellStyle name="Normal 2" xfId="25" xr:uid="{00000000-0005-0000-0000-00001A000000}"/>
    <cellStyle name="Normal 3" xfId="26" xr:uid="{00000000-0005-0000-0000-00001B000000}"/>
    <cellStyle name="Normal 4" xfId="33" xr:uid="{E7E5D61A-7332-4A03-A2BD-3C5B51F2F354}"/>
    <cellStyle name="Numeric" xfId="27" xr:uid="{00000000-0005-0000-0000-00001C000000}"/>
    <cellStyle name="NumericWithBorder" xfId="28" xr:uid="{00000000-0005-0000-0000-00001D000000}"/>
    <cellStyle name="Percent" xfId="29" xr:uid="{00000000-0005-0000-0000-00001E000000}"/>
    <cellStyle name="Porcentaje" xfId="2" builtinId="5"/>
    <cellStyle name="Porcentaje 2" xfId="30" xr:uid="{00000000-0005-0000-0000-000020000000}"/>
    <cellStyle name="Porcentaje 3" xfId="34" xr:uid="{14E28DB5-4972-4CE8-BBB0-23ACB3D10A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lumMod val="65000"/>
                    <a:lumOff val="35000"/>
                  </a:schemeClr>
                </a:solidFill>
                <a:latin typeface="+mn-lt"/>
                <a:ea typeface="+mn-ea"/>
                <a:cs typeface="+mn-cs"/>
              </a:defRPr>
            </a:pPr>
            <a:r>
              <a:rPr lang="es-CO"/>
              <a:t>Recursos Vigencia</a:t>
            </a:r>
          </a:p>
        </c:rich>
      </c:tx>
      <c:overlay val="0"/>
      <c:spPr>
        <a:noFill/>
        <a:ln>
          <a:noFill/>
        </a:ln>
        <a:effectLst/>
      </c:spPr>
      <c:txPr>
        <a:bodyPr rot="0" spcFirstLastPara="1" vertOverflow="ellipsis" vert="horz" wrap="square" anchor="ctr" anchorCtr="1"/>
        <a:lstStyle/>
        <a:p>
          <a:pPr>
            <a:defRPr sz="144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v>Programado Vigencia</c:v>
          </c:tx>
          <c:spPr>
            <a:solidFill>
              <a:schemeClr val="accent1"/>
            </a:solidFill>
            <a:ln>
              <a:noFill/>
            </a:ln>
            <a:effectLst/>
            <a:sp3d/>
          </c:spPr>
          <c:invertIfNegative val="0"/>
          <c:dLbls>
            <c:dLbl>
              <c:idx val="0"/>
              <c:layout>
                <c:manualLayout>
                  <c:x val="-2.7777262942246953E-3"/>
                  <c:y val="0.29445702848787736"/>
                </c:manualLayout>
              </c:layout>
              <c:spPr>
                <a:noFill/>
                <a:ln>
                  <a:noFill/>
                </a:ln>
                <a:effectLst/>
              </c:spPr>
              <c:txPr>
                <a:bodyPr rot="-5400000" spcFirstLastPara="1" vertOverflow="ellipsis"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0.30015445677623365"/>
                      <c:h val="0.11560181689617564"/>
                    </c:manualLayout>
                  </c15:layout>
                </c:ext>
                <c:ext xmlns:c16="http://schemas.microsoft.com/office/drawing/2014/chart" uri="{C3380CC4-5D6E-409C-BE32-E72D297353CC}">
                  <c16:uniqueId val="{00000000-36DC-4CD6-B849-276E3083FDCC}"/>
                </c:ext>
              </c:extLst>
            </c:dLbl>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4'!$J$22</c:f>
              <c:numCache>
                <c:formatCode>_-"$"* #,##0_-;\-"$"* #,##0_-;_-"$"* "-"??_-;_-@_-</c:formatCode>
                <c:ptCount val="1"/>
                <c:pt idx="0">
                  <c:v>939642391498</c:v>
                </c:pt>
              </c:numCache>
            </c:numRef>
          </c:val>
          <c:extLst>
            <c:ext xmlns:c16="http://schemas.microsoft.com/office/drawing/2014/chart" uri="{C3380CC4-5D6E-409C-BE32-E72D297353CC}">
              <c16:uniqueId val="{00000001-36DC-4CD6-B849-276E3083FDCC}"/>
            </c:ext>
          </c:extLst>
        </c:ser>
        <c:ser>
          <c:idx val="3"/>
          <c:order val="1"/>
          <c:tx>
            <c:v>Acumulado Compromisos</c:v>
          </c:tx>
          <c:spPr>
            <a:solidFill>
              <a:schemeClr val="accent4"/>
            </a:solidFill>
            <a:ln>
              <a:noFill/>
            </a:ln>
            <a:effectLst/>
            <a:sp3d/>
          </c:spPr>
          <c:invertIfNegative val="0"/>
          <c:dLbls>
            <c:dLbl>
              <c:idx val="0"/>
              <c:layout>
                <c:manualLayout>
                  <c:x val="3.4412960950773126E-2"/>
                  <c:y val="-4.95626905594391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4B-469E-B1E7-61C34EB314A9}"/>
                </c:ext>
              </c:extLst>
            </c:dLbl>
            <c:spPr>
              <a:noFill/>
              <a:ln>
                <a:noFill/>
              </a:ln>
              <a:effectLst/>
            </c:spPr>
            <c:txPr>
              <a:bodyPr rot="-5400000" spcFirstLastPara="1" vertOverflow="ellipsis"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4'!$K$22</c:f>
              <c:numCache>
                <c:formatCode>_-"$"* #,##0_-;\-"$"* #,##0_-;_-"$"* "-"??_-;_-@_-</c:formatCode>
                <c:ptCount val="1"/>
                <c:pt idx="0">
                  <c:v>403468975081.07001</c:v>
                </c:pt>
              </c:numCache>
            </c:numRef>
          </c:val>
          <c:extLst>
            <c:ext xmlns:c16="http://schemas.microsoft.com/office/drawing/2014/chart" uri="{C3380CC4-5D6E-409C-BE32-E72D297353CC}">
              <c16:uniqueId val="{00000000-654B-469E-B1E7-61C34EB314A9}"/>
            </c:ext>
          </c:extLst>
        </c:ser>
        <c:ser>
          <c:idx val="1"/>
          <c:order val="2"/>
          <c:tx>
            <c:v>Programado Trimestre</c:v>
          </c:tx>
          <c:spPr>
            <a:solidFill>
              <a:schemeClr val="accent2"/>
            </a:solidFill>
            <a:ln>
              <a:noFill/>
            </a:ln>
            <a:effectLst/>
            <a:sp3d/>
          </c:spPr>
          <c:invertIfNegative val="0"/>
          <c:dLbls>
            <c:dLbl>
              <c:idx val="0"/>
              <c:layout>
                <c:manualLayout>
                  <c:x val="2.222217305227546E-2"/>
                  <c:y val="-7.0522657270580963E-2"/>
                </c:manualLayout>
              </c:layout>
              <c:spPr>
                <a:noFill/>
                <a:ln>
                  <a:noFill/>
                </a:ln>
                <a:effectLst/>
              </c:spPr>
              <c:txPr>
                <a:bodyPr rot="-5400000" spcFirstLastPara="1" vertOverflow="ellipsis" wrap="square" anchor="ctr" anchorCtr="1"/>
                <a:lstStyle/>
                <a:p>
                  <a:pPr algn="ct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6DC-4CD6-B849-276E3083FDCC}"/>
                </c:ext>
              </c:extLst>
            </c:dLbl>
            <c:spPr>
              <a:noFill/>
              <a:ln>
                <a:noFill/>
              </a:ln>
              <a:effectLst/>
            </c:spPr>
            <c:txPr>
              <a:bodyPr rot="0" spcFirstLastPara="1" vertOverflow="ellipsis" vert="horz" wrap="square" anchor="ctr" anchorCtr="1"/>
              <a:lstStyle/>
              <a:p>
                <a:pPr algn="ct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4'!$J$21</c:f>
              <c:numCache>
                <c:formatCode>_-"$"* #,##0_-;\-"$"* #,##0_-;_-"$"* "-"??_-;_-@_-</c:formatCode>
                <c:ptCount val="1"/>
                <c:pt idx="0">
                  <c:v>333084242601</c:v>
                </c:pt>
              </c:numCache>
            </c:numRef>
          </c:val>
          <c:extLst>
            <c:ext xmlns:c16="http://schemas.microsoft.com/office/drawing/2014/chart" uri="{C3380CC4-5D6E-409C-BE32-E72D297353CC}">
              <c16:uniqueId val="{00000003-36DC-4CD6-B849-276E3083FDCC}"/>
            </c:ext>
          </c:extLst>
        </c:ser>
        <c:ser>
          <c:idx val="2"/>
          <c:order val="3"/>
          <c:tx>
            <c:v>Comprometido Trimestre</c:v>
          </c:tx>
          <c:spPr>
            <a:solidFill>
              <a:schemeClr val="accent3"/>
            </a:solidFill>
            <a:ln>
              <a:noFill/>
            </a:ln>
            <a:effectLst/>
            <a:sp3d/>
          </c:spPr>
          <c:invertIfNegative val="0"/>
          <c:dLbls>
            <c:dLbl>
              <c:idx val="0"/>
              <c:layout>
                <c:manualLayout>
                  <c:x val="4.1666643618254125E-2"/>
                  <c:y val="-9.19584367022615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6DC-4CD6-B849-276E3083FDCC}"/>
                </c:ext>
              </c:extLst>
            </c:dLbl>
            <c:spPr>
              <a:noFill/>
              <a:ln>
                <a:noFill/>
              </a:ln>
              <a:effectLst/>
            </c:spPr>
            <c:txPr>
              <a:bodyPr rot="-5400000" spcFirstLastPara="1" vertOverflow="ellipsis" wrap="square" anchor="ctr" anchorCtr="1"/>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4'!$K$21</c:f>
              <c:numCache>
                <c:formatCode>_-"$"* #,##0_-;\-"$"* #,##0_-;_-"$"* "-"??_-;_-@_-</c:formatCode>
                <c:ptCount val="1"/>
                <c:pt idx="0">
                  <c:v>291461650849</c:v>
                </c:pt>
              </c:numCache>
            </c:numRef>
          </c:val>
          <c:extLst>
            <c:ext xmlns:c16="http://schemas.microsoft.com/office/drawing/2014/chart" uri="{C3380CC4-5D6E-409C-BE32-E72D297353CC}">
              <c16:uniqueId val="{00000005-36DC-4CD6-B849-276E3083FDCC}"/>
            </c:ext>
          </c:extLst>
        </c:ser>
        <c:dLbls>
          <c:showLegendKey val="0"/>
          <c:showVal val="0"/>
          <c:showCatName val="0"/>
          <c:showSerName val="0"/>
          <c:showPercent val="0"/>
          <c:showBubbleSize val="0"/>
        </c:dLbls>
        <c:gapWidth val="150"/>
        <c:shape val="box"/>
        <c:axId val="1837374671"/>
        <c:axId val="1207687247"/>
        <c:axId val="0"/>
      </c:bar3DChart>
      <c:catAx>
        <c:axId val="183737467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1207687247"/>
        <c:crosses val="autoZero"/>
        <c:auto val="1"/>
        <c:lblAlgn val="ctr"/>
        <c:lblOffset val="100"/>
        <c:noMultiLvlLbl val="0"/>
      </c:catAx>
      <c:valAx>
        <c:axId val="120768724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1837374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chemeClr val="tx1">
                    <a:lumMod val="65000"/>
                    <a:lumOff val="35000"/>
                  </a:schemeClr>
                </a:solidFill>
                <a:latin typeface="+mn-lt"/>
                <a:ea typeface="+mn-ea"/>
                <a:cs typeface="+mn-cs"/>
              </a:defRPr>
            </a:pPr>
            <a:r>
              <a:rPr lang="es-CO"/>
              <a:t>Contratos</a:t>
            </a:r>
          </a:p>
        </c:rich>
      </c:tx>
      <c:overlay val="0"/>
      <c:spPr>
        <a:noFill/>
        <a:ln>
          <a:noFill/>
        </a:ln>
        <a:effectLst/>
      </c:spPr>
      <c:txPr>
        <a:bodyPr rot="0" spcFirstLastPara="1" vertOverflow="ellipsis" vert="horz" wrap="square" anchor="ctr" anchorCtr="1"/>
        <a:lstStyle/>
        <a:p>
          <a:pPr>
            <a:defRPr sz="168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v>Programado Vigencia</c:v>
          </c:tx>
          <c:spPr>
            <a:solidFill>
              <a:schemeClr val="accent1"/>
            </a:solidFill>
            <a:ln>
              <a:noFill/>
            </a:ln>
            <a:effectLst/>
            <a:sp3d/>
          </c:spPr>
          <c:invertIfNegative val="0"/>
          <c:dLbls>
            <c:dLbl>
              <c:idx val="0"/>
              <c:layout>
                <c:manualLayout>
                  <c:x val="3.4326520898200069E-3"/>
                  <c:y val="0.32582515558327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EE-4B50-AE02-26E2CDF176F6}"/>
                </c:ext>
              </c:extLst>
            </c:dLbl>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4'!$C$22</c:f>
              <c:numCache>
                <c:formatCode>General</c:formatCode>
                <c:ptCount val="1"/>
                <c:pt idx="0">
                  <c:v>1243</c:v>
                </c:pt>
              </c:numCache>
            </c:numRef>
          </c:val>
          <c:extLst>
            <c:ext xmlns:c16="http://schemas.microsoft.com/office/drawing/2014/chart" uri="{C3380CC4-5D6E-409C-BE32-E72D297353CC}">
              <c16:uniqueId val="{00000001-6BEE-4B50-AE02-26E2CDF176F6}"/>
            </c:ext>
          </c:extLst>
        </c:ser>
        <c:ser>
          <c:idx val="3"/>
          <c:order val="1"/>
          <c:tx>
            <c:v>Acumulado Cumplimiento</c:v>
          </c:tx>
          <c:spPr>
            <a:solidFill>
              <a:schemeClr val="accent4"/>
            </a:solidFill>
            <a:ln>
              <a:noFill/>
            </a:ln>
            <a:effectLst/>
            <a:sp3d/>
          </c:spPr>
          <c:invertIfNegative val="0"/>
          <c:dLbls>
            <c:dLbl>
              <c:idx val="0"/>
              <c:layout>
                <c:manualLayout>
                  <c:x val="-4.1814912053692432E-3"/>
                  <c:y val="0.30697605986085708"/>
                </c:manualLayout>
              </c:layout>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DA-475A-8F57-E33F39FF58F9}"/>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4'!$D$22</c:f>
              <c:numCache>
                <c:formatCode>General</c:formatCode>
                <c:ptCount val="1"/>
                <c:pt idx="0">
                  <c:v>1214</c:v>
                </c:pt>
              </c:numCache>
            </c:numRef>
          </c:val>
          <c:extLst>
            <c:ext xmlns:c16="http://schemas.microsoft.com/office/drawing/2014/chart" uri="{C3380CC4-5D6E-409C-BE32-E72D297353CC}">
              <c16:uniqueId val="{00000000-08DA-475A-8F57-E33F39FF58F9}"/>
            </c:ext>
          </c:extLst>
        </c:ser>
        <c:ser>
          <c:idx val="1"/>
          <c:order val="2"/>
          <c:tx>
            <c:v>Programado Trimestre</c:v>
          </c:tx>
          <c:spPr>
            <a:solidFill>
              <a:schemeClr val="accent2"/>
            </a:solidFill>
            <a:ln>
              <a:noFill/>
            </a:ln>
            <a:effectLst/>
            <a:sp3d/>
          </c:spPr>
          <c:invertIfNegative val="0"/>
          <c:dLbls>
            <c:dLbl>
              <c:idx val="0"/>
              <c:layout>
                <c:manualLayout>
                  <c:x val="-6.0252983510437593E-4"/>
                  <c:y val="7.507435315383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EE-4B50-AE02-26E2CDF176F6}"/>
                </c:ext>
              </c:extLst>
            </c:dLbl>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4'!$C$21</c:f>
              <c:numCache>
                <c:formatCode>General</c:formatCode>
                <c:ptCount val="1"/>
                <c:pt idx="0">
                  <c:v>203</c:v>
                </c:pt>
              </c:numCache>
            </c:numRef>
          </c:val>
          <c:extLst>
            <c:ext xmlns:c16="http://schemas.microsoft.com/office/drawing/2014/chart" uri="{C3380CC4-5D6E-409C-BE32-E72D297353CC}">
              <c16:uniqueId val="{00000003-6BEE-4B50-AE02-26E2CDF176F6}"/>
            </c:ext>
          </c:extLst>
        </c:ser>
        <c:ser>
          <c:idx val="2"/>
          <c:order val="3"/>
          <c:tx>
            <c:v>Contratado Trimestre</c:v>
          </c:tx>
          <c:spPr>
            <a:solidFill>
              <a:schemeClr val="accent3"/>
            </a:solidFill>
            <a:ln>
              <a:noFill/>
            </a:ln>
            <a:effectLst/>
            <a:sp3d/>
          </c:spPr>
          <c:invertIfNegative val="0"/>
          <c:dLbls>
            <c:dLbl>
              <c:idx val="0"/>
              <c:layout>
                <c:manualLayout>
                  <c:x val="-3.4968131768995437E-3"/>
                  <c:y val="8.1414338861214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EE-4B50-AE02-26E2CDF176F6}"/>
                </c:ext>
              </c:extLst>
            </c:dLbl>
            <c:spPr>
              <a:noFill/>
              <a:ln>
                <a:noFill/>
              </a:ln>
              <a:effectLst/>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Trim 4'!$D$21</c:f>
              <c:numCache>
                <c:formatCode>General</c:formatCode>
                <c:ptCount val="1"/>
                <c:pt idx="0">
                  <c:v>238</c:v>
                </c:pt>
              </c:numCache>
            </c:numRef>
          </c:val>
          <c:extLst>
            <c:ext xmlns:c16="http://schemas.microsoft.com/office/drawing/2014/chart" uri="{C3380CC4-5D6E-409C-BE32-E72D297353CC}">
              <c16:uniqueId val="{00000005-6BEE-4B50-AE02-26E2CDF176F6}"/>
            </c:ext>
          </c:extLst>
        </c:ser>
        <c:dLbls>
          <c:showLegendKey val="0"/>
          <c:showVal val="0"/>
          <c:showCatName val="0"/>
          <c:showSerName val="0"/>
          <c:showPercent val="0"/>
          <c:showBubbleSize val="0"/>
        </c:dLbls>
        <c:gapWidth val="150"/>
        <c:shape val="box"/>
        <c:axId val="1884871215"/>
        <c:axId val="1883710447"/>
        <c:axId val="0"/>
      </c:bar3DChart>
      <c:catAx>
        <c:axId val="1884871215"/>
        <c:scaling>
          <c:orientation val="minMax"/>
        </c:scaling>
        <c:delete val="0"/>
        <c:axPos val="b"/>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s-CO"/>
          </a:p>
        </c:txPr>
        <c:crossAx val="1883710447"/>
        <c:crosses val="autoZero"/>
        <c:auto val="1"/>
        <c:lblAlgn val="ctr"/>
        <c:lblOffset val="100"/>
        <c:noMultiLvlLbl val="0"/>
      </c:catAx>
      <c:valAx>
        <c:axId val="188371044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s-CO"/>
          </a:p>
        </c:txPr>
        <c:crossAx val="1884871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b="1"/>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chemeClr val="tx1">
                    <a:lumMod val="65000"/>
                    <a:lumOff val="35000"/>
                  </a:schemeClr>
                </a:solidFill>
                <a:latin typeface="+mn-lt"/>
                <a:ea typeface="+mn-ea"/>
                <a:cs typeface="+mn-cs"/>
              </a:defRPr>
            </a:pPr>
            <a:r>
              <a:rPr lang="es-CO"/>
              <a:t>Recursos Vigencia</a:t>
            </a:r>
          </a:p>
        </c:rich>
      </c:tx>
      <c:overlay val="0"/>
      <c:spPr>
        <a:noFill/>
        <a:ln w="25400">
          <a:noFill/>
        </a:ln>
      </c:spPr>
    </c:title>
    <c:autoTitleDeleted val="0"/>
    <c:view3D>
      <c:rotX val="15"/>
      <c:rotY val="20"/>
      <c:depthPercent val="100"/>
      <c:rAngAx val="1"/>
    </c:view3D>
    <c:floor>
      <c:thickness val="0"/>
      <c:spPr>
        <a:noFill/>
        <a:ln w="9525">
          <a:noFill/>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Programado Vigencia</c:v>
          </c:tx>
          <c:spPr>
            <a:solidFill>
              <a:srgbClr val="4F81BD"/>
            </a:solidFill>
            <a:ln w="25400">
              <a:noFill/>
            </a:ln>
          </c:spPr>
          <c:invertIfNegative val="0"/>
          <c:dLbls>
            <c:dLbl>
              <c:idx val="0"/>
              <c:layout>
                <c:manualLayout>
                  <c:x val="-2.7777718024144071E-3"/>
                  <c:y val="0.37664880930979516"/>
                </c:manualLayout>
              </c:layout>
              <c:spPr>
                <a:noFill/>
                <a:ln w="25400">
                  <a:noFill/>
                </a:ln>
              </c:spPr>
              <c:txPr>
                <a:bodyPr rot="-54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9DE-42BA-AC70-0308B665562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'Detalle Trim 4'!$C$32</c:f>
              <c:numCache>
                <c:formatCode>"$"\ #,##0</c:formatCode>
                <c:ptCount val="1"/>
                <c:pt idx="0">
                  <c:v>939642391498</c:v>
                </c:pt>
              </c:numCache>
            </c:numRef>
          </c:val>
          <c:extLst>
            <c:ext xmlns:c16="http://schemas.microsoft.com/office/drawing/2014/chart" uri="{C3380CC4-5D6E-409C-BE32-E72D297353CC}">
              <c16:uniqueId val="{00000001-E9DE-42BA-AC70-0308B6655621}"/>
            </c:ext>
          </c:extLst>
        </c:ser>
        <c:ser>
          <c:idx val="1"/>
          <c:order val="1"/>
          <c:tx>
            <c:v>Programado Trimestre</c:v>
          </c:tx>
          <c:spPr>
            <a:solidFill>
              <a:srgbClr val="C0504D"/>
            </a:solidFill>
            <a:ln w="25400">
              <a:noFill/>
            </a:ln>
          </c:spPr>
          <c:invertIfNegative val="0"/>
          <c:dLbls>
            <c:dLbl>
              <c:idx val="0"/>
              <c:layout>
                <c:manualLayout>
                  <c:x val="3.903408930138378E-2"/>
                  <c:y val="-4.9213677057491099E-2"/>
                </c:manualLayout>
              </c:layout>
              <c:spPr>
                <a:noFill/>
                <a:ln w="25400">
                  <a:noFill/>
                </a:ln>
              </c:spPr>
              <c:txPr>
                <a:bodyPr rot="-5400000" spcFirstLastPara="1" vertOverflow="ellipsis" vert="horz" wrap="square" anchor="ctr" anchorCtr="1"/>
                <a:lstStyle/>
                <a:p>
                  <a:pPr algn="ct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9DE-42BA-AC70-0308B6655621}"/>
                </c:ext>
              </c:extLst>
            </c:dLbl>
            <c:spPr>
              <a:noFill/>
              <a:ln w="25400">
                <a:noFill/>
              </a:ln>
            </c:spPr>
            <c:txPr>
              <a:bodyPr rot="0" spcFirstLastPara="1" vertOverflow="ellipsis" vert="horz" wrap="square" anchor="ctr" anchorCtr="1"/>
              <a:lstStyle/>
              <a:p>
                <a:pPr algn="ct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'Detalle Trim 4'!$C$31</c:f>
              <c:numCache>
                <c:formatCode>"$"\ #,##0</c:formatCode>
                <c:ptCount val="1"/>
                <c:pt idx="0">
                  <c:v>586519285579</c:v>
                </c:pt>
              </c:numCache>
            </c:numRef>
          </c:val>
          <c:extLst>
            <c:ext xmlns:c16="http://schemas.microsoft.com/office/drawing/2014/chart" uri="{C3380CC4-5D6E-409C-BE32-E72D297353CC}">
              <c16:uniqueId val="{00000003-E9DE-42BA-AC70-0308B6655621}"/>
            </c:ext>
          </c:extLst>
        </c:ser>
        <c:ser>
          <c:idx val="2"/>
          <c:order val="2"/>
          <c:tx>
            <c:v>Comprometido Trimestre</c:v>
          </c:tx>
          <c:spPr>
            <a:solidFill>
              <a:srgbClr val="9BBB59"/>
            </a:solidFill>
            <a:ln w="25400">
              <a:noFill/>
            </a:ln>
          </c:spPr>
          <c:invertIfNegative val="0"/>
          <c:dLbls>
            <c:dLbl>
              <c:idx val="0"/>
              <c:layout>
                <c:manualLayout>
                  <c:x val="3.7463598315697642E-2"/>
                  <c:y val="-4.93404762760819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9DE-42BA-AC70-0308B6655621}"/>
                </c:ext>
              </c:extLst>
            </c:dLbl>
            <c:spPr>
              <a:noFill/>
              <a:ln w="25400">
                <a:noFill/>
              </a:ln>
            </c:spPr>
            <c:txPr>
              <a:bodyPr rot="-5400000" spcFirstLastPara="1" vertOverflow="ellipsis" vert="horz" wrap="square" anchor="ctr" anchorCtr="0"/>
              <a:lstStyle/>
              <a:p>
                <a:pPr algn="ctr">
                  <a:defRPr lang="en-US"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'Detalle Trim 4'!$E$31</c:f>
              <c:numCache>
                <c:formatCode>"$"\ #,##0</c:formatCode>
                <c:ptCount val="1"/>
                <c:pt idx="0">
                  <c:v>291461650849</c:v>
                </c:pt>
              </c:numCache>
            </c:numRef>
          </c:val>
          <c:extLst>
            <c:ext xmlns:c16="http://schemas.microsoft.com/office/drawing/2014/chart" uri="{C3380CC4-5D6E-409C-BE32-E72D297353CC}">
              <c16:uniqueId val="{00000005-E9DE-42BA-AC70-0308B6655621}"/>
            </c:ext>
          </c:extLst>
        </c:ser>
        <c:dLbls>
          <c:showLegendKey val="0"/>
          <c:showVal val="0"/>
          <c:showCatName val="0"/>
          <c:showSerName val="0"/>
          <c:showPercent val="0"/>
          <c:showBubbleSize val="0"/>
        </c:dLbls>
        <c:gapWidth val="150"/>
        <c:shape val="box"/>
        <c:axId val="2055341743"/>
        <c:axId val="1"/>
        <c:axId val="0"/>
      </c:bar3DChart>
      <c:catAx>
        <c:axId val="2055341743"/>
        <c:scaling>
          <c:orientation val="minMax"/>
        </c:scaling>
        <c:delete val="0"/>
        <c:axPos val="b"/>
        <c:numFmt formatCode="General" sourceLinked="1"/>
        <c:majorTickMark val="none"/>
        <c:minorTickMark val="none"/>
        <c:tickLblPos val="nextTo"/>
        <c:spPr>
          <a:ln w="9525">
            <a:noFill/>
          </a:ln>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1"/>
        <c:majorTickMark val="none"/>
        <c:minorTickMark val="none"/>
        <c:tickLblPos val="nextTo"/>
        <c:spPr>
          <a:ln w="9525">
            <a:noFill/>
          </a:ln>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2055341743"/>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1" i="0" u="none" strike="noStrike" kern="1200" spc="0" baseline="0">
                <a:solidFill>
                  <a:schemeClr val="tx1">
                    <a:lumMod val="65000"/>
                    <a:lumOff val="35000"/>
                  </a:schemeClr>
                </a:solidFill>
                <a:latin typeface="+mn-lt"/>
                <a:ea typeface="+mn-ea"/>
                <a:cs typeface="+mn-cs"/>
              </a:defRPr>
            </a:pPr>
            <a:r>
              <a:rPr lang="es-CO"/>
              <a:t>Contratos</a:t>
            </a:r>
          </a:p>
        </c:rich>
      </c:tx>
      <c:overlay val="0"/>
      <c:spPr>
        <a:noFill/>
        <a:ln w="25400">
          <a:noFill/>
        </a:ln>
      </c:spPr>
    </c:title>
    <c:autoTitleDeleted val="0"/>
    <c:view3D>
      <c:rotX val="15"/>
      <c:rotY val="20"/>
      <c:depthPercent val="100"/>
      <c:rAngAx val="1"/>
    </c:view3D>
    <c:floor>
      <c:thickness val="0"/>
      <c:spPr>
        <a:noFill/>
        <a:ln w="9525">
          <a:noFill/>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Programado Vigencia</c:v>
          </c:tx>
          <c:spPr>
            <a:solidFill>
              <a:srgbClr val="4F81BD"/>
            </a:solidFill>
            <a:ln w="25400">
              <a:noFill/>
            </a:ln>
          </c:spPr>
          <c:invertIfNegative val="0"/>
          <c:dLbls>
            <c:dLbl>
              <c:idx val="0"/>
              <c:layout>
                <c:manualLayout>
                  <c:x val="1.1150489521334021E-3"/>
                  <c:y val="0.304196389401932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4A7-480D-A4BA-B014C572485B}"/>
                </c:ext>
              </c:extLst>
            </c:dLbl>
            <c:spPr>
              <a:noFill/>
              <a:ln w="25400">
                <a:noFill/>
              </a:ln>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'Detalle Trim 4'!$H$32</c:f>
              <c:numCache>
                <c:formatCode>General</c:formatCode>
                <c:ptCount val="1"/>
                <c:pt idx="0">
                  <c:v>1243</c:v>
                </c:pt>
              </c:numCache>
            </c:numRef>
          </c:val>
          <c:extLst>
            <c:ext xmlns:c16="http://schemas.microsoft.com/office/drawing/2014/chart" uri="{C3380CC4-5D6E-409C-BE32-E72D297353CC}">
              <c16:uniqueId val="{00000001-74A7-480D-A4BA-B014C572485B}"/>
            </c:ext>
          </c:extLst>
        </c:ser>
        <c:ser>
          <c:idx val="1"/>
          <c:order val="1"/>
          <c:tx>
            <c:v>Programado Trimestre</c:v>
          </c:tx>
          <c:spPr>
            <a:solidFill>
              <a:srgbClr val="C0504D"/>
            </a:solidFill>
            <a:ln w="25400">
              <a:noFill/>
            </a:ln>
          </c:spPr>
          <c:invertIfNegative val="0"/>
          <c:dLbls>
            <c:dLbl>
              <c:idx val="0"/>
              <c:layout>
                <c:manualLayout>
                  <c:x val="-2.7754303858983048E-3"/>
                  <c:y val="9.69499768411301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4A7-480D-A4BA-B014C572485B}"/>
                </c:ext>
              </c:extLst>
            </c:dLbl>
            <c:spPr>
              <a:noFill/>
              <a:ln w="25400">
                <a:noFill/>
              </a:ln>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'Detalle Trim 4'!$H$31</c:f>
              <c:numCache>
                <c:formatCode>General</c:formatCode>
                <c:ptCount val="1"/>
                <c:pt idx="0">
                  <c:v>203</c:v>
                </c:pt>
              </c:numCache>
            </c:numRef>
          </c:val>
          <c:extLst>
            <c:ext xmlns:c16="http://schemas.microsoft.com/office/drawing/2014/chart" uri="{C3380CC4-5D6E-409C-BE32-E72D297353CC}">
              <c16:uniqueId val="{00000003-74A7-480D-A4BA-B014C572485B}"/>
            </c:ext>
          </c:extLst>
        </c:ser>
        <c:ser>
          <c:idx val="2"/>
          <c:order val="2"/>
          <c:tx>
            <c:v>Contratado Trimestre</c:v>
          </c:tx>
          <c:spPr>
            <a:solidFill>
              <a:srgbClr val="9BBB59"/>
            </a:solidFill>
            <a:ln w="25400">
              <a:noFill/>
            </a:ln>
          </c:spPr>
          <c:invertIfNegative val="0"/>
          <c:dLbls>
            <c:dLbl>
              <c:idx val="0"/>
              <c:layout>
                <c:manualLayout>
                  <c:x val="-5.8352773197472224E-3"/>
                  <c:y val="0.1065447158967326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4A7-480D-A4BA-B014C572485B}"/>
                </c:ext>
              </c:extLst>
            </c:dLbl>
            <c:spPr>
              <a:noFill/>
              <a:ln w="25400">
                <a:noFill/>
              </a:ln>
            </c:spPr>
            <c:txPr>
              <a:bodyPr rot="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'Detalle Trim 4'!$I$31</c:f>
              <c:numCache>
                <c:formatCode>General</c:formatCode>
                <c:ptCount val="1"/>
                <c:pt idx="0">
                  <c:v>238</c:v>
                </c:pt>
              </c:numCache>
            </c:numRef>
          </c:val>
          <c:extLst>
            <c:ext xmlns:c16="http://schemas.microsoft.com/office/drawing/2014/chart" uri="{C3380CC4-5D6E-409C-BE32-E72D297353CC}">
              <c16:uniqueId val="{00000005-74A7-480D-A4BA-B014C572485B}"/>
            </c:ext>
          </c:extLst>
        </c:ser>
        <c:dLbls>
          <c:showLegendKey val="0"/>
          <c:showVal val="0"/>
          <c:showCatName val="0"/>
          <c:showSerName val="0"/>
          <c:showPercent val="0"/>
          <c:showBubbleSize val="0"/>
        </c:dLbls>
        <c:gapWidth val="150"/>
        <c:shape val="box"/>
        <c:axId val="2055343663"/>
        <c:axId val="1"/>
        <c:axId val="0"/>
      </c:bar3DChart>
      <c:catAx>
        <c:axId val="2055343663"/>
        <c:scaling>
          <c:orientation val="minMax"/>
        </c:scaling>
        <c:delete val="0"/>
        <c:axPos val="b"/>
        <c:numFmt formatCode="General" sourceLinked="1"/>
        <c:majorTickMark val="none"/>
        <c:minorTickMark val="none"/>
        <c:tickLblPos val="nextTo"/>
        <c:spPr>
          <a:ln w="9525">
            <a:noFill/>
          </a:ln>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s-CO"/>
          </a:p>
        </c:txPr>
        <c:crossAx val="2055343663"/>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730673</xdr:colOff>
      <xdr:row>3</xdr:row>
      <xdr:rowOff>156302</xdr:rowOff>
    </xdr:to>
    <xdr:pic>
      <xdr:nvPicPr>
        <xdr:cNvPr id="6" name="Imagen 5" descr="Un dibujo con letras&#10;&#10;Descripción generada automáticamente con confianza media">
          <a:extLst>
            <a:ext uri="{FF2B5EF4-FFF2-40B4-BE49-F238E27FC236}">
              <a16:creationId xmlns:a16="http://schemas.microsoft.com/office/drawing/2014/main" id="{CA32F093-55CA-663A-27C5-5FDD0C231934}"/>
            </a:ext>
          </a:extLst>
        </xdr:cNvPr>
        <xdr:cNvPicPr>
          <a:picLocks noChangeAspect="1"/>
        </xdr:cNvPicPr>
      </xdr:nvPicPr>
      <xdr:blipFill>
        <a:blip xmlns:r="http://schemas.openxmlformats.org/officeDocument/2006/relationships" r:embed="rId1"/>
        <a:stretch>
          <a:fillRect/>
        </a:stretch>
      </xdr:blipFill>
      <xdr:spPr>
        <a:xfrm>
          <a:off x="0" y="0"/>
          <a:ext cx="3362325" cy="642077"/>
        </a:xfrm>
        <a:prstGeom prst="rect">
          <a:avLst/>
        </a:prstGeom>
      </xdr:spPr>
    </xdr:pic>
    <xdr:clientData/>
  </xdr:twoCellAnchor>
  <xdr:twoCellAnchor>
    <xdr:from>
      <xdr:col>8</xdr:col>
      <xdr:colOff>347383</xdr:colOff>
      <xdr:row>27</xdr:row>
      <xdr:rowOff>145677</xdr:rowOff>
    </xdr:from>
    <xdr:to>
      <xdr:col>13</xdr:col>
      <xdr:colOff>627530</xdr:colOff>
      <xdr:row>55</xdr:row>
      <xdr:rowOff>67235</xdr:rowOff>
    </xdr:to>
    <xdr:graphicFrame macro="">
      <xdr:nvGraphicFramePr>
        <xdr:cNvPr id="10" name="Gráfico 9">
          <a:extLst>
            <a:ext uri="{FF2B5EF4-FFF2-40B4-BE49-F238E27FC236}">
              <a16:creationId xmlns:a16="http://schemas.microsoft.com/office/drawing/2014/main" id="{041EB717-F35C-495D-B997-B277061EA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156082</xdr:colOff>
      <xdr:row>28</xdr:row>
      <xdr:rowOff>3839</xdr:rowOff>
    </xdr:from>
    <xdr:to>
      <xdr:col>7</xdr:col>
      <xdr:colOff>896470</xdr:colOff>
      <xdr:row>55</xdr:row>
      <xdr:rowOff>44823</xdr:rowOff>
    </xdr:to>
    <xdr:graphicFrame macro="">
      <xdr:nvGraphicFramePr>
        <xdr:cNvPr id="11" name="Gráfico 10">
          <a:extLst>
            <a:ext uri="{FF2B5EF4-FFF2-40B4-BE49-F238E27FC236}">
              <a16:creationId xmlns:a16="http://schemas.microsoft.com/office/drawing/2014/main" id="{0D636638-B2B5-418D-B329-176385D89C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1504950</xdr:colOff>
      <xdr:row>3</xdr:row>
      <xdr:rowOff>3342</xdr:rowOff>
    </xdr:to>
    <xdr:pic>
      <xdr:nvPicPr>
        <xdr:cNvPr id="4" name="Imagen 3">
          <a:extLst>
            <a:ext uri="{FF2B5EF4-FFF2-40B4-BE49-F238E27FC236}">
              <a16:creationId xmlns:a16="http://schemas.microsoft.com/office/drawing/2014/main" id="{7CC6B22B-ED24-4E0F-A8EC-BF9646AA7F28}"/>
            </a:ext>
          </a:extLst>
        </xdr:cNvPr>
        <xdr:cNvPicPr>
          <a:picLocks noChangeAspect="1"/>
        </xdr:cNvPicPr>
      </xdr:nvPicPr>
      <xdr:blipFill>
        <a:blip xmlns:r="http://schemas.openxmlformats.org/officeDocument/2006/relationships" r:embed="rId1"/>
        <a:stretch>
          <a:fillRect/>
        </a:stretch>
      </xdr:blipFill>
      <xdr:spPr>
        <a:xfrm>
          <a:off x="0" y="0"/>
          <a:ext cx="3362325" cy="642077"/>
        </a:xfrm>
        <a:prstGeom prst="rect">
          <a:avLst/>
        </a:prstGeom>
      </xdr:spPr>
    </xdr:pic>
    <xdr:clientData/>
  </xdr:twoCellAnchor>
  <xdr:twoCellAnchor>
    <xdr:from>
      <xdr:col>0</xdr:col>
      <xdr:colOff>11206</xdr:colOff>
      <xdr:row>33</xdr:row>
      <xdr:rowOff>11206</xdr:rowOff>
    </xdr:from>
    <xdr:to>
      <xdr:col>2</xdr:col>
      <xdr:colOff>586068</xdr:colOff>
      <xdr:row>54</xdr:row>
      <xdr:rowOff>182656</xdr:rowOff>
    </xdr:to>
    <xdr:graphicFrame macro="">
      <xdr:nvGraphicFramePr>
        <xdr:cNvPr id="2" name="Gráfico 3">
          <a:extLst>
            <a:ext uri="{FF2B5EF4-FFF2-40B4-BE49-F238E27FC236}">
              <a16:creationId xmlns:a16="http://schemas.microsoft.com/office/drawing/2014/main" id="{7F5AA808-DF84-4360-95C0-0C82C5CA88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616323</xdr:colOff>
      <xdr:row>33</xdr:row>
      <xdr:rowOff>32497</xdr:rowOff>
    </xdr:from>
    <xdr:to>
      <xdr:col>9</xdr:col>
      <xdr:colOff>683559</xdr:colOff>
      <xdr:row>54</xdr:row>
      <xdr:rowOff>100852</xdr:rowOff>
    </xdr:to>
    <xdr:graphicFrame macro="">
      <xdr:nvGraphicFramePr>
        <xdr:cNvPr id="3" name="Gráfico 4">
          <a:extLst>
            <a:ext uri="{FF2B5EF4-FFF2-40B4-BE49-F238E27FC236}">
              <a16:creationId xmlns:a16="http://schemas.microsoft.com/office/drawing/2014/main" id="{500B29A6-6CFD-4F75-B255-470021311F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energia.gov.co/es/ministerio/gesti%C3%B3n/contrataci%C3%B3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65E2D-547D-434B-9F0D-AC44774D97B2}">
  <sheetPr>
    <pageSetUpPr fitToPage="1"/>
  </sheetPr>
  <dimension ref="A1:N107"/>
  <sheetViews>
    <sheetView showGridLines="0" tabSelected="1" view="pageBreakPreview" zoomScale="85" zoomScaleNormal="85" zoomScaleSheetLayoutView="85" workbookViewId="0">
      <pane ySplit="5" topLeftCell="A82" activePane="bottomLeft" state="frozen"/>
      <selection pane="bottomLeft" activeCell="A90" sqref="A90"/>
    </sheetView>
  </sheetViews>
  <sheetFormatPr baseColWidth="10" defaultRowHeight="12.75" x14ac:dyDescent="0.2"/>
  <cols>
    <col min="1" max="1" width="15.42578125" customWidth="1"/>
    <col min="2" max="2" width="12.28515625" customWidth="1"/>
    <col min="3" max="4" width="11.85546875" customWidth="1"/>
    <col min="5" max="5" width="13.140625" customWidth="1"/>
    <col min="6" max="6" width="11.85546875" customWidth="1"/>
    <col min="7" max="7" width="3.28515625" customWidth="1"/>
    <col min="8" max="8" width="14.5703125" customWidth="1"/>
    <col min="9" max="9" width="9.7109375" customWidth="1"/>
    <col min="10" max="10" width="18.7109375" customWidth="1"/>
    <col min="11" max="11" width="18.42578125" customWidth="1"/>
    <col min="12" max="13" width="16.85546875" customWidth="1"/>
    <col min="14" max="14" width="18.42578125" customWidth="1"/>
    <col min="15" max="15" width="15.7109375" bestFit="1" customWidth="1"/>
    <col min="16" max="16" width="27.7109375" customWidth="1"/>
    <col min="17" max="17" width="15.7109375" customWidth="1"/>
    <col min="18" max="18" width="17.28515625" bestFit="1" customWidth="1"/>
    <col min="19" max="19" width="83.7109375" bestFit="1" customWidth="1"/>
  </cols>
  <sheetData>
    <row r="1" spans="1:14" x14ac:dyDescent="0.2">
      <c r="I1" s="6" t="s">
        <v>2</v>
      </c>
      <c r="J1" s="1"/>
      <c r="K1" s="1"/>
      <c r="L1" s="1"/>
      <c r="M1" s="2" t="s">
        <v>57</v>
      </c>
      <c r="N1" s="3" t="s">
        <v>0</v>
      </c>
    </row>
    <row r="2" spans="1:14" x14ac:dyDescent="0.2">
      <c r="I2" s="6" t="s">
        <v>52</v>
      </c>
      <c r="M2" s="2" t="s">
        <v>1</v>
      </c>
      <c r="N2" s="44">
        <v>45291</v>
      </c>
    </row>
    <row r="3" spans="1:14" s="4" customFormat="1" x14ac:dyDescent="0.2">
      <c r="C3"/>
      <c r="D3"/>
      <c r="E3"/>
      <c r="F3"/>
      <c r="G3"/>
      <c r="I3" s="11"/>
    </row>
    <row r="4" spans="1:14" x14ac:dyDescent="0.2">
      <c r="I4" s="6" t="s">
        <v>53</v>
      </c>
    </row>
    <row r="5" spans="1:14" x14ac:dyDescent="0.2">
      <c r="B5" s="7"/>
      <c r="C5" s="7"/>
      <c r="D5" s="7"/>
      <c r="E5" s="7"/>
      <c r="F5" s="7"/>
      <c r="G5" s="7"/>
      <c r="H5" s="7"/>
      <c r="I5" s="7"/>
      <c r="J5" s="7"/>
      <c r="K5" s="7"/>
      <c r="L5" s="7"/>
    </row>
    <row r="6" spans="1:14" x14ac:dyDescent="0.2">
      <c r="I6" s="105" t="s">
        <v>4</v>
      </c>
      <c r="J6" s="5" t="s">
        <v>5</v>
      </c>
      <c r="K6" s="5" t="s">
        <v>6</v>
      </c>
      <c r="L6" s="5" t="s">
        <v>7</v>
      </c>
      <c r="M6" s="51" t="s">
        <v>8</v>
      </c>
      <c r="N6" s="5" t="s">
        <v>105</v>
      </c>
    </row>
    <row r="7" spans="1:14" x14ac:dyDescent="0.2">
      <c r="A7" s="6" t="s">
        <v>3</v>
      </c>
      <c r="B7" s="52">
        <v>2023</v>
      </c>
      <c r="D7" s="10" t="s">
        <v>20</v>
      </c>
      <c r="E7" s="113">
        <v>939642391498</v>
      </c>
      <c r="F7" s="113"/>
      <c r="G7" s="6"/>
      <c r="I7" s="106" t="s">
        <v>59</v>
      </c>
      <c r="J7" s="26">
        <v>87662552681</v>
      </c>
      <c r="K7" s="26">
        <v>482558401563</v>
      </c>
      <c r="L7" s="26">
        <v>36337194653</v>
      </c>
      <c r="M7" s="97">
        <v>333084242601</v>
      </c>
      <c r="N7" s="25">
        <f>SUM(J7:M7)</f>
        <v>939642391498</v>
      </c>
    </row>
    <row r="8" spans="1:14" x14ac:dyDescent="0.2">
      <c r="A8" s="6"/>
      <c r="B8" s="6"/>
      <c r="F8" s="95" t="s">
        <v>109</v>
      </c>
      <c r="G8" s="6"/>
      <c r="I8" s="106" t="s">
        <v>60</v>
      </c>
      <c r="J8" s="26">
        <f>+K18</f>
        <v>26973359283.27</v>
      </c>
      <c r="K8" s="26">
        <f>+K19</f>
        <v>46578887567.140007</v>
      </c>
      <c r="L8" s="26">
        <f>+K20</f>
        <v>38455077381.660004</v>
      </c>
      <c r="M8" s="97">
        <f>+K21</f>
        <v>291461650849</v>
      </c>
      <c r="N8" s="25">
        <f>SUM(J8:M8)</f>
        <v>403468975081.07001</v>
      </c>
    </row>
    <row r="9" spans="1:14" x14ac:dyDescent="0.2">
      <c r="A9" s="6"/>
      <c r="B9" s="6"/>
      <c r="E9" s="162"/>
      <c r="F9" s="45"/>
      <c r="G9" s="6"/>
      <c r="I9" s="105" t="s">
        <v>61</v>
      </c>
      <c r="J9" s="102">
        <f>+J8/J7</f>
        <v>0.30769534377380975</v>
      </c>
      <c r="K9" s="102">
        <f>+K8/K7</f>
        <v>9.6524871220295058E-2</v>
      </c>
      <c r="L9" s="102">
        <f>+L8/L7</f>
        <v>1.0582841561899483</v>
      </c>
      <c r="M9" s="101">
        <f>+M8/M7</f>
        <v>0.87503884474697446</v>
      </c>
      <c r="N9" s="102">
        <f>+N8/N7</f>
        <v>0.42938566707048015</v>
      </c>
    </row>
    <row r="10" spans="1:14" x14ac:dyDescent="0.2">
      <c r="B10" s="7"/>
      <c r="C10" s="7"/>
      <c r="D10" s="7"/>
      <c r="E10" s="7"/>
      <c r="F10" s="7"/>
      <c r="G10" s="7"/>
      <c r="H10" s="7"/>
      <c r="I10" s="7"/>
      <c r="J10" s="30" t="s">
        <v>12</v>
      </c>
      <c r="K10" s="7"/>
      <c r="L10" s="7"/>
      <c r="M10" s="7"/>
    </row>
    <row r="11" spans="1:14" ht="5.25" customHeight="1" x14ac:dyDescent="0.2">
      <c r="B11" s="7"/>
      <c r="C11" s="7"/>
      <c r="D11" s="7"/>
      <c r="E11" s="7"/>
      <c r="F11" s="7"/>
      <c r="G11" s="7"/>
      <c r="H11" s="7"/>
      <c r="I11" s="7"/>
      <c r="J11" s="7"/>
      <c r="K11" s="7"/>
      <c r="L11" s="7"/>
      <c r="M11" s="7"/>
      <c r="N11" s="9"/>
    </row>
    <row r="12" spans="1:14" ht="28.5" customHeight="1" x14ac:dyDescent="0.2">
      <c r="A12" s="121" t="s">
        <v>21</v>
      </c>
      <c r="B12" s="121"/>
      <c r="C12" s="121"/>
      <c r="D12" s="121"/>
      <c r="E12" s="121"/>
      <c r="F12" s="121"/>
      <c r="G12" s="121"/>
      <c r="H12" s="121"/>
      <c r="I12" s="121"/>
      <c r="J12" s="121"/>
      <c r="K12" s="121"/>
      <c r="L12" s="121"/>
      <c r="M12" s="121"/>
      <c r="N12" s="121"/>
    </row>
    <row r="13" spans="1:14" ht="6" customHeight="1" x14ac:dyDescent="0.2">
      <c r="A13" s="16"/>
      <c r="B13" s="16"/>
      <c r="C13" s="16"/>
      <c r="D13" s="16"/>
      <c r="E13" s="16"/>
      <c r="F13" s="16"/>
      <c r="G13" s="16"/>
      <c r="H13" s="16"/>
      <c r="I13" s="16"/>
      <c r="J13" s="16"/>
      <c r="K13" s="16"/>
      <c r="L13" s="16"/>
      <c r="M13" s="16"/>
      <c r="N13" s="16"/>
    </row>
    <row r="14" spans="1:14" ht="13.5" thickBot="1" x14ac:dyDescent="0.25">
      <c r="B14" s="42" t="s">
        <v>12</v>
      </c>
      <c r="J14" s="42" t="s">
        <v>12</v>
      </c>
      <c r="N14" s="31"/>
    </row>
    <row r="15" spans="1:14" ht="13.5" thickBot="1" x14ac:dyDescent="0.25">
      <c r="B15" s="42"/>
      <c r="C15" s="133" t="s">
        <v>24</v>
      </c>
      <c r="D15" s="134"/>
      <c r="E15" s="134"/>
      <c r="F15" s="135"/>
      <c r="J15" s="130" t="s">
        <v>41</v>
      </c>
      <c r="K15" s="131"/>
      <c r="L15" s="131"/>
      <c r="M15" s="132"/>
    </row>
    <row r="16" spans="1:14" s="24" customFormat="1" ht="9" thickBot="1" x14ac:dyDescent="0.2">
      <c r="C16" s="58">
        <v>1</v>
      </c>
      <c r="D16" s="59">
        <v>2</v>
      </c>
      <c r="E16" s="59">
        <v>3</v>
      </c>
      <c r="F16" s="59">
        <v>4</v>
      </c>
      <c r="J16" s="84">
        <v>1</v>
      </c>
      <c r="K16" s="85">
        <v>2</v>
      </c>
      <c r="L16" s="85">
        <v>3</v>
      </c>
      <c r="M16" s="86">
        <v>4</v>
      </c>
    </row>
    <row r="17" spans="1:14" ht="39" thickBot="1" x14ac:dyDescent="0.25">
      <c r="B17" s="90" t="s">
        <v>9</v>
      </c>
      <c r="C17" s="91" t="s">
        <v>18</v>
      </c>
      <c r="D17" s="56" t="s">
        <v>11</v>
      </c>
      <c r="E17" s="56" t="s">
        <v>23</v>
      </c>
      <c r="F17" s="92" t="s">
        <v>10</v>
      </c>
      <c r="I17" s="90" t="s">
        <v>9</v>
      </c>
      <c r="J17" s="91" t="s">
        <v>37</v>
      </c>
      <c r="K17" s="56" t="s">
        <v>19</v>
      </c>
      <c r="L17" s="56" t="s">
        <v>23</v>
      </c>
      <c r="M17" s="92" t="s">
        <v>10</v>
      </c>
    </row>
    <row r="18" spans="1:14" ht="27" customHeight="1" x14ac:dyDescent="0.2">
      <c r="B18" s="104" t="s">
        <v>5</v>
      </c>
      <c r="C18" s="93">
        <v>550</v>
      </c>
      <c r="D18" s="93">
        <v>436</v>
      </c>
      <c r="E18" s="94">
        <f>+D18/C18</f>
        <v>0.79272727272727272</v>
      </c>
      <c r="F18" s="89">
        <f>+D18/$C$22</f>
        <v>0.35076427996781978</v>
      </c>
      <c r="I18" s="104" t="s">
        <v>5</v>
      </c>
      <c r="J18" s="107">
        <v>87662552681</v>
      </c>
      <c r="K18" s="87">
        <v>26973359283.27</v>
      </c>
      <c r="L18" s="88">
        <f>+K18/J18</f>
        <v>0.30769534377380975</v>
      </c>
      <c r="M18" s="89">
        <f>+K18/J22</f>
        <v>2.8705983816107356E-2</v>
      </c>
    </row>
    <row r="19" spans="1:14" ht="27" customHeight="1" x14ac:dyDescent="0.2">
      <c r="B19" s="104" t="s">
        <v>6</v>
      </c>
      <c r="C19" s="23">
        <v>267</v>
      </c>
      <c r="D19" s="23">
        <v>291</v>
      </c>
      <c r="E19" s="48">
        <f>+D19/C19</f>
        <v>1.0898876404494382</v>
      </c>
      <c r="F19" s="49">
        <f>+(D19+D18)/C22</f>
        <v>0.584875301689461</v>
      </c>
      <c r="I19" s="104" t="s">
        <v>6</v>
      </c>
      <c r="J19" s="107">
        <v>482558401563</v>
      </c>
      <c r="K19" s="25">
        <v>46578887567.140007</v>
      </c>
      <c r="L19" s="50">
        <f t="shared" ref="L19:L21" si="0">+K19/J19</f>
        <v>9.6524871220295058E-2</v>
      </c>
      <c r="M19" s="49">
        <f>+(K19+K18)/J22</f>
        <v>7.8276850337872989E-2</v>
      </c>
    </row>
    <row r="20" spans="1:14" s="8" customFormat="1" ht="27" customHeight="1" x14ac:dyDescent="0.2">
      <c r="B20" s="104" t="s">
        <v>7</v>
      </c>
      <c r="C20" s="23">
        <v>223</v>
      </c>
      <c r="D20" s="23">
        <v>249</v>
      </c>
      <c r="E20" s="48">
        <f t="shared" ref="E20:E21" si="1">+D20/C20</f>
        <v>1.116591928251121</v>
      </c>
      <c r="F20" s="49">
        <f>+(D20+D19+D18)/C22</f>
        <v>0.78519710378117458</v>
      </c>
      <c r="G20"/>
      <c r="I20" s="104" t="s">
        <v>7</v>
      </c>
      <c r="J20" s="107">
        <v>36337194653</v>
      </c>
      <c r="K20" s="25">
        <v>38455077381.660004</v>
      </c>
      <c r="L20" s="50">
        <f t="shared" si="0"/>
        <v>1.0582841561899483</v>
      </c>
      <c r="M20" s="49">
        <f>+(K20+K19+K18)/J22</f>
        <v>0.1192020764979593</v>
      </c>
    </row>
    <row r="21" spans="1:14" s="8" customFormat="1" ht="27" customHeight="1" thickBot="1" x14ac:dyDescent="0.25">
      <c r="B21" s="98" t="s">
        <v>8</v>
      </c>
      <c r="C21" s="111">
        <v>203</v>
      </c>
      <c r="D21" s="111">
        <v>238</v>
      </c>
      <c r="E21" s="109">
        <f t="shared" si="1"/>
        <v>1.1724137931034482</v>
      </c>
      <c r="F21" s="110">
        <f>+(D21+D20+D19+D18)/C22</f>
        <v>0.97666934835076424</v>
      </c>
      <c r="G21"/>
      <c r="I21" s="98" t="s">
        <v>8</v>
      </c>
      <c r="J21" s="108">
        <v>333084242601</v>
      </c>
      <c r="K21" s="108">
        <v>291461650849</v>
      </c>
      <c r="L21" s="109">
        <f t="shared" si="0"/>
        <v>0.87503884474697446</v>
      </c>
      <c r="M21" s="110">
        <f>+(K21+K20+K19+K18)/J22</f>
        <v>0.4293856670704802</v>
      </c>
    </row>
    <row r="22" spans="1:14" s="8" customFormat="1" ht="28.5" customHeight="1" thickBot="1" x14ac:dyDescent="0.25">
      <c r="B22" s="53" t="s">
        <v>22</v>
      </c>
      <c r="C22" s="54">
        <f>SUM(C18:C21)</f>
        <v>1243</v>
      </c>
      <c r="D22" s="55">
        <f>SUM(D18:D21)</f>
        <v>1214</v>
      </c>
      <c r="E22" s="56" t="s">
        <v>23</v>
      </c>
      <c r="F22" s="57">
        <f>+D22/C22</f>
        <v>0.97666934835076424</v>
      </c>
      <c r="G22"/>
      <c r="I22" s="53" t="s">
        <v>22</v>
      </c>
      <c r="J22" s="60">
        <f>SUM(J18:J21)</f>
        <v>939642391498</v>
      </c>
      <c r="K22" s="61">
        <f>SUM(K18:K21)</f>
        <v>403468975081.07001</v>
      </c>
      <c r="L22" s="56" t="s">
        <v>23</v>
      </c>
      <c r="M22" s="57">
        <f>+K22/J22</f>
        <v>0.42938566707048015</v>
      </c>
    </row>
    <row r="23" spans="1:14" s="8" customFormat="1" ht="12.75" customHeight="1" x14ac:dyDescent="0.2">
      <c r="A23" s="122" t="s">
        <v>40</v>
      </c>
      <c r="B23" s="122"/>
      <c r="C23" s="122"/>
      <c r="D23" s="124" t="s">
        <v>11</v>
      </c>
      <c r="E23" s="124"/>
      <c r="F23" s="38"/>
      <c r="G23"/>
      <c r="H23" s="125" t="s">
        <v>39</v>
      </c>
      <c r="I23" s="125"/>
      <c r="J23" s="126"/>
      <c r="K23" s="127" t="s">
        <v>102</v>
      </c>
      <c r="L23" s="127"/>
      <c r="M23" s="127"/>
      <c r="N23" s="40"/>
    </row>
    <row r="24" spans="1:14" s="8" customFormat="1" ht="12.75" customHeight="1" x14ac:dyDescent="0.2">
      <c r="A24" s="123"/>
      <c r="B24" s="123"/>
      <c r="C24" s="123"/>
      <c r="D24" s="128" t="s">
        <v>18</v>
      </c>
      <c r="E24" s="128"/>
      <c r="F24" s="39"/>
      <c r="G24"/>
      <c r="H24" s="125"/>
      <c r="I24" s="125"/>
      <c r="J24" s="125"/>
      <c r="K24" s="129" t="s">
        <v>37</v>
      </c>
      <c r="L24" s="129"/>
      <c r="M24" s="129"/>
      <c r="N24" s="41"/>
    </row>
    <row r="25" spans="1:14" s="8" customFormat="1" x14ac:dyDescent="0.2">
      <c r="A25" s="9"/>
      <c r="B25"/>
      <c r="C25"/>
      <c r="D25"/>
      <c r="E25"/>
      <c r="F25"/>
      <c r="G25"/>
      <c r="H25" s="9"/>
      <c r="I25"/>
      <c r="J25"/>
      <c r="K25"/>
      <c r="L25"/>
      <c r="M25"/>
      <c r="N25"/>
    </row>
    <row r="26" spans="1:14" s="8" customFormat="1" x14ac:dyDescent="0.2">
      <c r="B26" s="136" t="s">
        <v>24</v>
      </c>
      <c r="C26" s="136"/>
      <c r="D26" s="136"/>
      <c r="E26" s="136"/>
      <c r="G26"/>
      <c r="H26" s="9"/>
      <c r="I26"/>
      <c r="J26" s="136" t="s">
        <v>35</v>
      </c>
      <c r="K26" s="136"/>
      <c r="L26" s="136"/>
      <c r="M26" s="136"/>
      <c r="N26"/>
    </row>
    <row r="27" spans="1:14" s="8" customFormat="1" ht="22.5" customHeight="1" x14ac:dyDescent="0.2">
      <c r="A27" s="46" t="s">
        <v>34</v>
      </c>
      <c r="B27" s="47" t="s">
        <v>4</v>
      </c>
      <c r="C27" s="62">
        <f>+E21</f>
        <v>1.1724137931034482</v>
      </c>
      <c r="D27"/>
      <c r="E27" s="47" t="s">
        <v>49</v>
      </c>
      <c r="F27" s="62">
        <f>+F22</f>
        <v>0.97666934835076424</v>
      </c>
      <c r="G27"/>
      <c r="H27" s="9"/>
      <c r="I27" s="96" t="s">
        <v>34</v>
      </c>
      <c r="J27" s="47" t="s">
        <v>4</v>
      </c>
      <c r="K27" s="62">
        <f>+L21</f>
        <v>0.87503884474697446</v>
      </c>
      <c r="L27" s="29"/>
      <c r="M27" s="47" t="s">
        <v>49</v>
      </c>
      <c r="N27" s="62">
        <f>+M22</f>
        <v>0.42938566707048015</v>
      </c>
    </row>
    <row r="28" spans="1:14" s="8" customFormat="1" x14ac:dyDescent="0.2">
      <c r="A28" s="9"/>
      <c r="B28"/>
      <c r="C28"/>
      <c r="D28"/>
      <c r="E28"/>
      <c r="F28"/>
      <c r="G28"/>
      <c r="H28" s="9"/>
      <c r="I28"/>
      <c r="J28"/>
      <c r="K28"/>
      <c r="L28"/>
      <c r="M28"/>
      <c r="N28" s="29"/>
    </row>
    <row r="29" spans="1:14" s="8" customFormat="1" ht="12.75" customHeight="1" x14ac:dyDescent="0.2">
      <c r="A29" s="9"/>
      <c r="B29"/>
      <c r="C29"/>
      <c r="D29"/>
      <c r="E29"/>
      <c r="F29"/>
      <c r="G29"/>
      <c r="H29" s="9"/>
      <c r="I29"/>
      <c r="J29"/>
      <c r="K29"/>
      <c r="L29"/>
      <c r="M29"/>
      <c r="N29" s="29"/>
    </row>
    <row r="30" spans="1:14" s="8" customFormat="1" ht="12.75" customHeight="1" x14ac:dyDescent="0.2">
      <c r="A30" s="9"/>
      <c r="B30"/>
      <c r="C30"/>
      <c r="D30"/>
      <c r="E30"/>
      <c r="F30"/>
      <c r="G30"/>
      <c r="H30" s="9"/>
      <c r="I30"/>
      <c r="J30"/>
      <c r="K30"/>
      <c r="L30"/>
      <c r="M30"/>
      <c r="N30" s="29"/>
    </row>
    <row r="31" spans="1:14" s="8" customFormat="1" ht="12.75" customHeight="1" x14ac:dyDescent="0.2">
      <c r="A31" s="9"/>
      <c r="B31"/>
      <c r="C31"/>
      <c r="D31"/>
      <c r="E31"/>
      <c r="F31"/>
      <c r="G31"/>
      <c r="H31" s="9"/>
      <c r="I31"/>
      <c r="J31"/>
      <c r="K31"/>
      <c r="L31"/>
      <c r="M31"/>
      <c r="N31" s="29"/>
    </row>
    <row r="32" spans="1:14" s="8" customFormat="1" ht="12.75" customHeight="1" x14ac:dyDescent="0.2">
      <c r="A32" s="9"/>
      <c r="B32"/>
      <c r="C32"/>
      <c r="D32"/>
      <c r="E32"/>
      <c r="F32"/>
      <c r="G32"/>
      <c r="H32" s="9"/>
      <c r="I32"/>
      <c r="J32"/>
      <c r="K32"/>
      <c r="L32"/>
      <c r="M32"/>
      <c r="N32" s="29"/>
    </row>
    <row r="33" spans="1:14" s="8" customFormat="1" x14ac:dyDescent="0.2">
      <c r="A33" s="9"/>
      <c r="B33"/>
      <c r="C33"/>
      <c r="D33"/>
      <c r="E33"/>
      <c r="F33"/>
      <c r="G33"/>
      <c r="H33" s="9"/>
      <c r="I33"/>
      <c r="J33"/>
      <c r="K33"/>
      <c r="L33"/>
      <c r="M33"/>
      <c r="N33" s="29"/>
    </row>
    <row r="34" spans="1:14" s="8" customFormat="1" ht="10.5" customHeight="1" x14ac:dyDescent="0.2">
      <c r="A34" s="9"/>
      <c r="B34"/>
      <c r="C34"/>
      <c r="D34"/>
      <c r="E34"/>
      <c r="F34"/>
      <c r="G34"/>
      <c r="H34" s="9"/>
      <c r="I34"/>
      <c r="J34"/>
      <c r="K34"/>
      <c r="L34"/>
      <c r="M34"/>
      <c r="N34" s="29"/>
    </row>
    <row r="35" spans="1:14" s="8" customFormat="1" x14ac:dyDescent="0.2">
      <c r="A35" s="9"/>
      <c r="B35"/>
      <c r="C35"/>
      <c r="D35"/>
      <c r="E35"/>
      <c r="F35"/>
      <c r="G35"/>
      <c r="H35" s="9"/>
      <c r="I35"/>
      <c r="J35"/>
      <c r="K35"/>
      <c r="L35"/>
      <c r="M35"/>
      <c r="N35" s="29"/>
    </row>
    <row r="36" spans="1:14" s="8" customFormat="1" ht="10.5" customHeight="1" x14ac:dyDescent="0.2">
      <c r="A36" s="9"/>
      <c r="B36"/>
      <c r="C36"/>
      <c r="D36"/>
      <c r="E36"/>
      <c r="F36"/>
      <c r="G36"/>
      <c r="H36" s="9"/>
      <c r="I36"/>
      <c r="J36"/>
      <c r="K36"/>
      <c r="L36"/>
      <c r="M36"/>
      <c r="N36" s="29"/>
    </row>
    <row r="37" spans="1:14" s="8" customFormat="1" ht="10.5" customHeight="1" x14ac:dyDescent="0.2">
      <c r="A37" s="9"/>
      <c r="B37"/>
      <c r="C37"/>
      <c r="D37"/>
      <c r="E37"/>
      <c r="F37"/>
      <c r="G37"/>
      <c r="H37" s="9"/>
      <c r="I37"/>
      <c r="J37"/>
      <c r="K37"/>
      <c r="L37"/>
      <c r="M37"/>
      <c r="N37" s="29"/>
    </row>
    <row r="38" spans="1:14" s="8" customFormat="1" ht="10.5" customHeight="1" x14ac:dyDescent="0.2">
      <c r="A38" s="9"/>
      <c r="B38"/>
      <c r="C38"/>
      <c r="D38"/>
      <c r="E38"/>
      <c r="F38"/>
      <c r="G38"/>
      <c r="H38" s="9"/>
      <c r="I38"/>
      <c r="J38"/>
      <c r="K38"/>
      <c r="L38"/>
      <c r="M38"/>
      <c r="N38" s="29"/>
    </row>
    <row r="39" spans="1:14" s="8" customFormat="1" ht="10.5" customHeight="1" x14ac:dyDescent="0.2">
      <c r="A39" s="9"/>
      <c r="B39"/>
      <c r="C39"/>
      <c r="D39"/>
      <c r="E39"/>
      <c r="F39"/>
      <c r="G39"/>
      <c r="H39" s="9"/>
      <c r="I39"/>
      <c r="J39"/>
      <c r="K39"/>
      <c r="L39"/>
      <c r="M39"/>
      <c r="N39" s="29"/>
    </row>
    <row r="40" spans="1:14" s="8" customFormat="1" ht="10.5" customHeight="1" x14ac:dyDescent="0.2">
      <c r="I40"/>
      <c r="J40"/>
      <c r="K40"/>
      <c r="L40"/>
      <c r="M40"/>
      <c r="N40" s="29"/>
    </row>
    <row r="41" spans="1:14" s="8" customFormat="1" ht="10.5" customHeight="1" x14ac:dyDescent="0.2">
      <c r="I41"/>
      <c r="J41"/>
      <c r="K41"/>
      <c r="L41"/>
      <c r="M41"/>
      <c r="N41" s="29"/>
    </row>
    <row r="42" spans="1:14" s="8" customFormat="1" ht="10.5" customHeight="1" x14ac:dyDescent="0.2">
      <c r="I42"/>
      <c r="J42"/>
      <c r="K42"/>
      <c r="L42"/>
      <c r="M42"/>
      <c r="N42" s="29"/>
    </row>
    <row r="43" spans="1:14" s="8" customFormat="1" ht="10.5" customHeight="1" x14ac:dyDescent="0.2">
      <c r="I43"/>
      <c r="J43"/>
      <c r="K43"/>
      <c r="L43"/>
      <c r="M43"/>
      <c r="N43" s="29"/>
    </row>
    <row r="44" spans="1:14" s="8" customFormat="1" ht="10.5" customHeight="1" x14ac:dyDescent="0.2">
      <c r="I44"/>
      <c r="J44"/>
      <c r="K44"/>
      <c r="L44"/>
      <c r="M44"/>
      <c r="N44" s="29"/>
    </row>
    <row r="45" spans="1:14" s="8" customFormat="1" ht="10.5" customHeight="1" x14ac:dyDescent="0.2">
      <c r="I45"/>
      <c r="J45"/>
      <c r="K45"/>
      <c r="L45"/>
      <c r="M45"/>
      <c r="N45" s="29"/>
    </row>
    <row r="46" spans="1:14" s="8" customFormat="1" ht="10.5" customHeight="1" x14ac:dyDescent="0.2">
      <c r="I46"/>
      <c r="J46"/>
      <c r="K46"/>
      <c r="L46"/>
      <c r="M46"/>
      <c r="N46" s="29"/>
    </row>
    <row r="47" spans="1:14" s="8" customFormat="1" ht="10.5" customHeight="1" x14ac:dyDescent="0.2">
      <c r="I47"/>
      <c r="J47"/>
      <c r="K47"/>
      <c r="L47"/>
      <c r="M47"/>
      <c r="N47" s="29"/>
    </row>
    <row r="48" spans="1:14" s="8" customFormat="1" ht="10.5" customHeight="1" x14ac:dyDescent="0.2">
      <c r="I48"/>
      <c r="J48"/>
      <c r="K48"/>
      <c r="L48"/>
      <c r="M48"/>
      <c r="N48" s="29"/>
    </row>
    <row r="49" spans="1:14" s="8" customFormat="1" ht="10.5" customHeight="1" x14ac:dyDescent="0.2">
      <c r="I49"/>
      <c r="J49"/>
      <c r="K49"/>
      <c r="L49"/>
      <c r="M49"/>
      <c r="N49" s="29"/>
    </row>
    <row r="50" spans="1:14" s="8" customFormat="1" ht="10.5" customHeight="1" x14ac:dyDescent="0.2">
      <c r="I50"/>
      <c r="J50"/>
      <c r="K50"/>
      <c r="L50"/>
      <c r="M50"/>
      <c r="N50" s="29"/>
    </row>
    <row r="51" spans="1:14" s="8" customFormat="1" ht="10.5" customHeight="1" x14ac:dyDescent="0.2">
      <c r="I51"/>
      <c r="J51"/>
      <c r="K51"/>
      <c r="L51"/>
      <c r="M51"/>
      <c r="N51" s="29"/>
    </row>
    <row r="52" spans="1:14" s="8" customFormat="1" ht="10.5" customHeight="1" x14ac:dyDescent="0.2">
      <c r="I52"/>
      <c r="J52"/>
      <c r="K52"/>
      <c r="L52"/>
      <c r="M52"/>
      <c r="N52" s="29"/>
    </row>
    <row r="53" spans="1:14" s="8" customFormat="1" ht="10.5" customHeight="1" x14ac:dyDescent="0.2">
      <c r="I53"/>
      <c r="J53"/>
      <c r="K53"/>
      <c r="L53"/>
      <c r="M53"/>
      <c r="N53" s="29"/>
    </row>
    <row r="54" spans="1:14" s="8" customFormat="1" ht="10.5" customHeight="1" x14ac:dyDescent="0.2">
      <c r="I54"/>
      <c r="J54"/>
      <c r="K54"/>
      <c r="L54"/>
      <c r="M54"/>
      <c r="N54" s="29"/>
    </row>
    <row r="55" spans="1:14" s="8" customFormat="1" ht="10.5" customHeight="1" x14ac:dyDescent="0.2">
      <c r="I55"/>
      <c r="J55"/>
      <c r="K55"/>
      <c r="L55"/>
      <c r="M55"/>
      <c r="N55" s="29"/>
    </row>
    <row r="56" spans="1:14" s="8" customFormat="1" ht="10.5" customHeight="1" x14ac:dyDescent="0.2">
      <c r="I56"/>
      <c r="J56"/>
      <c r="K56"/>
      <c r="L56"/>
      <c r="M56"/>
      <c r="N56" s="29"/>
    </row>
    <row r="57" spans="1:14" s="8" customFormat="1" ht="10.5" customHeight="1" x14ac:dyDescent="0.2">
      <c r="I57"/>
      <c r="J57"/>
      <c r="K57"/>
      <c r="L57"/>
      <c r="M57"/>
      <c r="N57" s="29"/>
    </row>
    <row r="58" spans="1:14" s="8" customFormat="1" ht="15" x14ac:dyDescent="0.2">
      <c r="A58" s="12" t="s">
        <v>32</v>
      </c>
      <c r="B58"/>
      <c r="C58"/>
      <c r="D58"/>
      <c r="E58"/>
      <c r="F58"/>
      <c r="G58"/>
      <c r="H58" s="9"/>
      <c r="I58"/>
      <c r="J58"/>
      <c r="K58" s="28"/>
      <c r="L58"/>
      <c r="M58"/>
      <c r="N58"/>
    </row>
    <row r="59" spans="1:14" s="8" customFormat="1" ht="6.75" customHeight="1" x14ac:dyDescent="0.2">
      <c r="A59" s="9"/>
      <c r="B59"/>
      <c r="C59"/>
      <c r="D59"/>
      <c r="E59"/>
      <c r="F59"/>
      <c r="G59"/>
      <c r="H59" s="9"/>
      <c r="I59"/>
      <c r="K59"/>
      <c r="L59"/>
      <c r="M59"/>
      <c r="N59"/>
    </row>
    <row r="60" spans="1:14" s="8" customFormat="1" ht="7.5" customHeight="1" x14ac:dyDescent="0.2">
      <c r="A60" s="15"/>
      <c r="B60" s="13"/>
      <c r="C60" s="13"/>
      <c r="D60" s="13"/>
      <c r="E60" s="13"/>
      <c r="F60" s="13"/>
      <c r="G60" s="14"/>
      <c r="H60" s="15"/>
      <c r="I60" s="15"/>
      <c r="J60" s="27"/>
      <c r="K60" s="27"/>
      <c r="L60" s="27"/>
      <c r="M60" s="27"/>
      <c r="N60" s="27"/>
    </row>
    <row r="61" spans="1:14" s="8" customFormat="1" ht="14.25" customHeight="1" x14ac:dyDescent="0.2">
      <c r="A61" s="120" t="s">
        <v>111</v>
      </c>
      <c r="B61" s="120"/>
      <c r="C61" s="120"/>
      <c r="D61" s="120"/>
      <c r="E61" s="120"/>
      <c r="F61" s="120"/>
      <c r="G61" s="120"/>
      <c r="H61" s="120"/>
      <c r="I61" s="120"/>
      <c r="J61" s="120"/>
      <c r="K61" s="120"/>
      <c r="L61" s="120"/>
      <c r="M61" s="120"/>
      <c r="N61" s="43" t="s">
        <v>38</v>
      </c>
    </row>
    <row r="62" spans="1:14" s="8" customFormat="1" ht="7.5" customHeight="1" x14ac:dyDescent="0.2">
      <c r="A62" s="13"/>
      <c r="B62" s="13"/>
      <c r="C62" s="13"/>
      <c r="D62" s="13"/>
      <c r="E62" s="13"/>
      <c r="F62" s="13"/>
      <c r="G62" s="14"/>
      <c r="H62" s="15"/>
      <c r="I62" s="15"/>
      <c r="J62" s="27"/>
      <c r="K62" s="27"/>
      <c r="L62" s="27"/>
      <c r="M62" s="27"/>
      <c r="N62" s="27"/>
    </row>
    <row r="63" spans="1:14" s="8" customFormat="1" ht="126.75" customHeight="1" x14ac:dyDescent="0.2">
      <c r="A63" s="121" t="s">
        <v>113</v>
      </c>
      <c r="B63" s="121"/>
      <c r="C63" s="121"/>
      <c r="D63" s="121"/>
      <c r="E63" s="121"/>
      <c r="F63" s="121"/>
      <c r="G63" s="121"/>
      <c r="H63" s="121"/>
      <c r="I63" s="121"/>
      <c r="J63" s="121"/>
      <c r="K63" s="121"/>
      <c r="L63" s="121"/>
      <c r="M63" s="121"/>
      <c r="N63" s="121"/>
    </row>
    <row r="64" spans="1:14" ht="20.25" customHeight="1" x14ac:dyDescent="0.25">
      <c r="A64" s="17" t="s">
        <v>25</v>
      </c>
      <c r="B64" s="16"/>
      <c r="C64" s="16"/>
      <c r="D64" s="16"/>
      <c r="E64" s="16"/>
      <c r="F64" s="16"/>
      <c r="G64" s="16"/>
      <c r="H64" s="16"/>
      <c r="I64" s="16"/>
      <c r="J64" s="16"/>
      <c r="K64" s="16"/>
      <c r="L64" s="16"/>
      <c r="M64" s="16"/>
      <c r="N64" s="16"/>
    </row>
    <row r="65" spans="1:14" ht="6" customHeight="1" x14ac:dyDescent="0.2">
      <c r="A65" s="16"/>
      <c r="B65" s="16"/>
      <c r="C65" s="16"/>
      <c r="D65" s="16"/>
      <c r="E65" s="16"/>
      <c r="F65" s="16"/>
      <c r="G65" s="16"/>
      <c r="H65" s="16"/>
      <c r="I65" s="16"/>
      <c r="J65" s="16"/>
      <c r="K65" s="16"/>
      <c r="L65" s="16"/>
      <c r="M65" s="16"/>
      <c r="N65" s="16"/>
    </row>
    <row r="66" spans="1:14" s="8" customFormat="1" ht="15" customHeight="1" x14ac:dyDescent="0.2">
      <c r="A66" s="121" t="s">
        <v>112</v>
      </c>
      <c r="B66" s="121"/>
      <c r="C66" s="121"/>
      <c r="D66" s="121"/>
      <c r="E66" s="121"/>
      <c r="F66" s="121"/>
      <c r="G66" s="121"/>
      <c r="H66" s="121"/>
      <c r="I66" s="121"/>
      <c r="J66" s="121"/>
      <c r="K66" s="121"/>
      <c r="L66" s="121"/>
      <c r="M66" s="121"/>
      <c r="N66" s="121"/>
    </row>
    <row r="67" spans="1:14" ht="6" customHeight="1" x14ac:dyDescent="0.2">
      <c r="A67" s="16"/>
      <c r="B67" s="16"/>
      <c r="C67" s="16"/>
      <c r="D67" s="16"/>
      <c r="E67" s="16"/>
      <c r="F67" s="16"/>
      <c r="G67" s="16"/>
      <c r="H67" s="16"/>
      <c r="I67" s="16"/>
      <c r="J67" s="16"/>
      <c r="K67" s="16"/>
      <c r="L67" s="16"/>
      <c r="M67" s="16"/>
      <c r="N67" s="16"/>
    </row>
    <row r="68" spans="1:14" ht="14.25" x14ac:dyDescent="0.2">
      <c r="C68" s="141" t="s">
        <v>54</v>
      </c>
      <c r="D68" s="142"/>
      <c r="E68" s="143"/>
      <c r="F68" s="63">
        <f>+C27</f>
        <v>1.1724137931034482</v>
      </c>
      <c r="H68" s="144" t="s">
        <v>26</v>
      </c>
      <c r="I68" s="144"/>
      <c r="J68" s="64" t="s">
        <v>55</v>
      </c>
      <c r="K68" s="141" t="s">
        <v>27</v>
      </c>
      <c r="L68" s="143"/>
      <c r="M68" s="64" t="s">
        <v>28</v>
      </c>
      <c r="N68" s="16"/>
    </row>
    <row r="69" spans="1:14" ht="6" customHeight="1" x14ac:dyDescent="0.2">
      <c r="A69" s="16"/>
      <c r="B69" s="16"/>
      <c r="C69" s="16"/>
      <c r="D69" s="16"/>
      <c r="E69" s="16"/>
      <c r="G69" s="16"/>
      <c r="J69" s="16"/>
      <c r="K69" s="16"/>
      <c r="L69" s="16"/>
      <c r="M69" s="16"/>
      <c r="N69" s="16"/>
    </row>
    <row r="70" spans="1:14" ht="14.25" x14ac:dyDescent="0.2">
      <c r="C70" s="141" t="s">
        <v>35</v>
      </c>
      <c r="D70" s="142"/>
      <c r="E70" s="143"/>
      <c r="F70" s="63">
        <f>+K27</f>
        <v>0.87503884474697446</v>
      </c>
      <c r="H70" s="144" t="s">
        <v>26</v>
      </c>
      <c r="I70" s="144"/>
      <c r="J70" s="64" t="s">
        <v>30</v>
      </c>
      <c r="K70" s="141" t="s">
        <v>27</v>
      </c>
      <c r="L70" s="143"/>
      <c r="M70" s="64" t="s">
        <v>28</v>
      </c>
      <c r="N70" s="16"/>
    </row>
    <row r="71" spans="1:14" ht="12.75" customHeight="1" x14ac:dyDescent="0.2">
      <c r="A71" s="16"/>
      <c r="B71" s="16"/>
      <c r="C71" s="16"/>
      <c r="D71" s="16"/>
      <c r="E71" s="16"/>
      <c r="F71" s="16"/>
      <c r="G71" s="16"/>
      <c r="H71" s="16"/>
      <c r="I71" s="16"/>
      <c r="J71" s="16"/>
      <c r="K71" s="16"/>
      <c r="L71" s="16"/>
      <c r="M71" s="16"/>
      <c r="N71" s="16"/>
    </row>
    <row r="72" spans="1:14" s="8" customFormat="1" ht="15" customHeight="1" x14ac:dyDescent="0.2">
      <c r="A72" s="121" t="s">
        <v>104</v>
      </c>
      <c r="B72" s="121"/>
      <c r="C72" s="121"/>
      <c r="D72" s="121"/>
      <c r="E72" s="121"/>
      <c r="F72" s="121"/>
      <c r="G72" s="121"/>
      <c r="H72" s="121"/>
      <c r="I72" s="121"/>
      <c r="J72" s="121"/>
      <c r="K72" s="121"/>
      <c r="L72" s="121"/>
      <c r="M72" s="121"/>
      <c r="N72" s="121"/>
    </row>
    <row r="73" spans="1:14" ht="6" customHeight="1" x14ac:dyDescent="0.2">
      <c r="A73" s="16"/>
      <c r="B73" s="16"/>
      <c r="C73" s="16"/>
      <c r="D73" s="16"/>
      <c r="E73" s="16"/>
      <c r="F73" s="16"/>
      <c r="G73" s="16"/>
      <c r="H73" s="16"/>
      <c r="I73" s="16"/>
      <c r="J73" s="16"/>
      <c r="K73" s="16"/>
      <c r="L73" s="16"/>
      <c r="M73" s="16"/>
      <c r="N73" s="16"/>
    </row>
    <row r="74" spans="1:14" ht="14.25" x14ac:dyDescent="0.2">
      <c r="C74" s="141" t="s">
        <v>54</v>
      </c>
      <c r="D74" s="142"/>
      <c r="E74" s="143"/>
      <c r="F74" s="63">
        <f>+F22</f>
        <v>0.97666934835076424</v>
      </c>
      <c r="H74" s="144" t="s">
        <v>26</v>
      </c>
      <c r="I74" s="144"/>
      <c r="J74" s="64" t="s">
        <v>47</v>
      </c>
      <c r="K74" s="141" t="s">
        <v>27</v>
      </c>
      <c r="L74" s="143"/>
      <c r="M74" s="64" t="s">
        <v>28</v>
      </c>
      <c r="N74" s="16"/>
    </row>
    <row r="75" spans="1:14" ht="14.25" x14ac:dyDescent="0.2">
      <c r="A75" s="103" t="s">
        <v>50</v>
      </c>
      <c r="B75" s="65"/>
      <c r="C75" s="16"/>
      <c r="D75" s="16"/>
      <c r="E75" s="16"/>
      <c r="G75" s="16"/>
      <c r="H75" s="16"/>
      <c r="I75" s="16"/>
      <c r="J75" s="16"/>
      <c r="K75" s="16"/>
      <c r="M75" s="16"/>
      <c r="N75" s="16"/>
    </row>
    <row r="76" spans="1:14" ht="14.25" x14ac:dyDescent="0.2">
      <c r="C76" s="141" t="s">
        <v>35</v>
      </c>
      <c r="D76" s="142"/>
      <c r="E76" s="143"/>
      <c r="F76" s="63">
        <f>+N27</f>
        <v>0.42938566707048015</v>
      </c>
      <c r="H76" s="144" t="s">
        <v>26</v>
      </c>
      <c r="I76" s="144"/>
      <c r="J76" s="64" t="s">
        <v>46</v>
      </c>
      <c r="K76" s="141" t="s">
        <v>27</v>
      </c>
      <c r="L76" s="143"/>
      <c r="M76" s="64" t="s">
        <v>31</v>
      </c>
      <c r="N76" s="16"/>
    </row>
    <row r="77" spans="1:14" ht="14.25" x14ac:dyDescent="0.2">
      <c r="C77" s="100"/>
      <c r="D77" s="100"/>
      <c r="E77" s="100"/>
      <c r="F77" s="100"/>
      <c r="H77" s="100"/>
      <c r="I77" s="100"/>
      <c r="J77" s="100"/>
      <c r="K77" s="100"/>
      <c r="L77" s="100"/>
      <c r="M77" s="100"/>
      <c r="N77" s="16"/>
    </row>
    <row r="78" spans="1:14" s="8" customFormat="1" ht="13.5" thickBot="1" x14ac:dyDescent="0.25">
      <c r="A78" s="7" t="s">
        <v>103</v>
      </c>
      <c r="B78"/>
      <c r="C78"/>
      <c r="D78"/>
      <c r="E78"/>
      <c r="F78"/>
      <c r="I78"/>
      <c r="J78"/>
      <c r="K78"/>
      <c r="L78"/>
      <c r="M78"/>
      <c r="N78" s="29"/>
    </row>
    <row r="79" spans="1:14" s="8" customFormat="1" ht="10.5" customHeight="1" thickBot="1" x14ac:dyDescent="0.25">
      <c r="A79" s="32" t="s">
        <v>26</v>
      </c>
      <c r="B79" s="137" t="s">
        <v>33</v>
      </c>
      <c r="C79" s="138"/>
      <c r="D79" s="137" t="s">
        <v>27</v>
      </c>
      <c r="E79" s="139"/>
      <c r="F79" s="140"/>
      <c r="I79"/>
      <c r="J79"/>
      <c r="K79"/>
      <c r="L79"/>
      <c r="M79"/>
      <c r="N79" s="29"/>
    </row>
    <row r="80" spans="1:14" s="8" customFormat="1" ht="10.5" customHeight="1" x14ac:dyDescent="0.2">
      <c r="A80" s="34" t="s">
        <v>55</v>
      </c>
      <c r="B80" s="147">
        <v>1</v>
      </c>
      <c r="C80" s="148"/>
      <c r="D80" s="33" t="s">
        <v>28</v>
      </c>
      <c r="E80" s="149" t="s">
        <v>29</v>
      </c>
      <c r="F80" s="150"/>
      <c r="I80"/>
      <c r="J80"/>
      <c r="K80"/>
      <c r="L80"/>
      <c r="M80"/>
      <c r="N80" s="29"/>
    </row>
    <row r="81" spans="1:14" s="8" customFormat="1" ht="10.5" customHeight="1" x14ac:dyDescent="0.2">
      <c r="A81" s="34" t="s">
        <v>47</v>
      </c>
      <c r="B81" s="155" t="s">
        <v>45</v>
      </c>
      <c r="C81" s="156"/>
      <c r="D81" s="35" t="s">
        <v>28</v>
      </c>
      <c r="E81" s="151"/>
      <c r="F81" s="152"/>
      <c r="I81"/>
      <c r="J81"/>
      <c r="K81"/>
      <c r="L81"/>
      <c r="M81"/>
      <c r="N81" s="29"/>
    </row>
    <row r="82" spans="1:14" s="8" customFormat="1" ht="10.5" customHeight="1" x14ac:dyDescent="0.2">
      <c r="A82" s="34" t="s">
        <v>30</v>
      </c>
      <c r="B82" s="155" t="s">
        <v>43</v>
      </c>
      <c r="C82" s="156"/>
      <c r="D82" s="35" t="s">
        <v>28</v>
      </c>
      <c r="E82" s="153"/>
      <c r="F82" s="154"/>
      <c r="I82"/>
      <c r="J82"/>
      <c r="K82"/>
      <c r="L82"/>
      <c r="M82"/>
      <c r="N82" s="29"/>
    </row>
    <row r="83" spans="1:14" s="8" customFormat="1" ht="10.5" customHeight="1" x14ac:dyDescent="0.2">
      <c r="A83" s="34" t="s">
        <v>56</v>
      </c>
      <c r="B83" s="155" t="s">
        <v>44</v>
      </c>
      <c r="C83" s="156"/>
      <c r="D83" s="35" t="s">
        <v>31</v>
      </c>
      <c r="E83" s="114" t="s">
        <v>51</v>
      </c>
      <c r="F83" s="115"/>
      <c r="I83"/>
      <c r="J83"/>
      <c r="K83"/>
      <c r="L83"/>
      <c r="M83"/>
      <c r="N83" s="29"/>
    </row>
    <row r="84" spans="1:14" s="8" customFormat="1" ht="10.5" customHeight="1" thickBot="1" x14ac:dyDescent="0.25">
      <c r="A84" s="36" t="s">
        <v>46</v>
      </c>
      <c r="B84" s="118" t="s">
        <v>42</v>
      </c>
      <c r="C84" s="119"/>
      <c r="D84" s="37" t="s">
        <v>31</v>
      </c>
      <c r="E84" s="116"/>
      <c r="F84" s="117"/>
      <c r="I84"/>
      <c r="J84"/>
      <c r="K84"/>
      <c r="L84"/>
      <c r="M84"/>
      <c r="N84" s="29"/>
    </row>
    <row r="85" spans="1:14" s="8" customFormat="1" ht="10.5" customHeight="1" x14ac:dyDescent="0.2">
      <c r="A85" s="99"/>
      <c r="B85" s="99"/>
      <c r="C85" s="99"/>
      <c r="D85" s="99"/>
      <c r="E85" s="99"/>
      <c r="F85" s="99"/>
      <c r="I85"/>
      <c r="J85"/>
      <c r="K85"/>
      <c r="L85"/>
      <c r="M85"/>
      <c r="N85" s="29"/>
    </row>
    <row r="86" spans="1:14" ht="15" x14ac:dyDescent="0.25">
      <c r="A86" s="17" t="s">
        <v>48</v>
      </c>
      <c r="B86" s="14"/>
      <c r="C86" s="14"/>
      <c r="D86" s="14"/>
      <c r="E86" s="14"/>
      <c r="F86" s="14"/>
      <c r="G86" s="14"/>
      <c r="H86" s="14"/>
      <c r="I86" s="14"/>
      <c r="J86" s="16"/>
      <c r="K86" s="16"/>
      <c r="L86" s="14"/>
      <c r="M86" s="14"/>
      <c r="N86" s="14"/>
    </row>
    <row r="87" spans="1:14" ht="6.75" customHeight="1" x14ac:dyDescent="0.2">
      <c r="A87" s="14"/>
      <c r="B87" s="14"/>
      <c r="C87" s="14"/>
      <c r="D87" s="14"/>
      <c r="E87" s="14"/>
      <c r="F87" s="14"/>
      <c r="G87" s="14"/>
      <c r="H87" s="14"/>
      <c r="I87" s="14"/>
      <c r="J87" s="14"/>
      <c r="K87" s="14"/>
      <c r="L87" s="14"/>
      <c r="M87" s="14"/>
      <c r="N87" s="14"/>
    </row>
    <row r="88" spans="1:14" s="8" customFormat="1" ht="106.5" customHeight="1" x14ac:dyDescent="0.2">
      <c r="A88" s="120" t="s">
        <v>114</v>
      </c>
      <c r="B88" s="120"/>
      <c r="C88" s="120"/>
      <c r="D88" s="120"/>
      <c r="E88" s="120"/>
      <c r="F88" s="120"/>
      <c r="G88" s="120"/>
      <c r="H88" s="120"/>
      <c r="I88" s="120"/>
      <c r="J88" s="120"/>
      <c r="K88" s="120"/>
      <c r="L88" s="120"/>
      <c r="M88" s="120"/>
      <c r="N88" s="120"/>
    </row>
    <row r="89" spans="1:14" s="8" customFormat="1" ht="33" customHeight="1" x14ac:dyDescent="0.2">
      <c r="A89" s="120"/>
      <c r="B89" s="120"/>
      <c r="C89" s="120"/>
      <c r="D89" s="120"/>
      <c r="E89" s="120"/>
      <c r="F89" s="120"/>
      <c r="G89" s="120"/>
      <c r="H89" s="120"/>
      <c r="I89" s="120"/>
      <c r="J89" s="120"/>
      <c r="K89" s="120"/>
      <c r="L89" s="120"/>
      <c r="M89" s="120"/>
      <c r="N89" s="120"/>
    </row>
    <row r="90" spans="1:14" s="8" customFormat="1" ht="7.9" customHeight="1" x14ac:dyDescent="0.2">
      <c r="A90" s="16"/>
      <c r="B90" s="16"/>
      <c r="C90" s="16"/>
      <c r="D90" s="16"/>
      <c r="E90" s="16"/>
      <c r="F90" s="16"/>
      <c r="G90" s="16"/>
      <c r="H90" s="16"/>
      <c r="I90" s="16"/>
      <c r="J90" s="16"/>
      <c r="K90" s="16"/>
      <c r="L90" s="16"/>
      <c r="M90" s="16"/>
      <c r="N90" s="16"/>
    </row>
    <row r="91" spans="1:14" ht="15" x14ac:dyDescent="0.25">
      <c r="A91" s="17" t="s">
        <v>13</v>
      </c>
      <c r="B91" s="14"/>
      <c r="C91" s="14"/>
      <c r="D91" s="14"/>
      <c r="E91" s="14"/>
      <c r="F91" s="14"/>
      <c r="G91" s="14"/>
      <c r="H91" s="14"/>
      <c r="I91" s="14"/>
      <c r="J91" s="14"/>
      <c r="K91" s="14"/>
      <c r="L91" s="14"/>
      <c r="M91" s="14"/>
      <c r="N91" s="14"/>
    </row>
    <row r="92" spans="1:14" ht="6.75" customHeight="1" x14ac:dyDescent="0.2">
      <c r="A92" s="14"/>
      <c r="B92" s="14"/>
      <c r="C92" s="14"/>
      <c r="D92" s="14"/>
      <c r="E92" s="14"/>
      <c r="F92" s="14"/>
      <c r="G92" s="14"/>
      <c r="H92" s="14"/>
      <c r="I92" s="14"/>
      <c r="J92" s="14"/>
      <c r="K92" s="14"/>
      <c r="L92" s="14"/>
      <c r="M92" s="14"/>
      <c r="N92" s="14"/>
    </row>
    <row r="93" spans="1:14" s="8" customFormat="1" ht="45.6" customHeight="1" x14ac:dyDescent="0.2">
      <c r="A93" s="145" t="s">
        <v>36</v>
      </c>
      <c r="B93" s="145"/>
      <c r="C93" s="145"/>
      <c r="D93" s="145"/>
      <c r="E93" s="145"/>
      <c r="F93" s="145"/>
      <c r="G93" s="145"/>
      <c r="H93" s="145"/>
      <c r="I93" s="145"/>
      <c r="J93" s="145"/>
      <c r="K93" s="145"/>
      <c r="L93" s="145"/>
      <c r="M93" s="145"/>
      <c r="N93" s="145"/>
    </row>
    <row r="94" spans="1:14" ht="12.75" customHeight="1" x14ac:dyDescent="0.2">
      <c r="A94" s="146" t="s">
        <v>65</v>
      </c>
      <c r="B94" s="146"/>
      <c r="C94" s="146"/>
      <c r="D94" s="146"/>
      <c r="E94" s="146"/>
      <c r="F94" s="146"/>
      <c r="G94" s="146"/>
      <c r="H94" s="146"/>
      <c r="I94" s="146"/>
      <c r="J94" s="146"/>
      <c r="K94" s="146"/>
      <c r="L94" s="146"/>
      <c r="M94" s="146"/>
      <c r="N94" s="146"/>
    </row>
    <row r="95" spans="1:14" ht="5.25" customHeight="1" x14ac:dyDescent="0.2">
      <c r="A95" s="14"/>
      <c r="B95" s="14"/>
      <c r="C95" s="14"/>
      <c r="D95" s="14"/>
      <c r="E95" s="14"/>
      <c r="F95" s="14"/>
      <c r="G95" s="14"/>
      <c r="H95" s="14"/>
      <c r="I95" s="14"/>
      <c r="J95" s="14"/>
      <c r="K95" s="14"/>
      <c r="L95" s="14"/>
      <c r="M95" s="14"/>
      <c r="N95" s="14"/>
    </row>
    <row r="96" spans="1:14" ht="18" customHeight="1" x14ac:dyDescent="0.2">
      <c r="A96" s="145" t="s">
        <v>62</v>
      </c>
      <c r="B96" s="145"/>
      <c r="C96" s="145"/>
      <c r="D96" s="145"/>
      <c r="E96" s="145"/>
      <c r="F96" s="145"/>
      <c r="G96" s="145"/>
      <c r="H96" s="145"/>
      <c r="I96" s="145"/>
      <c r="J96" s="145"/>
      <c r="K96" s="145"/>
      <c r="L96" s="145"/>
      <c r="M96" s="145"/>
      <c r="N96" s="145"/>
    </row>
    <row r="97" spans="1:14" ht="4.5" customHeight="1" x14ac:dyDescent="0.2">
      <c r="A97" s="16"/>
      <c r="B97" s="16"/>
      <c r="C97" s="16"/>
      <c r="D97" s="16"/>
      <c r="E97" s="16"/>
      <c r="F97" s="16"/>
      <c r="G97" s="16"/>
      <c r="H97" s="16"/>
      <c r="I97" s="16"/>
      <c r="J97" s="16"/>
      <c r="K97" s="16"/>
      <c r="L97" s="16"/>
      <c r="M97" s="16"/>
      <c r="N97" s="16"/>
    </row>
    <row r="98" spans="1:14" ht="14.25" x14ac:dyDescent="0.2">
      <c r="A98" s="14" t="s">
        <v>63</v>
      </c>
      <c r="B98" s="14"/>
      <c r="C98" s="14"/>
      <c r="D98" s="14"/>
      <c r="E98" s="14"/>
      <c r="F98" s="14"/>
      <c r="G98" s="14"/>
      <c r="H98" s="14"/>
      <c r="I98" s="14"/>
      <c r="J98" s="14"/>
      <c r="K98" s="14"/>
      <c r="L98" s="14"/>
      <c r="M98" s="14"/>
      <c r="N98" s="14"/>
    </row>
    <row r="99" spans="1:14" ht="14.25" x14ac:dyDescent="0.2">
      <c r="A99" s="14" t="s">
        <v>14</v>
      </c>
      <c r="B99" s="14"/>
      <c r="C99" s="18"/>
      <c r="D99" s="18"/>
      <c r="E99" s="18"/>
      <c r="F99" s="18"/>
      <c r="G99" s="18"/>
      <c r="H99" s="18"/>
      <c r="I99" s="18"/>
      <c r="J99" s="18"/>
      <c r="K99" s="18"/>
      <c r="L99" s="18"/>
      <c r="M99" s="18"/>
      <c r="N99" s="18"/>
    </row>
    <row r="100" spans="1:14" ht="5.45" customHeight="1" x14ac:dyDescent="0.2">
      <c r="A100" s="14"/>
      <c r="B100" s="14"/>
      <c r="C100" s="18"/>
      <c r="D100" s="18"/>
      <c r="E100" s="18"/>
      <c r="F100" s="18"/>
      <c r="G100" s="18"/>
      <c r="H100" s="18"/>
      <c r="I100" s="18"/>
      <c r="J100" s="18"/>
      <c r="K100" s="18"/>
      <c r="L100" s="18"/>
      <c r="M100" s="18"/>
      <c r="N100" s="18"/>
    </row>
    <row r="101" spans="1:14" ht="14.25" x14ac:dyDescent="0.2">
      <c r="A101" s="7" t="s">
        <v>15</v>
      </c>
      <c r="G101" s="14"/>
      <c r="H101" s="14"/>
      <c r="I101" s="14"/>
      <c r="J101" s="14"/>
      <c r="K101" s="14"/>
      <c r="L101" s="14"/>
      <c r="M101" s="14"/>
      <c r="N101" s="14"/>
    </row>
    <row r="102" spans="1:14" ht="6.75" customHeight="1" x14ac:dyDescent="0.2">
      <c r="G102" s="14"/>
      <c r="H102" s="14"/>
      <c r="I102" s="14"/>
      <c r="J102" s="14"/>
      <c r="K102" s="14"/>
      <c r="L102" s="14"/>
      <c r="M102" s="14"/>
      <c r="N102" s="14"/>
    </row>
    <row r="103" spans="1:14" ht="14.25" x14ac:dyDescent="0.2">
      <c r="A103" s="9" t="s">
        <v>58</v>
      </c>
      <c r="G103" s="14"/>
      <c r="H103" s="14"/>
      <c r="I103" s="14"/>
      <c r="J103" s="14"/>
      <c r="K103" s="14"/>
      <c r="L103" s="14"/>
      <c r="M103" s="1"/>
      <c r="N103" s="19" t="s">
        <v>16</v>
      </c>
    </row>
    <row r="104" spans="1:14" ht="14.25" x14ac:dyDescent="0.2">
      <c r="A104" s="9" t="s">
        <v>64</v>
      </c>
      <c r="G104" s="14"/>
      <c r="H104" s="14"/>
      <c r="I104" s="14"/>
      <c r="J104" s="14"/>
      <c r="K104" s="14"/>
      <c r="L104" s="14"/>
      <c r="M104" s="21" t="s">
        <v>17</v>
      </c>
      <c r="N104" s="22">
        <v>45313</v>
      </c>
    </row>
    <row r="105" spans="1:14" ht="6" customHeight="1" x14ac:dyDescent="0.2">
      <c r="A105" s="14"/>
      <c r="B105" s="14"/>
      <c r="C105" s="14"/>
      <c r="D105" s="14"/>
      <c r="E105" s="14"/>
      <c r="F105" s="14"/>
      <c r="G105" s="14"/>
      <c r="H105" s="14"/>
      <c r="I105" s="14"/>
      <c r="J105" s="14"/>
      <c r="K105" s="14"/>
      <c r="L105" s="14"/>
      <c r="M105" s="14"/>
      <c r="N105" s="14"/>
    </row>
    <row r="106" spans="1:14" ht="14.25" x14ac:dyDescent="0.2">
      <c r="A106" s="14"/>
      <c r="B106" s="14"/>
      <c r="C106" s="14"/>
      <c r="D106" s="14"/>
      <c r="E106" s="14"/>
      <c r="F106" s="14"/>
      <c r="G106" s="14"/>
      <c r="H106" s="14"/>
      <c r="I106" s="19"/>
      <c r="J106" s="19"/>
      <c r="K106" s="19"/>
      <c r="L106" s="19"/>
    </row>
    <row r="107" spans="1:14" ht="14.25" x14ac:dyDescent="0.2">
      <c r="A107" s="14"/>
      <c r="B107" s="14"/>
      <c r="C107" s="14"/>
      <c r="D107" s="14"/>
      <c r="E107" s="14"/>
      <c r="F107" s="14"/>
      <c r="G107" s="14"/>
      <c r="H107" s="14"/>
      <c r="I107" s="20"/>
      <c r="J107" s="20"/>
      <c r="K107" s="20"/>
      <c r="L107" s="20"/>
    </row>
  </sheetData>
  <mergeCells count="41">
    <mergeCell ref="A88:N89"/>
    <mergeCell ref="A93:N93"/>
    <mergeCell ref="A94:N94"/>
    <mergeCell ref="A96:N96"/>
    <mergeCell ref="A72:N72"/>
    <mergeCell ref="C74:E74"/>
    <mergeCell ref="H74:I74"/>
    <mergeCell ref="K74:L74"/>
    <mergeCell ref="C76:E76"/>
    <mergeCell ref="H76:I76"/>
    <mergeCell ref="K76:L76"/>
    <mergeCell ref="B80:C80"/>
    <mergeCell ref="E80:F82"/>
    <mergeCell ref="B81:C81"/>
    <mergeCell ref="B82:C82"/>
    <mergeCell ref="B83:C83"/>
    <mergeCell ref="J26:M26"/>
    <mergeCell ref="B79:C79"/>
    <mergeCell ref="D79:F79"/>
    <mergeCell ref="C68:E68"/>
    <mergeCell ref="H68:I68"/>
    <mergeCell ref="K68:L68"/>
    <mergeCell ref="C70:E70"/>
    <mergeCell ref="H70:I70"/>
    <mergeCell ref="K70:L70"/>
    <mergeCell ref="E7:F7"/>
    <mergeCell ref="E83:F84"/>
    <mergeCell ref="B84:C84"/>
    <mergeCell ref="A61:M61"/>
    <mergeCell ref="A63:N63"/>
    <mergeCell ref="A12:N12"/>
    <mergeCell ref="A23:C24"/>
    <mergeCell ref="D23:E23"/>
    <mergeCell ref="H23:J24"/>
    <mergeCell ref="K23:M23"/>
    <mergeCell ref="D24:E24"/>
    <mergeCell ref="K24:M24"/>
    <mergeCell ref="J15:M15"/>
    <mergeCell ref="C15:F15"/>
    <mergeCell ref="A66:N66"/>
    <mergeCell ref="B26:E26"/>
  </mergeCells>
  <hyperlinks>
    <hyperlink ref="A94:N94" r:id="rId1" display="2. Ver Plan Anual de Adquisiciones 2022 en https://www.minenergia.gov.co/es/ministerio/gesti%C3%B3n/contrataci%C3%B3n/ (clic aquí), donde encontrará los reportes de contratos mes a mes." xr:uid="{442E2728-86C7-4DE1-AE07-802FA3257250}"/>
  </hyperlinks>
  <printOptions horizontalCentered="1"/>
  <pageMargins left="0.70866141732283472" right="0.70866141732283472" top="0.74803149606299213" bottom="0.74803149606299213" header="0.31496062992125984" footer="0.31496062992125984"/>
  <pageSetup scale="64" fitToHeight="0" orientation="landscape" horizontalDpi="4294967294" verticalDpi="4294967294" r:id="rId2"/>
  <headerFooter>
    <oddFooter>&amp;RPág. &amp;P de &amp;N</oddFooter>
  </headerFooter>
  <rowBreaks count="1" manualBreakCount="1">
    <brk id="57"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DFF01-6908-4819-9212-BE1A01D891C3}">
  <dimension ref="A1:N33"/>
  <sheetViews>
    <sheetView view="pageBreakPreview" zoomScale="85" zoomScaleNormal="85" zoomScaleSheetLayoutView="85" workbookViewId="0">
      <selection activeCell="C29" sqref="C29"/>
    </sheetView>
  </sheetViews>
  <sheetFormatPr baseColWidth="10" defaultRowHeight="15" x14ac:dyDescent="0.25"/>
  <cols>
    <col min="1" max="1" width="27.85546875" style="66" customWidth="1"/>
    <col min="2" max="2" width="54.140625" style="66" customWidth="1"/>
    <col min="3" max="3" width="16.28515625" style="66" bestFit="1" customWidth="1"/>
    <col min="4" max="4" width="3.5703125" style="66" customWidth="1"/>
    <col min="5" max="5" width="16.42578125" style="66" bestFit="1" customWidth="1"/>
    <col min="6" max="6" width="15.7109375" style="66" bestFit="1" customWidth="1"/>
    <col min="7" max="7" width="10" style="66" customWidth="1"/>
    <col min="8" max="8" width="12.5703125" style="66" bestFit="1" customWidth="1"/>
    <col min="9" max="256" width="11.42578125" style="66"/>
    <col min="257" max="257" width="27.85546875" style="66" customWidth="1"/>
    <col min="258" max="258" width="54.140625" style="66" customWidth="1"/>
    <col min="259" max="259" width="16.28515625" style="66" bestFit="1" customWidth="1"/>
    <col min="260" max="260" width="3.5703125" style="66" customWidth="1"/>
    <col min="261" max="261" width="15.140625" style="66" bestFit="1" customWidth="1"/>
    <col min="262" max="262" width="10.5703125" style="66" customWidth="1"/>
    <col min="263" max="263" width="3.5703125" style="66" customWidth="1"/>
    <col min="264" max="264" width="12.5703125" style="66" bestFit="1" customWidth="1"/>
    <col min="265" max="512" width="11.42578125" style="66"/>
    <col min="513" max="513" width="27.85546875" style="66" customWidth="1"/>
    <col min="514" max="514" width="54.140625" style="66" customWidth="1"/>
    <col min="515" max="515" width="16.28515625" style="66" bestFit="1" customWidth="1"/>
    <col min="516" max="516" width="3.5703125" style="66" customWidth="1"/>
    <col min="517" max="517" width="15.140625" style="66" bestFit="1" customWidth="1"/>
    <col min="518" max="518" width="10.5703125" style="66" customWidth="1"/>
    <col min="519" max="519" width="3.5703125" style="66" customWidth="1"/>
    <col min="520" max="520" width="12.5703125" style="66" bestFit="1" customWidth="1"/>
    <col min="521" max="768" width="11.42578125" style="66"/>
    <col min="769" max="769" width="27.85546875" style="66" customWidth="1"/>
    <col min="770" max="770" width="54.140625" style="66" customWidth="1"/>
    <col min="771" max="771" width="16.28515625" style="66" bestFit="1" customWidth="1"/>
    <col min="772" max="772" width="3.5703125" style="66" customWidth="1"/>
    <col min="773" max="773" width="15.140625" style="66" bestFit="1" customWidth="1"/>
    <col min="774" max="774" width="10.5703125" style="66" customWidth="1"/>
    <col min="775" max="775" width="3.5703125" style="66" customWidth="1"/>
    <col min="776" max="776" width="12.5703125" style="66" bestFit="1" customWidth="1"/>
    <col min="777" max="1024" width="11.42578125" style="66"/>
    <col min="1025" max="1025" width="27.85546875" style="66" customWidth="1"/>
    <col min="1026" max="1026" width="54.140625" style="66" customWidth="1"/>
    <col min="1027" max="1027" width="16.28515625" style="66" bestFit="1" customWidth="1"/>
    <col min="1028" max="1028" width="3.5703125" style="66" customWidth="1"/>
    <col min="1029" max="1029" width="15.140625" style="66" bestFit="1" customWidth="1"/>
    <col min="1030" max="1030" width="10.5703125" style="66" customWidth="1"/>
    <col min="1031" max="1031" width="3.5703125" style="66" customWidth="1"/>
    <col min="1032" max="1032" width="12.5703125" style="66" bestFit="1" customWidth="1"/>
    <col min="1033" max="1280" width="11.42578125" style="66"/>
    <col min="1281" max="1281" width="27.85546875" style="66" customWidth="1"/>
    <col min="1282" max="1282" width="54.140625" style="66" customWidth="1"/>
    <col min="1283" max="1283" width="16.28515625" style="66" bestFit="1" customWidth="1"/>
    <col min="1284" max="1284" width="3.5703125" style="66" customWidth="1"/>
    <col min="1285" max="1285" width="15.140625" style="66" bestFit="1" customWidth="1"/>
    <col min="1286" max="1286" width="10.5703125" style="66" customWidth="1"/>
    <col min="1287" max="1287" width="3.5703125" style="66" customWidth="1"/>
    <col min="1288" max="1288" width="12.5703125" style="66" bestFit="1" customWidth="1"/>
    <col min="1289" max="1536" width="11.42578125" style="66"/>
    <col min="1537" max="1537" width="27.85546875" style="66" customWidth="1"/>
    <col min="1538" max="1538" width="54.140625" style="66" customWidth="1"/>
    <col min="1539" max="1539" width="16.28515625" style="66" bestFit="1" customWidth="1"/>
    <col min="1540" max="1540" width="3.5703125" style="66" customWidth="1"/>
    <col min="1541" max="1541" width="15.140625" style="66" bestFit="1" customWidth="1"/>
    <col min="1542" max="1542" width="10.5703125" style="66" customWidth="1"/>
    <col min="1543" max="1543" width="3.5703125" style="66" customWidth="1"/>
    <col min="1544" max="1544" width="12.5703125" style="66" bestFit="1" customWidth="1"/>
    <col min="1545" max="1792" width="11.42578125" style="66"/>
    <col min="1793" max="1793" width="27.85546875" style="66" customWidth="1"/>
    <col min="1794" max="1794" width="54.140625" style="66" customWidth="1"/>
    <col min="1795" max="1795" width="16.28515625" style="66" bestFit="1" customWidth="1"/>
    <col min="1796" max="1796" width="3.5703125" style="66" customWidth="1"/>
    <col min="1797" max="1797" width="15.140625" style="66" bestFit="1" customWidth="1"/>
    <col min="1798" max="1798" width="10.5703125" style="66" customWidth="1"/>
    <col min="1799" max="1799" width="3.5703125" style="66" customWidth="1"/>
    <col min="1800" max="1800" width="12.5703125" style="66" bestFit="1" customWidth="1"/>
    <col min="1801" max="2048" width="11.42578125" style="66"/>
    <col min="2049" max="2049" width="27.85546875" style="66" customWidth="1"/>
    <col min="2050" max="2050" width="54.140625" style="66" customWidth="1"/>
    <col min="2051" max="2051" width="16.28515625" style="66" bestFit="1" customWidth="1"/>
    <col min="2052" max="2052" width="3.5703125" style="66" customWidth="1"/>
    <col min="2053" max="2053" width="15.140625" style="66" bestFit="1" customWidth="1"/>
    <col min="2054" max="2054" width="10.5703125" style="66" customWidth="1"/>
    <col min="2055" max="2055" width="3.5703125" style="66" customWidth="1"/>
    <col min="2056" max="2056" width="12.5703125" style="66" bestFit="1" customWidth="1"/>
    <col min="2057" max="2304" width="11.42578125" style="66"/>
    <col min="2305" max="2305" width="27.85546875" style="66" customWidth="1"/>
    <col min="2306" max="2306" width="54.140625" style="66" customWidth="1"/>
    <col min="2307" max="2307" width="16.28515625" style="66" bestFit="1" customWidth="1"/>
    <col min="2308" max="2308" width="3.5703125" style="66" customWidth="1"/>
    <col min="2309" max="2309" width="15.140625" style="66" bestFit="1" customWidth="1"/>
    <col min="2310" max="2310" width="10.5703125" style="66" customWidth="1"/>
    <col min="2311" max="2311" width="3.5703125" style="66" customWidth="1"/>
    <col min="2312" max="2312" width="12.5703125" style="66" bestFit="1" customWidth="1"/>
    <col min="2313" max="2560" width="11.42578125" style="66"/>
    <col min="2561" max="2561" width="27.85546875" style="66" customWidth="1"/>
    <col min="2562" max="2562" width="54.140625" style="66" customWidth="1"/>
    <col min="2563" max="2563" width="16.28515625" style="66" bestFit="1" customWidth="1"/>
    <col min="2564" max="2564" width="3.5703125" style="66" customWidth="1"/>
    <col min="2565" max="2565" width="15.140625" style="66" bestFit="1" customWidth="1"/>
    <col min="2566" max="2566" width="10.5703125" style="66" customWidth="1"/>
    <col min="2567" max="2567" width="3.5703125" style="66" customWidth="1"/>
    <col min="2568" max="2568" width="12.5703125" style="66" bestFit="1" customWidth="1"/>
    <col min="2569" max="2816" width="11.42578125" style="66"/>
    <col min="2817" max="2817" width="27.85546875" style="66" customWidth="1"/>
    <col min="2818" max="2818" width="54.140625" style="66" customWidth="1"/>
    <col min="2819" max="2819" width="16.28515625" style="66" bestFit="1" customWidth="1"/>
    <col min="2820" max="2820" width="3.5703125" style="66" customWidth="1"/>
    <col min="2821" max="2821" width="15.140625" style="66" bestFit="1" customWidth="1"/>
    <col min="2822" max="2822" width="10.5703125" style="66" customWidth="1"/>
    <col min="2823" max="2823" width="3.5703125" style="66" customWidth="1"/>
    <col min="2824" max="2824" width="12.5703125" style="66" bestFit="1" customWidth="1"/>
    <col min="2825" max="3072" width="11.42578125" style="66"/>
    <col min="3073" max="3073" width="27.85546875" style="66" customWidth="1"/>
    <col min="3074" max="3074" width="54.140625" style="66" customWidth="1"/>
    <col min="3075" max="3075" width="16.28515625" style="66" bestFit="1" customWidth="1"/>
    <col min="3076" max="3076" width="3.5703125" style="66" customWidth="1"/>
    <col min="3077" max="3077" width="15.140625" style="66" bestFit="1" customWidth="1"/>
    <col min="3078" max="3078" width="10.5703125" style="66" customWidth="1"/>
    <col min="3079" max="3079" width="3.5703125" style="66" customWidth="1"/>
    <col min="3080" max="3080" width="12.5703125" style="66" bestFit="1" customWidth="1"/>
    <col min="3081" max="3328" width="11.42578125" style="66"/>
    <col min="3329" max="3329" width="27.85546875" style="66" customWidth="1"/>
    <col min="3330" max="3330" width="54.140625" style="66" customWidth="1"/>
    <col min="3331" max="3331" width="16.28515625" style="66" bestFit="1" customWidth="1"/>
    <col min="3332" max="3332" width="3.5703125" style="66" customWidth="1"/>
    <col min="3333" max="3333" width="15.140625" style="66" bestFit="1" customWidth="1"/>
    <col min="3334" max="3334" width="10.5703125" style="66" customWidth="1"/>
    <col min="3335" max="3335" width="3.5703125" style="66" customWidth="1"/>
    <col min="3336" max="3336" width="12.5703125" style="66" bestFit="1" customWidth="1"/>
    <col min="3337" max="3584" width="11.42578125" style="66"/>
    <col min="3585" max="3585" width="27.85546875" style="66" customWidth="1"/>
    <col min="3586" max="3586" width="54.140625" style="66" customWidth="1"/>
    <col min="3587" max="3587" width="16.28515625" style="66" bestFit="1" customWidth="1"/>
    <col min="3588" max="3588" width="3.5703125" style="66" customWidth="1"/>
    <col min="3589" max="3589" width="15.140625" style="66" bestFit="1" customWidth="1"/>
    <col min="3590" max="3590" width="10.5703125" style="66" customWidth="1"/>
    <col min="3591" max="3591" width="3.5703125" style="66" customWidth="1"/>
    <col min="3592" max="3592" width="12.5703125" style="66" bestFit="1" customWidth="1"/>
    <col min="3593" max="3840" width="11.42578125" style="66"/>
    <col min="3841" max="3841" width="27.85546875" style="66" customWidth="1"/>
    <col min="3842" max="3842" width="54.140625" style="66" customWidth="1"/>
    <col min="3843" max="3843" width="16.28515625" style="66" bestFit="1" customWidth="1"/>
    <col min="3844" max="3844" width="3.5703125" style="66" customWidth="1"/>
    <col min="3845" max="3845" width="15.140625" style="66" bestFit="1" customWidth="1"/>
    <col min="3846" max="3846" width="10.5703125" style="66" customWidth="1"/>
    <col min="3847" max="3847" width="3.5703125" style="66" customWidth="1"/>
    <col min="3848" max="3848" width="12.5703125" style="66" bestFit="1" customWidth="1"/>
    <col min="3849" max="4096" width="11.42578125" style="66"/>
    <col min="4097" max="4097" width="27.85546875" style="66" customWidth="1"/>
    <col min="4098" max="4098" width="54.140625" style="66" customWidth="1"/>
    <col min="4099" max="4099" width="16.28515625" style="66" bestFit="1" customWidth="1"/>
    <col min="4100" max="4100" width="3.5703125" style="66" customWidth="1"/>
    <col min="4101" max="4101" width="15.140625" style="66" bestFit="1" customWidth="1"/>
    <col min="4102" max="4102" width="10.5703125" style="66" customWidth="1"/>
    <col min="4103" max="4103" width="3.5703125" style="66" customWidth="1"/>
    <col min="4104" max="4104" width="12.5703125" style="66" bestFit="1" customWidth="1"/>
    <col min="4105" max="4352" width="11.42578125" style="66"/>
    <col min="4353" max="4353" width="27.85546875" style="66" customWidth="1"/>
    <col min="4354" max="4354" width="54.140625" style="66" customWidth="1"/>
    <col min="4355" max="4355" width="16.28515625" style="66" bestFit="1" customWidth="1"/>
    <col min="4356" max="4356" width="3.5703125" style="66" customWidth="1"/>
    <col min="4357" max="4357" width="15.140625" style="66" bestFit="1" customWidth="1"/>
    <col min="4358" max="4358" width="10.5703125" style="66" customWidth="1"/>
    <col min="4359" max="4359" width="3.5703125" style="66" customWidth="1"/>
    <col min="4360" max="4360" width="12.5703125" style="66" bestFit="1" customWidth="1"/>
    <col min="4361" max="4608" width="11.42578125" style="66"/>
    <col min="4609" max="4609" width="27.85546875" style="66" customWidth="1"/>
    <col min="4610" max="4610" width="54.140625" style="66" customWidth="1"/>
    <col min="4611" max="4611" width="16.28515625" style="66" bestFit="1" customWidth="1"/>
    <col min="4612" max="4612" width="3.5703125" style="66" customWidth="1"/>
    <col min="4613" max="4613" width="15.140625" style="66" bestFit="1" customWidth="1"/>
    <col min="4614" max="4614" width="10.5703125" style="66" customWidth="1"/>
    <col min="4615" max="4615" width="3.5703125" style="66" customWidth="1"/>
    <col min="4616" max="4616" width="12.5703125" style="66" bestFit="1" customWidth="1"/>
    <col min="4617" max="4864" width="11.42578125" style="66"/>
    <col min="4865" max="4865" width="27.85546875" style="66" customWidth="1"/>
    <col min="4866" max="4866" width="54.140625" style="66" customWidth="1"/>
    <col min="4867" max="4867" width="16.28515625" style="66" bestFit="1" customWidth="1"/>
    <col min="4868" max="4868" width="3.5703125" style="66" customWidth="1"/>
    <col min="4869" max="4869" width="15.140625" style="66" bestFit="1" customWidth="1"/>
    <col min="4870" max="4870" width="10.5703125" style="66" customWidth="1"/>
    <col min="4871" max="4871" width="3.5703125" style="66" customWidth="1"/>
    <col min="4872" max="4872" width="12.5703125" style="66" bestFit="1" customWidth="1"/>
    <col min="4873" max="5120" width="11.42578125" style="66"/>
    <col min="5121" max="5121" width="27.85546875" style="66" customWidth="1"/>
    <col min="5122" max="5122" width="54.140625" style="66" customWidth="1"/>
    <col min="5123" max="5123" width="16.28515625" style="66" bestFit="1" customWidth="1"/>
    <col min="5124" max="5124" width="3.5703125" style="66" customWidth="1"/>
    <col min="5125" max="5125" width="15.140625" style="66" bestFit="1" customWidth="1"/>
    <col min="5126" max="5126" width="10.5703125" style="66" customWidth="1"/>
    <col min="5127" max="5127" width="3.5703125" style="66" customWidth="1"/>
    <col min="5128" max="5128" width="12.5703125" style="66" bestFit="1" customWidth="1"/>
    <col min="5129" max="5376" width="11.42578125" style="66"/>
    <col min="5377" max="5377" width="27.85546875" style="66" customWidth="1"/>
    <col min="5378" max="5378" width="54.140625" style="66" customWidth="1"/>
    <col min="5379" max="5379" width="16.28515625" style="66" bestFit="1" customWidth="1"/>
    <col min="5380" max="5380" width="3.5703125" style="66" customWidth="1"/>
    <col min="5381" max="5381" width="15.140625" style="66" bestFit="1" customWidth="1"/>
    <col min="5382" max="5382" width="10.5703125" style="66" customWidth="1"/>
    <col min="5383" max="5383" width="3.5703125" style="66" customWidth="1"/>
    <col min="5384" max="5384" width="12.5703125" style="66" bestFit="1" customWidth="1"/>
    <col min="5385" max="5632" width="11.42578125" style="66"/>
    <col min="5633" max="5633" width="27.85546875" style="66" customWidth="1"/>
    <col min="5634" max="5634" width="54.140625" style="66" customWidth="1"/>
    <col min="5635" max="5635" width="16.28515625" style="66" bestFit="1" customWidth="1"/>
    <col min="5636" max="5636" width="3.5703125" style="66" customWidth="1"/>
    <col min="5637" max="5637" width="15.140625" style="66" bestFit="1" customWidth="1"/>
    <col min="5638" max="5638" width="10.5703125" style="66" customWidth="1"/>
    <col min="5639" max="5639" width="3.5703125" style="66" customWidth="1"/>
    <col min="5640" max="5640" width="12.5703125" style="66" bestFit="1" customWidth="1"/>
    <col min="5641" max="5888" width="11.42578125" style="66"/>
    <col min="5889" max="5889" width="27.85546875" style="66" customWidth="1"/>
    <col min="5890" max="5890" width="54.140625" style="66" customWidth="1"/>
    <col min="5891" max="5891" width="16.28515625" style="66" bestFit="1" customWidth="1"/>
    <col min="5892" max="5892" width="3.5703125" style="66" customWidth="1"/>
    <col min="5893" max="5893" width="15.140625" style="66" bestFit="1" customWidth="1"/>
    <col min="5894" max="5894" width="10.5703125" style="66" customWidth="1"/>
    <col min="5895" max="5895" width="3.5703125" style="66" customWidth="1"/>
    <col min="5896" max="5896" width="12.5703125" style="66" bestFit="1" customWidth="1"/>
    <col min="5897" max="6144" width="11.42578125" style="66"/>
    <col min="6145" max="6145" width="27.85546875" style="66" customWidth="1"/>
    <col min="6146" max="6146" width="54.140625" style="66" customWidth="1"/>
    <col min="6147" max="6147" width="16.28515625" style="66" bestFit="1" customWidth="1"/>
    <col min="6148" max="6148" width="3.5703125" style="66" customWidth="1"/>
    <col min="6149" max="6149" width="15.140625" style="66" bestFit="1" customWidth="1"/>
    <col min="6150" max="6150" width="10.5703125" style="66" customWidth="1"/>
    <col min="6151" max="6151" width="3.5703125" style="66" customWidth="1"/>
    <col min="6152" max="6152" width="12.5703125" style="66" bestFit="1" customWidth="1"/>
    <col min="6153" max="6400" width="11.42578125" style="66"/>
    <col min="6401" max="6401" width="27.85546875" style="66" customWidth="1"/>
    <col min="6402" max="6402" width="54.140625" style="66" customWidth="1"/>
    <col min="6403" max="6403" width="16.28515625" style="66" bestFit="1" customWidth="1"/>
    <col min="6404" max="6404" width="3.5703125" style="66" customWidth="1"/>
    <col min="6405" max="6405" width="15.140625" style="66" bestFit="1" customWidth="1"/>
    <col min="6406" max="6406" width="10.5703125" style="66" customWidth="1"/>
    <col min="6407" max="6407" width="3.5703125" style="66" customWidth="1"/>
    <col min="6408" max="6408" width="12.5703125" style="66" bestFit="1" customWidth="1"/>
    <col min="6409" max="6656" width="11.42578125" style="66"/>
    <col min="6657" max="6657" width="27.85546875" style="66" customWidth="1"/>
    <col min="6658" max="6658" width="54.140625" style="66" customWidth="1"/>
    <col min="6659" max="6659" width="16.28515625" style="66" bestFit="1" customWidth="1"/>
    <col min="6660" max="6660" width="3.5703125" style="66" customWidth="1"/>
    <col min="6661" max="6661" width="15.140625" style="66" bestFit="1" customWidth="1"/>
    <col min="6662" max="6662" width="10.5703125" style="66" customWidth="1"/>
    <col min="6663" max="6663" width="3.5703125" style="66" customWidth="1"/>
    <col min="6664" max="6664" width="12.5703125" style="66" bestFit="1" customWidth="1"/>
    <col min="6665" max="6912" width="11.42578125" style="66"/>
    <col min="6913" max="6913" width="27.85546875" style="66" customWidth="1"/>
    <col min="6914" max="6914" width="54.140625" style="66" customWidth="1"/>
    <col min="6915" max="6915" width="16.28515625" style="66" bestFit="1" customWidth="1"/>
    <col min="6916" max="6916" width="3.5703125" style="66" customWidth="1"/>
    <col min="6917" max="6917" width="15.140625" style="66" bestFit="1" customWidth="1"/>
    <col min="6918" max="6918" width="10.5703125" style="66" customWidth="1"/>
    <col min="6919" max="6919" width="3.5703125" style="66" customWidth="1"/>
    <col min="6920" max="6920" width="12.5703125" style="66" bestFit="1" customWidth="1"/>
    <col min="6921" max="7168" width="11.42578125" style="66"/>
    <col min="7169" max="7169" width="27.85546875" style="66" customWidth="1"/>
    <col min="7170" max="7170" width="54.140625" style="66" customWidth="1"/>
    <col min="7171" max="7171" width="16.28515625" style="66" bestFit="1" customWidth="1"/>
    <col min="7172" max="7172" width="3.5703125" style="66" customWidth="1"/>
    <col min="7173" max="7173" width="15.140625" style="66" bestFit="1" customWidth="1"/>
    <col min="7174" max="7174" width="10.5703125" style="66" customWidth="1"/>
    <col min="7175" max="7175" width="3.5703125" style="66" customWidth="1"/>
    <col min="7176" max="7176" width="12.5703125" style="66" bestFit="1" customWidth="1"/>
    <col min="7177" max="7424" width="11.42578125" style="66"/>
    <col min="7425" max="7425" width="27.85546875" style="66" customWidth="1"/>
    <col min="7426" max="7426" width="54.140625" style="66" customWidth="1"/>
    <col min="7427" max="7427" width="16.28515625" style="66" bestFit="1" customWidth="1"/>
    <col min="7428" max="7428" width="3.5703125" style="66" customWidth="1"/>
    <col min="7429" max="7429" width="15.140625" style="66" bestFit="1" customWidth="1"/>
    <col min="7430" max="7430" width="10.5703125" style="66" customWidth="1"/>
    <col min="7431" max="7431" width="3.5703125" style="66" customWidth="1"/>
    <col min="7432" max="7432" width="12.5703125" style="66" bestFit="1" customWidth="1"/>
    <col min="7433" max="7680" width="11.42578125" style="66"/>
    <col min="7681" max="7681" width="27.85546875" style="66" customWidth="1"/>
    <col min="7682" max="7682" width="54.140625" style="66" customWidth="1"/>
    <col min="7683" max="7683" width="16.28515625" style="66" bestFit="1" customWidth="1"/>
    <col min="7684" max="7684" width="3.5703125" style="66" customWidth="1"/>
    <col min="7685" max="7685" width="15.140625" style="66" bestFit="1" customWidth="1"/>
    <col min="7686" max="7686" width="10.5703125" style="66" customWidth="1"/>
    <col min="7687" max="7687" width="3.5703125" style="66" customWidth="1"/>
    <col min="7688" max="7688" width="12.5703125" style="66" bestFit="1" customWidth="1"/>
    <col min="7689" max="7936" width="11.42578125" style="66"/>
    <col min="7937" max="7937" width="27.85546875" style="66" customWidth="1"/>
    <col min="7938" max="7938" width="54.140625" style="66" customWidth="1"/>
    <col min="7939" max="7939" width="16.28515625" style="66" bestFit="1" customWidth="1"/>
    <col min="7940" max="7940" width="3.5703125" style="66" customWidth="1"/>
    <col min="7941" max="7941" width="15.140625" style="66" bestFit="1" customWidth="1"/>
    <col min="7942" max="7942" width="10.5703125" style="66" customWidth="1"/>
    <col min="7943" max="7943" width="3.5703125" style="66" customWidth="1"/>
    <col min="7944" max="7944" width="12.5703125" style="66" bestFit="1" customWidth="1"/>
    <col min="7945" max="8192" width="11.42578125" style="66"/>
    <col min="8193" max="8193" width="27.85546875" style="66" customWidth="1"/>
    <col min="8194" max="8194" width="54.140625" style="66" customWidth="1"/>
    <col min="8195" max="8195" width="16.28515625" style="66" bestFit="1" customWidth="1"/>
    <col min="8196" max="8196" width="3.5703125" style="66" customWidth="1"/>
    <col min="8197" max="8197" width="15.140625" style="66" bestFit="1" customWidth="1"/>
    <col min="8198" max="8198" width="10.5703125" style="66" customWidth="1"/>
    <col min="8199" max="8199" width="3.5703125" style="66" customWidth="1"/>
    <col min="8200" max="8200" width="12.5703125" style="66" bestFit="1" customWidth="1"/>
    <col min="8201" max="8448" width="11.42578125" style="66"/>
    <col min="8449" max="8449" width="27.85546875" style="66" customWidth="1"/>
    <col min="8450" max="8450" width="54.140625" style="66" customWidth="1"/>
    <col min="8451" max="8451" width="16.28515625" style="66" bestFit="1" customWidth="1"/>
    <col min="8452" max="8452" width="3.5703125" style="66" customWidth="1"/>
    <col min="8453" max="8453" width="15.140625" style="66" bestFit="1" customWidth="1"/>
    <col min="8454" max="8454" width="10.5703125" style="66" customWidth="1"/>
    <col min="8455" max="8455" width="3.5703125" style="66" customWidth="1"/>
    <col min="8456" max="8456" width="12.5703125" style="66" bestFit="1" customWidth="1"/>
    <col min="8457" max="8704" width="11.42578125" style="66"/>
    <col min="8705" max="8705" width="27.85546875" style="66" customWidth="1"/>
    <col min="8706" max="8706" width="54.140625" style="66" customWidth="1"/>
    <col min="8707" max="8707" width="16.28515625" style="66" bestFit="1" customWidth="1"/>
    <col min="8708" max="8708" width="3.5703125" style="66" customWidth="1"/>
    <col min="8709" max="8709" width="15.140625" style="66" bestFit="1" customWidth="1"/>
    <col min="8710" max="8710" width="10.5703125" style="66" customWidth="1"/>
    <col min="8711" max="8711" width="3.5703125" style="66" customWidth="1"/>
    <col min="8712" max="8712" width="12.5703125" style="66" bestFit="1" customWidth="1"/>
    <col min="8713" max="8960" width="11.42578125" style="66"/>
    <col min="8961" max="8961" width="27.85546875" style="66" customWidth="1"/>
    <col min="8962" max="8962" width="54.140625" style="66" customWidth="1"/>
    <col min="8963" max="8963" width="16.28515625" style="66" bestFit="1" customWidth="1"/>
    <col min="8964" max="8964" width="3.5703125" style="66" customWidth="1"/>
    <col min="8965" max="8965" width="15.140625" style="66" bestFit="1" customWidth="1"/>
    <col min="8966" max="8966" width="10.5703125" style="66" customWidth="1"/>
    <col min="8967" max="8967" width="3.5703125" style="66" customWidth="1"/>
    <col min="8968" max="8968" width="12.5703125" style="66" bestFit="1" customWidth="1"/>
    <col min="8969" max="9216" width="11.42578125" style="66"/>
    <col min="9217" max="9217" width="27.85546875" style="66" customWidth="1"/>
    <col min="9218" max="9218" width="54.140625" style="66" customWidth="1"/>
    <col min="9219" max="9219" width="16.28515625" style="66" bestFit="1" customWidth="1"/>
    <col min="9220" max="9220" width="3.5703125" style="66" customWidth="1"/>
    <col min="9221" max="9221" width="15.140625" style="66" bestFit="1" customWidth="1"/>
    <col min="9222" max="9222" width="10.5703125" style="66" customWidth="1"/>
    <col min="9223" max="9223" width="3.5703125" style="66" customWidth="1"/>
    <col min="9224" max="9224" width="12.5703125" style="66" bestFit="1" customWidth="1"/>
    <col min="9225" max="9472" width="11.42578125" style="66"/>
    <col min="9473" max="9473" width="27.85546875" style="66" customWidth="1"/>
    <col min="9474" max="9474" width="54.140625" style="66" customWidth="1"/>
    <col min="9475" max="9475" width="16.28515625" style="66" bestFit="1" customWidth="1"/>
    <col min="9476" max="9476" width="3.5703125" style="66" customWidth="1"/>
    <col min="9477" max="9477" width="15.140625" style="66" bestFit="1" customWidth="1"/>
    <col min="9478" max="9478" width="10.5703125" style="66" customWidth="1"/>
    <col min="9479" max="9479" width="3.5703125" style="66" customWidth="1"/>
    <col min="9480" max="9480" width="12.5703125" style="66" bestFit="1" customWidth="1"/>
    <col min="9481" max="9728" width="11.42578125" style="66"/>
    <col min="9729" max="9729" width="27.85546875" style="66" customWidth="1"/>
    <col min="9730" max="9730" width="54.140625" style="66" customWidth="1"/>
    <col min="9731" max="9731" width="16.28515625" style="66" bestFit="1" customWidth="1"/>
    <col min="9732" max="9732" width="3.5703125" style="66" customWidth="1"/>
    <col min="9733" max="9733" width="15.140625" style="66" bestFit="1" customWidth="1"/>
    <col min="9734" max="9734" width="10.5703125" style="66" customWidth="1"/>
    <col min="9735" max="9735" width="3.5703125" style="66" customWidth="1"/>
    <col min="9736" max="9736" width="12.5703125" style="66" bestFit="1" customWidth="1"/>
    <col min="9737" max="9984" width="11.42578125" style="66"/>
    <col min="9985" max="9985" width="27.85546875" style="66" customWidth="1"/>
    <col min="9986" max="9986" width="54.140625" style="66" customWidth="1"/>
    <col min="9987" max="9987" width="16.28515625" style="66" bestFit="1" customWidth="1"/>
    <col min="9988" max="9988" width="3.5703125" style="66" customWidth="1"/>
    <col min="9989" max="9989" width="15.140625" style="66" bestFit="1" customWidth="1"/>
    <col min="9990" max="9990" width="10.5703125" style="66" customWidth="1"/>
    <col min="9991" max="9991" width="3.5703125" style="66" customWidth="1"/>
    <col min="9992" max="9992" width="12.5703125" style="66" bestFit="1" customWidth="1"/>
    <col min="9993" max="10240" width="11.42578125" style="66"/>
    <col min="10241" max="10241" width="27.85546875" style="66" customWidth="1"/>
    <col min="10242" max="10242" width="54.140625" style="66" customWidth="1"/>
    <col min="10243" max="10243" width="16.28515625" style="66" bestFit="1" customWidth="1"/>
    <col min="10244" max="10244" width="3.5703125" style="66" customWidth="1"/>
    <col min="10245" max="10245" width="15.140625" style="66" bestFit="1" customWidth="1"/>
    <col min="10246" max="10246" width="10.5703125" style="66" customWidth="1"/>
    <col min="10247" max="10247" width="3.5703125" style="66" customWidth="1"/>
    <col min="10248" max="10248" width="12.5703125" style="66" bestFit="1" customWidth="1"/>
    <col min="10249" max="10496" width="11.42578125" style="66"/>
    <col min="10497" max="10497" width="27.85546875" style="66" customWidth="1"/>
    <col min="10498" max="10498" width="54.140625" style="66" customWidth="1"/>
    <col min="10499" max="10499" width="16.28515625" style="66" bestFit="1" customWidth="1"/>
    <col min="10500" max="10500" width="3.5703125" style="66" customWidth="1"/>
    <col min="10501" max="10501" width="15.140625" style="66" bestFit="1" customWidth="1"/>
    <col min="10502" max="10502" width="10.5703125" style="66" customWidth="1"/>
    <col min="10503" max="10503" width="3.5703125" style="66" customWidth="1"/>
    <col min="10504" max="10504" width="12.5703125" style="66" bestFit="1" customWidth="1"/>
    <col min="10505" max="10752" width="11.42578125" style="66"/>
    <col min="10753" max="10753" width="27.85546875" style="66" customWidth="1"/>
    <col min="10754" max="10754" width="54.140625" style="66" customWidth="1"/>
    <col min="10755" max="10755" width="16.28515625" style="66" bestFit="1" customWidth="1"/>
    <col min="10756" max="10756" width="3.5703125" style="66" customWidth="1"/>
    <col min="10757" max="10757" width="15.140625" style="66" bestFit="1" customWidth="1"/>
    <col min="10758" max="10758" width="10.5703125" style="66" customWidth="1"/>
    <col min="10759" max="10759" width="3.5703125" style="66" customWidth="1"/>
    <col min="10760" max="10760" width="12.5703125" style="66" bestFit="1" customWidth="1"/>
    <col min="10761" max="11008" width="11.42578125" style="66"/>
    <col min="11009" max="11009" width="27.85546875" style="66" customWidth="1"/>
    <col min="11010" max="11010" width="54.140625" style="66" customWidth="1"/>
    <col min="11011" max="11011" width="16.28515625" style="66" bestFit="1" customWidth="1"/>
    <col min="11012" max="11012" width="3.5703125" style="66" customWidth="1"/>
    <col min="11013" max="11013" width="15.140625" style="66" bestFit="1" customWidth="1"/>
    <col min="11014" max="11014" width="10.5703125" style="66" customWidth="1"/>
    <col min="11015" max="11015" width="3.5703125" style="66" customWidth="1"/>
    <col min="11016" max="11016" width="12.5703125" style="66" bestFit="1" customWidth="1"/>
    <col min="11017" max="11264" width="11.42578125" style="66"/>
    <col min="11265" max="11265" width="27.85546875" style="66" customWidth="1"/>
    <col min="11266" max="11266" width="54.140625" style="66" customWidth="1"/>
    <col min="11267" max="11267" width="16.28515625" style="66" bestFit="1" customWidth="1"/>
    <col min="11268" max="11268" width="3.5703125" style="66" customWidth="1"/>
    <col min="11269" max="11269" width="15.140625" style="66" bestFit="1" customWidth="1"/>
    <col min="11270" max="11270" width="10.5703125" style="66" customWidth="1"/>
    <col min="11271" max="11271" width="3.5703125" style="66" customWidth="1"/>
    <col min="11272" max="11272" width="12.5703125" style="66" bestFit="1" customWidth="1"/>
    <col min="11273" max="11520" width="11.42578125" style="66"/>
    <col min="11521" max="11521" width="27.85546875" style="66" customWidth="1"/>
    <col min="11522" max="11522" width="54.140625" style="66" customWidth="1"/>
    <col min="11523" max="11523" width="16.28515625" style="66" bestFit="1" customWidth="1"/>
    <col min="11524" max="11524" width="3.5703125" style="66" customWidth="1"/>
    <col min="11525" max="11525" width="15.140625" style="66" bestFit="1" customWidth="1"/>
    <col min="11526" max="11526" width="10.5703125" style="66" customWidth="1"/>
    <col min="11527" max="11527" width="3.5703125" style="66" customWidth="1"/>
    <col min="11528" max="11528" width="12.5703125" style="66" bestFit="1" customWidth="1"/>
    <col min="11529" max="11776" width="11.42578125" style="66"/>
    <col min="11777" max="11777" width="27.85546875" style="66" customWidth="1"/>
    <col min="11778" max="11778" width="54.140625" style="66" customWidth="1"/>
    <col min="11779" max="11779" width="16.28515625" style="66" bestFit="1" customWidth="1"/>
    <col min="11780" max="11780" width="3.5703125" style="66" customWidth="1"/>
    <col min="11781" max="11781" width="15.140625" style="66" bestFit="1" customWidth="1"/>
    <col min="11782" max="11782" width="10.5703125" style="66" customWidth="1"/>
    <col min="11783" max="11783" width="3.5703125" style="66" customWidth="1"/>
    <col min="11784" max="11784" width="12.5703125" style="66" bestFit="1" customWidth="1"/>
    <col min="11785" max="12032" width="11.42578125" style="66"/>
    <col min="12033" max="12033" width="27.85546875" style="66" customWidth="1"/>
    <col min="12034" max="12034" width="54.140625" style="66" customWidth="1"/>
    <col min="12035" max="12035" width="16.28515625" style="66" bestFit="1" customWidth="1"/>
    <col min="12036" max="12036" width="3.5703125" style="66" customWidth="1"/>
    <col min="12037" max="12037" width="15.140625" style="66" bestFit="1" customWidth="1"/>
    <col min="12038" max="12038" width="10.5703125" style="66" customWidth="1"/>
    <col min="12039" max="12039" width="3.5703125" style="66" customWidth="1"/>
    <col min="12040" max="12040" width="12.5703125" style="66" bestFit="1" customWidth="1"/>
    <col min="12041" max="12288" width="11.42578125" style="66"/>
    <col min="12289" max="12289" width="27.85546875" style="66" customWidth="1"/>
    <col min="12290" max="12290" width="54.140625" style="66" customWidth="1"/>
    <col min="12291" max="12291" width="16.28515625" style="66" bestFit="1" customWidth="1"/>
    <col min="12292" max="12292" width="3.5703125" style="66" customWidth="1"/>
    <col min="12293" max="12293" width="15.140625" style="66" bestFit="1" customWidth="1"/>
    <col min="12294" max="12294" width="10.5703125" style="66" customWidth="1"/>
    <col min="12295" max="12295" width="3.5703125" style="66" customWidth="1"/>
    <col min="12296" max="12296" width="12.5703125" style="66" bestFit="1" customWidth="1"/>
    <col min="12297" max="12544" width="11.42578125" style="66"/>
    <col min="12545" max="12545" width="27.85546875" style="66" customWidth="1"/>
    <col min="12546" max="12546" width="54.140625" style="66" customWidth="1"/>
    <col min="12547" max="12547" width="16.28515625" style="66" bestFit="1" customWidth="1"/>
    <col min="12548" max="12548" width="3.5703125" style="66" customWidth="1"/>
    <col min="12549" max="12549" width="15.140625" style="66" bestFit="1" customWidth="1"/>
    <col min="12550" max="12550" width="10.5703125" style="66" customWidth="1"/>
    <col min="12551" max="12551" width="3.5703125" style="66" customWidth="1"/>
    <col min="12552" max="12552" width="12.5703125" style="66" bestFit="1" customWidth="1"/>
    <col min="12553" max="12800" width="11.42578125" style="66"/>
    <col min="12801" max="12801" width="27.85546875" style="66" customWidth="1"/>
    <col min="12802" max="12802" width="54.140625" style="66" customWidth="1"/>
    <col min="12803" max="12803" width="16.28515625" style="66" bestFit="1" customWidth="1"/>
    <col min="12804" max="12804" width="3.5703125" style="66" customWidth="1"/>
    <col min="12805" max="12805" width="15.140625" style="66" bestFit="1" customWidth="1"/>
    <col min="12806" max="12806" width="10.5703125" style="66" customWidth="1"/>
    <col min="12807" max="12807" width="3.5703125" style="66" customWidth="1"/>
    <col min="12808" max="12808" width="12.5703125" style="66" bestFit="1" customWidth="1"/>
    <col min="12809" max="13056" width="11.42578125" style="66"/>
    <col min="13057" max="13057" width="27.85546875" style="66" customWidth="1"/>
    <col min="13058" max="13058" width="54.140625" style="66" customWidth="1"/>
    <col min="13059" max="13059" width="16.28515625" style="66" bestFit="1" customWidth="1"/>
    <col min="13060" max="13060" width="3.5703125" style="66" customWidth="1"/>
    <col min="13061" max="13061" width="15.140625" style="66" bestFit="1" customWidth="1"/>
    <col min="13062" max="13062" width="10.5703125" style="66" customWidth="1"/>
    <col min="13063" max="13063" width="3.5703125" style="66" customWidth="1"/>
    <col min="13064" max="13064" width="12.5703125" style="66" bestFit="1" customWidth="1"/>
    <col min="13065" max="13312" width="11.42578125" style="66"/>
    <col min="13313" max="13313" width="27.85546875" style="66" customWidth="1"/>
    <col min="13314" max="13314" width="54.140625" style="66" customWidth="1"/>
    <col min="13315" max="13315" width="16.28515625" style="66" bestFit="1" customWidth="1"/>
    <col min="13316" max="13316" width="3.5703125" style="66" customWidth="1"/>
    <col min="13317" max="13317" width="15.140625" style="66" bestFit="1" customWidth="1"/>
    <col min="13318" max="13318" width="10.5703125" style="66" customWidth="1"/>
    <col min="13319" max="13319" width="3.5703125" style="66" customWidth="1"/>
    <col min="13320" max="13320" width="12.5703125" style="66" bestFit="1" customWidth="1"/>
    <col min="13321" max="13568" width="11.42578125" style="66"/>
    <col min="13569" max="13569" width="27.85546875" style="66" customWidth="1"/>
    <col min="13570" max="13570" width="54.140625" style="66" customWidth="1"/>
    <col min="13571" max="13571" width="16.28515625" style="66" bestFit="1" customWidth="1"/>
    <col min="13572" max="13572" width="3.5703125" style="66" customWidth="1"/>
    <col min="13573" max="13573" width="15.140625" style="66" bestFit="1" customWidth="1"/>
    <col min="13574" max="13574" width="10.5703125" style="66" customWidth="1"/>
    <col min="13575" max="13575" width="3.5703125" style="66" customWidth="1"/>
    <col min="13576" max="13576" width="12.5703125" style="66" bestFit="1" customWidth="1"/>
    <col min="13577" max="13824" width="11.42578125" style="66"/>
    <col min="13825" max="13825" width="27.85546875" style="66" customWidth="1"/>
    <col min="13826" max="13826" width="54.140625" style="66" customWidth="1"/>
    <col min="13827" max="13827" width="16.28515625" style="66" bestFit="1" customWidth="1"/>
    <col min="13828" max="13828" width="3.5703125" style="66" customWidth="1"/>
    <col min="13829" max="13829" width="15.140625" style="66" bestFit="1" customWidth="1"/>
    <col min="13830" max="13830" width="10.5703125" style="66" customWidth="1"/>
    <col min="13831" max="13831" width="3.5703125" style="66" customWidth="1"/>
    <col min="13832" max="13832" width="12.5703125" style="66" bestFit="1" customWidth="1"/>
    <col min="13833" max="14080" width="11.42578125" style="66"/>
    <col min="14081" max="14081" width="27.85546875" style="66" customWidth="1"/>
    <col min="14082" max="14082" width="54.140625" style="66" customWidth="1"/>
    <col min="14083" max="14083" width="16.28515625" style="66" bestFit="1" customWidth="1"/>
    <col min="14084" max="14084" width="3.5703125" style="66" customWidth="1"/>
    <col min="14085" max="14085" width="15.140625" style="66" bestFit="1" customWidth="1"/>
    <col min="14086" max="14086" width="10.5703125" style="66" customWidth="1"/>
    <col min="14087" max="14087" width="3.5703125" style="66" customWidth="1"/>
    <col min="14088" max="14088" width="12.5703125" style="66" bestFit="1" customWidth="1"/>
    <col min="14089" max="14336" width="11.42578125" style="66"/>
    <col min="14337" max="14337" width="27.85546875" style="66" customWidth="1"/>
    <col min="14338" max="14338" width="54.140625" style="66" customWidth="1"/>
    <col min="14339" max="14339" width="16.28515625" style="66" bestFit="1" customWidth="1"/>
    <col min="14340" max="14340" width="3.5703125" style="66" customWidth="1"/>
    <col min="14341" max="14341" width="15.140625" style="66" bestFit="1" customWidth="1"/>
    <col min="14342" max="14342" width="10.5703125" style="66" customWidth="1"/>
    <col min="14343" max="14343" width="3.5703125" style="66" customWidth="1"/>
    <col min="14344" max="14344" width="12.5703125" style="66" bestFit="1" customWidth="1"/>
    <col min="14345" max="14592" width="11.42578125" style="66"/>
    <col min="14593" max="14593" width="27.85546875" style="66" customWidth="1"/>
    <col min="14594" max="14594" width="54.140625" style="66" customWidth="1"/>
    <col min="14595" max="14595" width="16.28515625" style="66" bestFit="1" customWidth="1"/>
    <col min="14596" max="14596" width="3.5703125" style="66" customWidth="1"/>
    <col min="14597" max="14597" width="15.140625" style="66" bestFit="1" customWidth="1"/>
    <col min="14598" max="14598" width="10.5703125" style="66" customWidth="1"/>
    <col min="14599" max="14599" width="3.5703125" style="66" customWidth="1"/>
    <col min="14600" max="14600" width="12.5703125" style="66" bestFit="1" customWidth="1"/>
    <col min="14601" max="14848" width="11.42578125" style="66"/>
    <col min="14849" max="14849" width="27.85546875" style="66" customWidth="1"/>
    <col min="14850" max="14850" width="54.140625" style="66" customWidth="1"/>
    <col min="14851" max="14851" width="16.28515625" style="66" bestFit="1" customWidth="1"/>
    <col min="14852" max="14852" width="3.5703125" style="66" customWidth="1"/>
    <col min="14853" max="14853" width="15.140625" style="66" bestFit="1" customWidth="1"/>
    <col min="14854" max="14854" width="10.5703125" style="66" customWidth="1"/>
    <col min="14855" max="14855" width="3.5703125" style="66" customWidth="1"/>
    <col min="14856" max="14856" width="12.5703125" style="66" bestFit="1" customWidth="1"/>
    <col min="14857" max="15104" width="11.42578125" style="66"/>
    <col min="15105" max="15105" width="27.85546875" style="66" customWidth="1"/>
    <col min="15106" max="15106" width="54.140625" style="66" customWidth="1"/>
    <col min="15107" max="15107" width="16.28515625" style="66" bestFit="1" customWidth="1"/>
    <col min="15108" max="15108" width="3.5703125" style="66" customWidth="1"/>
    <col min="15109" max="15109" width="15.140625" style="66" bestFit="1" customWidth="1"/>
    <col min="15110" max="15110" width="10.5703125" style="66" customWidth="1"/>
    <col min="15111" max="15111" width="3.5703125" style="66" customWidth="1"/>
    <col min="15112" max="15112" width="12.5703125" style="66" bestFit="1" customWidth="1"/>
    <col min="15113" max="15360" width="11.42578125" style="66"/>
    <col min="15361" max="15361" width="27.85546875" style="66" customWidth="1"/>
    <col min="15362" max="15362" width="54.140625" style="66" customWidth="1"/>
    <col min="15363" max="15363" width="16.28515625" style="66" bestFit="1" customWidth="1"/>
    <col min="15364" max="15364" width="3.5703125" style="66" customWidth="1"/>
    <col min="15365" max="15365" width="15.140625" style="66" bestFit="1" customWidth="1"/>
    <col min="15366" max="15366" width="10.5703125" style="66" customWidth="1"/>
    <col min="15367" max="15367" width="3.5703125" style="66" customWidth="1"/>
    <col min="15368" max="15368" width="12.5703125" style="66" bestFit="1" customWidth="1"/>
    <col min="15369" max="15616" width="11.42578125" style="66"/>
    <col min="15617" max="15617" width="27.85546875" style="66" customWidth="1"/>
    <col min="15618" max="15618" width="54.140625" style="66" customWidth="1"/>
    <col min="15619" max="15619" width="16.28515625" style="66" bestFit="1" customWidth="1"/>
    <col min="15620" max="15620" width="3.5703125" style="66" customWidth="1"/>
    <col min="15621" max="15621" width="15.140625" style="66" bestFit="1" customWidth="1"/>
    <col min="15622" max="15622" width="10.5703125" style="66" customWidth="1"/>
    <col min="15623" max="15623" width="3.5703125" style="66" customWidth="1"/>
    <col min="15624" max="15624" width="12.5703125" style="66" bestFit="1" customWidth="1"/>
    <col min="15625" max="15872" width="11.42578125" style="66"/>
    <col min="15873" max="15873" width="27.85546875" style="66" customWidth="1"/>
    <col min="15874" max="15874" width="54.140625" style="66" customWidth="1"/>
    <col min="15875" max="15875" width="16.28515625" style="66" bestFit="1" customWidth="1"/>
    <col min="15876" max="15876" width="3.5703125" style="66" customWidth="1"/>
    <col min="15877" max="15877" width="15.140625" style="66" bestFit="1" customWidth="1"/>
    <col min="15878" max="15878" width="10.5703125" style="66" customWidth="1"/>
    <col min="15879" max="15879" width="3.5703125" style="66" customWidth="1"/>
    <col min="15880" max="15880" width="12.5703125" style="66" bestFit="1" customWidth="1"/>
    <col min="15881" max="16128" width="11.42578125" style="66"/>
    <col min="16129" max="16129" width="27.85546875" style="66" customWidth="1"/>
    <col min="16130" max="16130" width="54.140625" style="66" customWidth="1"/>
    <col min="16131" max="16131" width="16.28515625" style="66" bestFit="1" customWidth="1"/>
    <col min="16132" max="16132" width="3.5703125" style="66" customWidth="1"/>
    <col min="16133" max="16133" width="15.140625" style="66" bestFit="1" customWidth="1"/>
    <col min="16134" max="16134" width="10.5703125" style="66" customWidth="1"/>
    <col min="16135" max="16135" width="3.5703125" style="66" customWidth="1"/>
    <col min="16136" max="16136" width="12.5703125" style="66" bestFit="1" customWidth="1"/>
    <col min="16137" max="16384" width="11.42578125" style="66"/>
  </cols>
  <sheetData>
    <row r="1" spans="1:14" customFormat="1" x14ac:dyDescent="0.25">
      <c r="C1" s="6" t="s">
        <v>2</v>
      </c>
      <c r="D1" s="1"/>
      <c r="E1" s="1"/>
      <c r="F1" s="1"/>
      <c r="G1" s="66"/>
      <c r="H1" s="66"/>
      <c r="I1" s="2" t="s">
        <v>57</v>
      </c>
      <c r="J1" s="3" t="s">
        <v>0</v>
      </c>
      <c r="K1" s="66"/>
      <c r="L1" s="66"/>
      <c r="M1" s="66"/>
      <c r="N1" s="66"/>
    </row>
    <row r="2" spans="1:14" customFormat="1" x14ac:dyDescent="0.25">
      <c r="C2" s="6" t="s">
        <v>52</v>
      </c>
      <c r="G2" s="66"/>
      <c r="H2" s="66"/>
      <c r="I2" s="2" t="s">
        <v>1</v>
      </c>
      <c r="J2" s="44">
        <v>45291</v>
      </c>
      <c r="K2" s="66"/>
      <c r="L2" s="66"/>
      <c r="M2" s="66"/>
      <c r="N2" s="66"/>
    </row>
    <row r="3" spans="1:14" s="4" customFormat="1" ht="12.75" x14ac:dyDescent="0.2">
      <c r="C3" s="11"/>
    </row>
    <row r="4" spans="1:14" customFormat="1" x14ac:dyDescent="0.25">
      <c r="C4" s="6" t="s">
        <v>53</v>
      </c>
      <c r="I4" s="66"/>
      <c r="J4" s="66"/>
      <c r="K4" s="66"/>
      <c r="L4" s="66"/>
      <c r="M4" s="66"/>
      <c r="N4" s="66"/>
    </row>
    <row r="5" spans="1:14" customFormat="1" x14ac:dyDescent="0.25">
      <c r="A5" s="6" t="s">
        <v>3</v>
      </c>
      <c r="B5" s="7"/>
      <c r="C5" s="6" t="s">
        <v>108</v>
      </c>
      <c r="D5" s="7"/>
      <c r="E5" s="7"/>
      <c r="F5" s="7"/>
      <c r="G5" s="7"/>
      <c r="H5" s="7"/>
      <c r="I5" s="29"/>
      <c r="J5" s="66"/>
      <c r="K5" s="66"/>
      <c r="L5" s="66"/>
      <c r="M5" s="66"/>
      <c r="N5" s="66"/>
    </row>
    <row r="6" spans="1:14" ht="15.75" thickBot="1" x14ac:dyDescent="0.3">
      <c r="A6" s="52">
        <v>2023</v>
      </c>
    </row>
    <row r="7" spans="1:14" ht="30.75" thickBot="1" x14ac:dyDescent="0.3">
      <c r="A7"/>
      <c r="B7"/>
      <c r="C7" s="75" t="s">
        <v>66</v>
      </c>
      <c r="D7"/>
      <c r="E7" s="158" t="s">
        <v>67</v>
      </c>
      <c r="F7" s="158"/>
      <c r="G7" s="8"/>
      <c r="H7" s="158" t="s">
        <v>68</v>
      </c>
      <c r="I7" s="158"/>
      <c r="J7" s="158"/>
    </row>
    <row r="8" spans="1:14" x14ac:dyDescent="0.25">
      <c r="A8" s="76" t="s">
        <v>69</v>
      </c>
      <c r="B8" s="76"/>
      <c r="C8" s="76"/>
      <c r="D8" s="39"/>
      <c r="E8" s="76"/>
      <c r="F8" s="76"/>
      <c r="G8" s="39"/>
      <c r="H8" s="76"/>
      <c r="I8" s="76"/>
      <c r="J8" s="76"/>
    </row>
    <row r="9" spans="1:14" s="67" customFormat="1" ht="30" x14ac:dyDescent="0.2">
      <c r="A9" s="75" t="s">
        <v>70</v>
      </c>
      <c r="B9" s="75" t="s">
        <v>71</v>
      </c>
      <c r="C9" s="83" t="s">
        <v>22</v>
      </c>
      <c r="D9" s="39"/>
      <c r="E9" s="75" t="s">
        <v>72</v>
      </c>
      <c r="F9" s="75" t="s">
        <v>73</v>
      </c>
      <c r="G9" s="39"/>
      <c r="H9" s="75" t="s">
        <v>74</v>
      </c>
      <c r="I9" s="75" t="s">
        <v>75</v>
      </c>
      <c r="J9" s="75" t="s">
        <v>73</v>
      </c>
    </row>
    <row r="10" spans="1:14" x14ac:dyDescent="0.25">
      <c r="A10" s="159" t="s">
        <v>76</v>
      </c>
      <c r="B10" s="77" t="s">
        <v>77</v>
      </c>
      <c r="C10" s="78">
        <v>50300000</v>
      </c>
      <c r="D10" s="8"/>
      <c r="E10" s="78">
        <v>1049427333</v>
      </c>
      <c r="F10" s="68">
        <f>+E10/C10</f>
        <v>20.863366461232605</v>
      </c>
      <c r="G10" s="8"/>
      <c r="H10" s="69">
        <v>6</v>
      </c>
      <c r="I10" s="69">
        <v>10</v>
      </c>
      <c r="J10" s="68">
        <f>+I10/H10</f>
        <v>1.6666666666666667</v>
      </c>
    </row>
    <row r="11" spans="1:14" ht="25.5" x14ac:dyDescent="0.25">
      <c r="A11" s="159"/>
      <c r="B11" s="77" t="s">
        <v>78</v>
      </c>
      <c r="C11" s="78">
        <v>2922663</v>
      </c>
      <c r="D11" s="8"/>
      <c r="E11" s="78">
        <v>156443333</v>
      </c>
      <c r="F11" s="68">
        <f t="shared" ref="F11:F29" si="0">+E11/C11</f>
        <v>53.527667404692231</v>
      </c>
      <c r="G11" s="8"/>
      <c r="H11" s="69">
        <v>1</v>
      </c>
      <c r="I11" s="69">
        <v>5</v>
      </c>
      <c r="J11" s="68">
        <f t="shared" ref="J11:J29" si="1">+I11/H11</f>
        <v>5</v>
      </c>
    </row>
    <row r="12" spans="1:14" x14ac:dyDescent="0.25">
      <c r="A12" s="159"/>
      <c r="B12" s="77" t="s">
        <v>79</v>
      </c>
      <c r="C12" s="78">
        <v>8295863334</v>
      </c>
      <c r="D12" s="8"/>
      <c r="E12" s="78">
        <v>13517831972</v>
      </c>
      <c r="F12" s="68">
        <f t="shared" si="0"/>
        <v>1.629466569994968</v>
      </c>
      <c r="G12" s="8"/>
      <c r="H12" s="69">
        <v>9</v>
      </c>
      <c r="I12" s="69">
        <v>15</v>
      </c>
      <c r="J12" s="68">
        <f t="shared" si="1"/>
        <v>1.6666666666666667</v>
      </c>
    </row>
    <row r="13" spans="1:14" ht="25.5" x14ac:dyDescent="0.25">
      <c r="A13" s="159"/>
      <c r="B13" s="77" t="s">
        <v>80</v>
      </c>
      <c r="C13" s="78">
        <v>569854233</v>
      </c>
      <c r="D13" s="8"/>
      <c r="E13" s="78">
        <v>517584687</v>
      </c>
      <c r="F13" s="68">
        <f t="shared" si="0"/>
        <v>0.90827558527585772</v>
      </c>
      <c r="G13" s="8"/>
      <c r="H13" s="69">
        <v>14</v>
      </c>
      <c r="I13" s="69">
        <v>14</v>
      </c>
      <c r="J13" s="68">
        <f t="shared" si="1"/>
        <v>1</v>
      </c>
    </row>
    <row r="14" spans="1:14" x14ac:dyDescent="0.25">
      <c r="A14" s="159"/>
      <c r="B14" s="77" t="s">
        <v>81</v>
      </c>
      <c r="C14" s="78">
        <v>68200000</v>
      </c>
      <c r="D14" s="8"/>
      <c r="E14" s="78">
        <v>205746666</v>
      </c>
      <c r="F14" s="68">
        <f t="shared" si="0"/>
        <v>3.016813284457478</v>
      </c>
      <c r="G14" s="8"/>
      <c r="H14" s="69">
        <v>3</v>
      </c>
      <c r="I14" s="69">
        <v>9</v>
      </c>
      <c r="J14" s="68">
        <f t="shared" si="1"/>
        <v>3</v>
      </c>
    </row>
    <row r="15" spans="1:14" x14ac:dyDescent="0.25">
      <c r="A15" s="159"/>
      <c r="B15" s="77" t="s">
        <v>82</v>
      </c>
      <c r="C15" s="78">
        <v>126353334</v>
      </c>
      <c r="D15" s="8"/>
      <c r="E15" s="78">
        <v>177100000</v>
      </c>
      <c r="F15" s="68">
        <f t="shared" si="0"/>
        <v>1.4016250651526141</v>
      </c>
      <c r="G15" s="8"/>
      <c r="H15" s="69">
        <v>9</v>
      </c>
      <c r="I15" s="69">
        <v>13</v>
      </c>
      <c r="J15" s="68">
        <f t="shared" si="1"/>
        <v>1.4444444444444444</v>
      </c>
    </row>
    <row r="16" spans="1:14" x14ac:dyDescent="0.25">
      <c r="A16" s="157" t="s">
        <v>83</v>
      </c>
      <c r="B16" s="157"/>
      <c r="C16" s="79">
        <f>SUM(C10:C15)</f>
        <v>9113493564</v>
      </c>
      <c r="D16" s="8"/>
      <c r="E16" s="79">
        <f>SUM(E10:E15)</f>
        <v>15624133991</v>
      </c>
      <c r="F16" s="70">
        <f t="shared" si="0"/>
        <v>1.7143956794700821</v>
      </c>
      <c r="G16" s="8"/>
      <c r="H16" s="71">
        <f>SUM(H10:H15)</f>
        <v>42</v>
      </c>
      <c r="I16" s="71">
        <f>SUM(I10:I15)</f>
        <v>66</v>
      </c>
      <c r="J16" s="70">
        <f t="shared" si="1"/>
        <v>1.5714285714285714</v>
      </c>
    </row>
    <row r="17" spans="1:10" ht="15" customHeight="1" x14ac:dyDescent="0.25">
      <c r="A17" s="159" t="s">
        <v>84</v>
      </c>
      <c r="B17" s="77" t="s">
        <v>85</v>
      </c>
      <c r="C17" s="78">
        <v>25213568253</v>
      </c>
      <c r="D17" s="8"/>
      <c r="E17" s="78">
        <v>35993961747</v>
      </c>
      <c r="F17" s="68">
        <f t="shared" si="0"/>
        <v>1.4275631828794129</v>
      </c>
      <c r="G17" s="8"/>
      <c r="H17" s="69">
        <v>16</v>
      </c>
      <c r="I17" s="69">
        <v>21</v>
      </c>
      <c r="J17" s="68">
        <f t="shared" si="1"/>
        <v>1.3125</v>
      </c>
    </row>
    <row r="18" spans="1:10" x14ac:dyDescent="0.25">
      <c r="A18" s="159"/>
      <c r="B18" s="77" t="s">
        <v>86</v>
      </c>
      <c r="C18" s="78">
        <v>510386245248</v>
      </c>
      <c r="D18" s="8"/>
      <c r="E18" s="78">
        <v>207330158036</v>
      </c>
      <c r="F18" s="68">
        <f t="shared" si="0"/>
        <v>0.40622207194329252</v>
      </c>
      <c r="G18" s="8"/>
      <c r="H18" s="69">
        <v>75</v>
      </c>
      <c r="I18" s="69">
        <v>73</v>
      </c>
      <c r="J18" s="68">
        <f t="shared" si="1"/>
        <v>0.97333333333333338</v>
      </c>
    </row>
    <row r="19" spans="1:10" ht="15" customHeight="1" x14ac:dyDescent="0.25">
      <c r="A19" s="157" t="s">
        <v>87</v>
      </c>
      <c r="B19" s="157"/>
      <c r="C19" s="79">
        <f>SUM(C17:C18)</f>
        <v>535599813501</v>
      </c>
      <c r="D19" s="8"/>
      <c r="E19" s="79">
        <f>SUM(E17:E18)</f>
        <v>243324119783</v>
      </c>
      <c r="F19" s="70">
        <f t="shared" si="0"/>
        <v>0.45430209953302325</v>
      </c>
      <c r="G19" s="8"/>
      <c r="H19" s="71">
        <f>SUM(H17:H18)</f>
        <v>91</v>
      </c>
      <c r="I19" s="71">
        <f>SUM(I17:I18)</f>
        <v>94</v>
      </c>
      <c r="J19" s="70">
        <f t="shared" si="1"/>
        <v>1.0329670329670331</v>
      </c>
    </row>
    <row r="20" spans="1:10" ht="15" customHeight="1" x14ac:dyDescent="0.25">
      <c r="A20" s="159" t="s">
        <v>88</v>
      </c>
      <c r="B20" s="77" t="s">
        <v>89</v>
      </c>
      <c r="C20" s="78">
        <v>158796667</v>
      </c>
      <c r="D20" s="8"/>
      <c r="E20" s="78">
        <v>2804606667</v>
      </c>
      <c r="F20" s="68">
        <f t="shared" si="0"/>
        <v>17.661621745499229</v>
      </c>
      <c r="G20" s="8"/>
      <c r="H20" s="69">
        <v>2</v>
      </c>
      <c r="I20" s="69">
        <v>12</v>
      </c>
      <c r="J20" s="68">
        <f t="shared" si="1"/>
        <v>6</v>
      </c>
    </row>
    <row r="21" spans="1:10" x14ac:dyDescent="0.25">
      <c r="A21" s="159"/>
      <c r="B21" s="77" t="s">
        <v>90</v>
      </c>
      <c r="C21" s="78">
        <v>22786254084</v>
      </c>
      <c r="D21" s="8"/>
      <c r="E21" s="78">
        <v>21733576501</v>
      </c>
      <c r="F21" s="68">
        <f t="shared" si="0"/>
        <v>0.95380207825650609</v>
      </c>
      <c r="G21" s="8"/>
      <c r="H21" s="69">
        <v>8</v>
      </c>
      <c r="I21" s="69">
        <v>17</v>
      </c>
      <c r="J21" s="68">
        <f t="shared" si="1"/>
        <v>2.125</v>
      </c>
    </row>
    <row r="22" spans="1:10" x14ac:dyDescent="0.25">
      <c r="A22" s="159"/>
      <c r="B22" s="77" t="s">
        <v>91</v>
      </c>
      <c r="C22" s="78">
        <v>0</v>
      </c>
      <c r="D22" s="8"/>
      <c r="E22" s="78"/>
      <c r="F22" s="68" t="e">
        <f t="shared" si="0"/>
        <v>#DIV/0!</v>
      </c>
      <c r="G22" s="8"/>
      <c r="H22" s="69"/>
      <c r="I22" s="69"/>
      <c r="J22" s="68" t="e">
        <f t="shared" si="1"/>
        <v>#DIV/0!</v>
      </c>
    </row>
    <row r="23" spans="1:10" ht="15" customHeight="1" x14ac:dyDescent="0.25">
      <c r="A23" s="157" t="s">
        <v>92</v>
      </c>
      <c r="B23" s="157"/>
      <c r="C23" s="79">
        <f>SUM(C20:C22)</f>
        <v>22945050751</v>
      </c>
      <c r="D23" s="8"/>
      <c r="E23" s="79">
        <f>SUM(E20:E22)</f>
        <v>24538183168</v>
      </c>
      <c r="F23" s="70">
        <f t="shared" si="0"/>
        <v>1.0694325078766962</v>
      </c>
      <c r="G23" s="8"/>
      <c r="H23" s="71">
        <f>SUM(H20:H22)</f>
        <v>10</v>
      </c>
      <c r="I23" s="71">
        <f>SUM(I20:I22)</f>
        <v>29</v>
      </c>
      <c r="J23" s="70">
        <f t="shared" si="1"/>
        <v>2.9</v>
      </c>
    </row>
    <row r="24" spans="1:10" ht="25.5" x14ac:dyDescent="0.25">
      <c r="A24" s="159" t="s">
        <v>93</v>
      </c>
      <c r="B24" s="77" t="s">
        <v>94</v>
      </c>
      <c r="C24" s="78">
        <v>1958690194</v>
      </c>
      <c r="D24" s="8"/>
      <c r="E24" s="78">
        <v>2468526123</v>
      </c>
      <c r="F24" s="68">
        <f t="shared" si="0"/>
        <v>1.2602943183979609</v>
      </c>
      <c r="G24" s="8"/>
      <c r="H24" s="69">
        <v>4</v>
      </c>
      <c r="I24" s="69">
        <v>4</v>
      </c>
      <c r="J24" s="68">
        <f t="shared" si="1"/>
        <v>1</v>
      </c>
    </row>
    <row r="25" spans="1:10" ht="25.5" x14ac:dyDescent="0.25">
      <c r="A25" s="159"/>
      <c r="B25" s="77" t="s">
        <v>95</v>
      </c>
      <c r="C25" s="78">
        <v>159700000</v>
      </c>
      <c r="D25" s="8"/>
      <c r="E25" s="78">
        <v>212386660</v>
      </c>
      <c r="F25" s="68">
        <f t="shared" si="0"/>
        <v>1.3299102066374453</v>
      </c>
      <c r="G25" s="8"/>
      <c r="H25" s="69">
        <v>3</v>
      </c>
      <c r="I25" s="69">
        <v>10</v>
      </c>
      <c r="J25" s="68">
        <f t="shared" si="1"/>
        <v>3.3333333333333335</v>
      </c>
    </row>
    <row r="26" spans="1:10" x14ac:dyDescent="0.25">
      <c r="A26" s="159"/>
      <c r="B26" s="77" t="s">
        <v>96</v>
      </c>
      <c r="C26" s="78">
        <v>15479227569</v>
      </c>
      <c r="D26" s="8"/>
      <c r="E26" s="78">
        <v>4754720523</v>
      </c>
      <c r="F26" s="68">
        <f t="shared" si="0"/>
        <v>0.30716781582320052</v>
      </c>
      <c r="G26" s="8"/>
      <c r="H26" s="69">
        <v>47</v>
      </c>
      <c r="I26" s="69">
        <v>32</v>
      </c>
      <c r="J26" s="68">
        <f t="shared" si="1"/>
        <v>0.68085106382978722</v>
      </c>
    </row>
    <row r="27" spans="1:10" x14ac:dyDescent="0.25">
      <c r="A27" s="159"/>
      <c r="B27" s="77" t="s">
        <v>97</v>
      </c>
      <c r="C27" s="78">
        <v>1263310000</v>
      </c>
      <c r="D27" s="8"/>
      <c r="E27" s="78">
        <v>539580601</v>
      </c>
      <c r="F27" s="68">
        <f t="shared" si="0"/>
        <v>0.42711654384117914</v>
      </c>
      <c r="G27" s="8"/>
      <c r="H27" s="69">
        <v>6</v>
      </c>
      <c r="I27" s="69">
        <v>3</v>
      </c>
      <c r="J27" s="68">
        <f t="shared" si="1"/>
        <v>0.5</v>
      </c>
    </row>
    <row r="28" spans="1:10" x14ac:dyDescent="0.25">
      <c r="A28" s="160" t="s">
        <v>98</v>
      </c>
      <c r="B28" s="160"/>
      <c r="C28" s="79">
        <f>SUM(C24:C27)</f>
        <v>18860927763</v>
      </c>
      <c r="D28" s="8"/>
      <c r="E28" s="79">
        <f>SUM(E24:E27)</f>
        <v>7975213907</v>
      </c>
      <c r="F28" s="70">
        <f t="shared" si="0"/>
        <v>0.42284313938390644</v>
      </c>
      <c r="G28" s="8"/>
      <c r="H28" s="71">
        <f>SUM(H24:H27)</f>
        <v>60</v>
      </c>
      <c r="I28" s="71">
        <f>SUM(I24:I27)</f>
        <v>49</v>
      </c>
      <c r="J28" s="70">
        <f t="shared" si="1"/>
        <v>0.81666666666666665</v>
      </c>
    </row>
    <row r="29" spans="1:10" ht="15" customHeight="1" thickBot="1" x14ac:dyDescent="0.3">
      <c r="A29" s="161" t="s">
        <v>99</v>
      </c>
      <c r="B29" s="161"/>
      <c r="C29" s="80">
        <f>+C16+C19+C23+C28</f>
        <v>586519285579</v>
      </c>
      <c r="D29" s="8"/>
      <c r="E29" s="80">
        <f>+E16+E19+E23+E28</f>
        <v>291461650849</v>
      </c>
      <c r="F29" s="72">
        <f t="shared" si="0"/>
        <v>0.49693447089514703</v>
      </c>
      <c r="G29" s="8"/>
      <c r="H29" s="73">
        <f>+H16+H19+H23+H28</f>
        <v>203</v>
      </c>
      <c r="I29" s="73">
        <f>+I16+I19+I23+I28</f>
        <v>238</v>
      </c>
      <c r="J29" s="72">
        <f t="shared" si="1"/>
        <v>1.1724137931034482</v>
      </c>
    </row>
    <row r="30" spans="1:10" x14ac:dyDescent="0.25">
      <c r="A30"/>
      <c r="B30" s="81"/>
      <c r="C30"/>
      <c r="D30"/>
      <c r="E30"/>
      <c r="F30"/>
      <c r="G30"/>
      <c r="H30"/>
      <c r="I30"/>
      <c r="J30"/>
    </row>
    <row r="31" spans="1:10" ht="16.5" thickBot="1" x14ac:dyDescent="0.3">
      <c r="A31" s="8"/>
      <c r="B31" s="82" t="s">
        <v>100</v>
      </c>
      <c r="C31" s="80">
        <f>+C29</f>
        <v>586519285579</v>
      </c>
      <c r="D31" s="8"/>
      <c r="E31" s="80">
        <f>+E29</f>
        <v>291461650849</v>
      </c>
      <c r="F31" s="72">
        <f t="shared" ref="F31:F32" si="2">+E31/C31</f>
        <v>0.49693447089514703</v>
      </c>
      <c r="G31" s="8"/>
      <c r="H31" s="73">
        <f>+H29</f>
        <v>203</v>
      </c>
      <c r="I31" s="73">
        <f>+I29</f>
        <v>238</v>
      </c>
      <c r="J31" s="72">
        <f t="shared" ref="J31:J32" si="3">+I31/H31</f>
        <v>1.1724137931034482</v>
      </c>
    </row>
    <row r="32" spans="1:10" ht="16.5" thickBot="1" x14ac:dyDescent="0.3">
      <c r="A32" s="8"/>
      <c r="B32" s="82" t="s">
        <v>101</v>
      </c>
      <c r="C32" s="80" cm="1">
        <f t="array" ref="C32:D32">+'Informe Trim 4'!E7:F7</f>
        <v>939642391498</v>
      </c>
      <c r="D32" s="8">
        <v>0</v>
      </c>
      <c r="E32" s="80">
        <f>+'Informe Trim 4'!K22</f>
        <v>403468975081.07001</v>
      </c>
      <c r="F32" s="72">
        <f t="shared" si="2"/>
        <v>0.42938566707048015</v>
      </c>
      <c r="G32" s="8"/>
      <c r="H32" s="73">
        <f>'Informe Trim 4'!$C$22</f>
        <v>1243</v>
      </c>
      <c r="I32" s="73">
        <f>'Informe Trim 4'!$D$22</f>
        <v>1214</v>
      </c>
      <c r="J32" s="72">
        <f t="shared" si="3"/>
        <v>0.97666934835076424</v>
      </c>
    </row>
    <row r="33" spans="2:7" x14ac:dyDescent="0.25">
      <c r="B33" s="74" t="s">
        <v>110</v>
      </c>
      <c r="E33" s="74" t="s">
        <v>106</v>
      </c>
      <c r="F33" s="112" t="s">
        <v>107</v>
      </c>
      <c r="G33" s="112"/>
    </row>
  </sheetData>
  <mergeCells count="11">
    <mergeCell ref="A20:A22"/>
    <mergeCell ref="A23:B23"/>
    <mergeCell ref="A24:A27"/>
    <mergeCell ref="A28:B28"/>
    <mergeCell ref="A29:B29"/>
    <mergeCell ref="A19:B19"/>
    <mergeCell ref="E7:F7"/>
    <mergeCell ref="H7:J7"/>
    <mergeCell ref="A10:A15"/>
    <mergeCell ref="A16:B16"/>
    <mergeCell ref="A17:A18"/>
  </mergeCells>
  <pageMargins left="0.7" right="0.7" top="0.75" bottom="0.75" header="0.3" footer="0.3"/>
  <pageSetup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 Trim 4</vt:lpstr>
      <vt:lpstr>Detalle Trim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Pedroza Mogollon</dc:creator>
  <cp:lastModifiedBy>MIGUEL ANGEL PEDROZA MOGOLLON</cp:lastModifiedBy>
  <cp:lastPrinted>2022-09-16T20:31:50Z</cp:lastPrinted>
  <dcterms:created xsi:type="dcterms:W3CDTF">2018-10-24T16:58:12Z</dcterms:created>
  <dcterms:modified xsi:type="dcterms:W3CDTF">2024-04-29T23:04:28Z</dcterms:modified>
</cp:coreProperties>
</file>