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d.docs.live.net/e494ceeb97d0e7de/Documentos/1. MIN. Energía/SIG/Plan de acción/2024/"/>
    </mc:Choice>
  </mc:AlternateContent>
  <xr:revisionPtr revIDLastSave="1534" documentId="8_{23A17397-B6B6-4F65-8062-3DF12031210C}" xr6:coauthVersionLast="47" xr6:coauthVersionMax="47" xr10:uidLastSave="{B36C396C-2A95-4E2A-B684-CAA3F14AD2CF}"/>
  <bookViews>
    <workbookView xWindow="-120" yWindow="-120" windowWidth="20730" windowHeight="11040" xr2:uid="{DDF8A64A-8CA0-4133-893E-785B8FD9DFE5}"/>
  </bookViews>
  <sheets>
    <sheet name="Datos" sheetId="1" r:id="rId1"/>
    <sheet name="Avance por dependencia" sheetId="2" state="hidden" r:id="rId2"/>
    <sheet name="Objetivos del SIG" sheetId="3" state="hidden" r:id="rId3"/>
    <sheet name="Tipo de indicador " sheetId="4" state="hidden" r:id="rId4"/>
    <sheet name="Por proceso" sheetId="5" state="hidden" r:id="rId5"/>
    <sheet name="Tipo de proceso" sheetId="6" state="hidden" r:id="rId6"/>
  </sheets>
  <definedNames>
    <definedName name="_xlnm._FilterDatabase" localSheetId="1" hidden="1">'Avance por dependencia'!$E$3:$G$25</definedName>
    <definedName name="_xlnm._FilterDatabase" localSheetId="0" hidden="1">Datos!$A$1:$L$233</definedName>
  </definedNames>
  <calcPr calcId="191028"/>
  <pivotCaches>
    <pivotCache cacheId="16"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 r="G24" i="2"/>
  <c r="G23" i="2"/>
  <c r="G22" i="2"/>
  <c r="G21" i="2"/>
  <c r="G20" i="2"/>
  <c r="G19" i="2"/>
  <c r="G18" i="2"/>
  <c r="G17" i="2"/>
  <c r="G16" i="2"/>
  <c r="G15" i="2"/>
  <c r="G14" i="2"/>
  <c r="G13" i="2"/>
  <c r="G12" i="2"/>
  <c r="G11" i="2"/>
  <c r="G10" i="2"/>
  <c r="G9" i="2"/>
  <c r="G8" i="2"/>
  <c r="G7" i="2"/>
  <c r="G6" i="2"/>
  <c r="G5" i="2"/>
  <c r="G4" i="2"/>
  <c r="D9" i="4"/>
  <c r="C27" i="2" l="1"/>
  <c r="B27" i="2"/>
  <c r="C29" i="2" s="1"/>
  <c r="I35" i="1"/>
  <c r="I33" i="1"/>
  <c r="J13" i="1"/>
  <c r="J14" i="1"/>
  <c r="J15" i="1"/>
  <c r="J16" i="1"/>
  <c r="J17" i="1"/>
  <c r="I18" i="1"/>
  <c r="I17" i="1"/>
  <c r="I16" i="1"/>
  <c r="I15" i="1"/>
  <c r="I14" i="1"/>
  <c r="I13" i="1"/>
  <c r="C30" i="2" l="1"/>
  <c r="C31" i="2" s="1"/>
</calcChain>
</file>

<file path=xl/sharedStrings.xml><?xml version="1.0" encoding="utf-8"?>
<sst xmlns="http://schemas.openxmlformats.org/spreadsheetml/2006/main" count="1720" uniqueCount="341">
  <si>
    <t>DEPENDENCIA</t>
  </si>
  <si>
    <t>PRIORIDAD</t>
  </si>
  <si>
    <t>PROCESO</t>
  </si>
  <si>
    <t>NIVEL DE PROCESO</t>
  </si>
  <si>
    <t>OBJETIVO SISTEMA INTEGRADO DE GESTIÓN</t>
  </si>
  <si>
    <t>TIPO DE INDICADOR</t>
  </si>
  <si>
    <t>INDICADOR DE PRODUCTO</t>
  </si>
  <si>
    <t>META INDICADOR DE PRODUCTO</t>
  </si>
  <si>
    <t>PROGRAMACIÓN MARZO</t>
  </si>
  <si>
    <t>AVANCE CUANTITATIVO MARZO</t>
  </si>
  <si>
    <t>PROGRAMACIÓN % MARZO</t>
  </si>
  <si>
    <t>AVANCE % MARZO</t>
  </si>
  <si>
    <t>DIRECCIÓN DE ENERGÍA ELÉCTRICA</t>
  </si>
  <si>
    <t>Generación de energía a partir de (FNCER)</t>
  </si>
  <si>
    <t>Energía</t>
  </si>
  <si>
    <t>Misional</t>
  </si>
  <si>
    <t>Aumentar el nivel de satisfacer de los grupos de valor del Ministerio, frente a los productos y servicios generados.</t>
  </si>
  <si>
    <t>Gestión</t>
  </si>
  <si>
    <t>Matriz maestra de proyectos de generación de energía a partir de Fuentes No Convencionales de Energía Renovable (FNCER) actualizada</t>
  </si>
  <si>
    <t>Resultado</t>
  </si>
  <si>
    <t>Nuevos usuarios con servicio de energía eléctrica mediante FNCER beneficiados con recursos públicos y privados</t>
  </si>
  <si>
    <t>Cierre de brechas energéticas</t>
  </si>
  <si>
    <t>Nuevos usuarios de servicio de energía eléctrica en zonas rurales del país mediante recursos públicos y privados</t>
  </si>
  <si>
    <t>Identificar, valorar, controlar y dar tratamiento a los riesgos que puedan afectar la consecución de los objetivos estratégicos de la Entidad y su misionalidad.</t>
  </si>
  <si>
    <t>Producto</t>
  </si>
  <si>
    <t xml:space="preserve">Acto administrativo expedido sobre "Reasignación de subsidios de energía eléctrica para cubrir el nivel de consumo indispensable - 108" </t>
  </si>
  <si>
    <t xml:space="preserve">Acto administrativo expedido sobre "Programa de normalización de redes eléctricas - 238" </t>
  </si>
  <si>
    <t xml:space="preserve">Acto administrativo expedido sobre "Confiabilidad del servicio - 249" </t>
  </si>
  <si>
    <t xml:space="preserve">Acto administrativo expedido sobre "subsidios de energía eléctrica, gas, acueducto, alcantarillado y aseo - 272" </t>
  </si>
  <si>
    <t xml:space="preserve">Acto administrativo expedido sobre "Fondo de Energía social -FOES - 248" </t>
  </si>
  <si>
    <t>GRUPO DE REGALÍAS</t>
  </si>
  <si>
    <t>Regalías para la TEJ</t>
  </si>
  <si>
    <t>Minería</t>
  </si>
  <si>
    <t>Número de proyectos del sector Minero Energético aprobados con recursos del Incentivo a la Producción, Exploración y Formalización que aporten a la TEJ.</t>
  </si>
  <si>
    <t>Número de proyectos de otros sectores aprobados con recursos del Incentivo a la Producción Exploración y Formalización que dentro de sus componentes tengan FNCER</t>
  </si>
  <si>
    <t>Número de documentos elaborados y publicados que faciliten la inversión de las GRUPO DE REGALÍAS en los territorios, en proyectos orientados a la TEJ.​</t>
  </si>
  <si>
    <t>Número de nuevos usuarios de energía eléctrica en proyectos del SGR- Aprobados</t>
  </si>
  <si>
    <t>Número de nuevos usuarios de energía eléctrica con recursos SGR (proyectos terminados)</t>
  </si>
  <si>
    <t>Hidrocarburos</t>
  </si>
  <si>
    <t>Número de Nuevos usuarios de gas domiciliario en proyectos aprobados con recursos del SGR</t>
  </si>
  <si>
    <t>Número de nuevos usuarios de gas domiciliario en proyectos del SGR terminados</t>
  </si>
  <si>
    <t>Número de socializaciones de proyectos financiados con recursos del Incentivo a la Producción, Exploración y Formalización acompañadas por el MME.</t>
  </si>
  <si>
    <t>Número de entregas de proyectos financiados con recursos del Incentivo a la Producción, Exploración y Formalización acompañadas por el MME.</t>
  </si>
  <si>
    <t>Direccionamiento estratégico</t>
  </si>
  <si>
    <t>Asegurar el cumplimiento de los requisitos legales vigentes y demás compromisos que el Ministerio suscriba relacionados con la calidad, la seguridad y la salud en el trabajo, el medio ambiente y el Modelo Integrado de Planeación y Gestión.</t>
  </si>
  <si>
    <t>Documento con proyecciones de ingresos del Sistema General de Regalías a diez años para la elaboración del plan de recursos 2025-2034 remitidas al DNP y MHCP.</t>
  </si>
  <si>
    <t>Documento con la determinación de Asignaciones Directas entre beneficiarios consolidada y remitida al DNP y MHCP.</t>
  </si>
  <si>
    <t>Proyecto de Ley de Presupuesto 2025-2026 radicado ante el Congreso de la República.</t>
  </si>
  <si>
    <t>Porcentaje de avance en la implementación de una estrategia de socialización de la Resolución por medio de la cual se establecen los objetivos y fines del incentivo a la exploración, producción y formalización mediante la cual se incorpora el componente de la TEJ expedida.</t>
  </si>
  <si>
    <t>Decreto por medio del cual se establecen los lineamientos para la financiación de proyectos de inversión con cargo a los recursos del 5% del mayor recaudo del Sistema General de Regalías expedido.</t>
  </si>
  <si>
    <t>DIRECCIÓN DE FORMALIZACIÓN MINERA</t>
  </si>
  <si>
    <t xml:space="preserve">Distritos Mineros y Reindustrialización </t>
  </si>
  <si>
    <t>Número de pequeños mineros, mineros tradicionales y mineros de subsistencia (artesanales) en reconversión productiva y/o laboral capacitados</t>
  </si>
  <si>
    <t>Número de pequeños mineros, mineros tradicionales o mineros de subsistencia (artesanales)  en reconversión productiva y/o laboral vinculados a proyectos productivos formulados.</t>
  </si>
  <si>
    <t>Documento de caracterización elaborado para el fortalecimiento de alternativas productivas y laborales del sector minero</t>
  </si>
  <si>
    <t>Documentos elaborados con las estrategias formuladas para pilotos de asociatividad y encadenamiento productivos</t>
  </si>
  <si>
    <t>Documento elaborado con análisis de aspectos socio-economicos de la mineria de Subsistencia (artesanal)</t>
  </si>
  <si>
    <t>Número de capacitaciones realizadas dirigidas a los mineros de subsistencia (artesanales) y a las autoridades locales y regionales</t>
  </si>
  <si>
    <t>Documento elaborado con análisis de efectividad de mecanismos de formalización a partir de pilotos en zonas priorizadas por el Ministerio de Minas y Energía</t>
  </si>
  <si>
    <t xml:space="preserve">Número de asociaciones apoyadas en procesos de formalización colectiva desde el componente tecnico- juridico </t>
  </si>
  <si>
    <t>Aplicar buenas prácticas ambientales en las actividades desarrolladas por el Ministerio.</t>
  </si>
  <si>
    <t>Número de eventos y espacios de articulación interinstitucional realizados con el fin de fortalecer la formalización minera en el territorio</t>
  </si>
  <si>
    <t>Nuevo marco regulatorio para la minería</t>
  </si>
  <si>
    <t>Número de diálogos realizados donde se garantice la participación de los sujetos de especial protección constitucional para el adecuado tratamiento diferenciado en los procesos de formalización minera, en el marco de las acciones de Plan Unico de Legalización y Formalización Minera -PULF- programadas para la vigencia 2024</t>
  </si>
  <si>
    <t>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t>
  </si>
  <si>
    <t>Número de unidades productivas mineras beneficiarias de asistencia técnica en función de la vocación y tránsito hacia la formalización</t>
  </si>
  <si>
    <t>Implementar y cumplir los planes, proyectos o programas orientados al uso racional y eficiente de los recursos conforme a sus aspectos e impactos ambientales.</t>
  </si>
  <si>
    <t>Documento con la oferta de cursos para el fortalecimiento de habilidades y competencias enfocada al sector minero de pequeña escala y sus cadenas de valor allegadas, en el marco de la estrategia "Sociedad del Conocimiento para el fomento de la Minería Sustentable"</t>
  </si>
  <si>
    <t>Documento con la Guía metodológica actualizada para el beneficio de mineral aurífero sin el uso de sustancias químicas contaminantes.</t>
  </si>
  <si>
    <t>Documento de investigación que contengan: i) Caracterización de relaves en Chocó, Cauca y Nariño; ii) Análisis de puntos calientes en Chocó, Cauca y Nariño, iii) Metodología de recuperación de mercurio y minerales en relaves, iv) 1 piloto de recuperación de minerales y mercurio en relaves y v) Curso e-learning de recuperación de minerales, economía circular y gestión de proyectos.</t>
  </si>
  <si>
    <t>Documento que contenga: i) Estado del arte de casos exitosos de recuperación de mercurio, ii) Protocolo de manejo y gestión de mercurio recuperado, iii) Modelo de negocio de recuperación de mercurio en plantas operativas.</t>
  </si>
  <si>
    <t>Documento que contenga los logros frente al acompañamiento para el fortalecimiento empresarial en el sector minero de pequeña escala y su cadena de valor.</t>
  </si>
  <si>
    <t>Distritos Mineros y Reindustrialización</t>
  </si>
  <si>
    <t>Número de mineros acompañados a través de las diferentes acciones que hacen parte de la estrategia.</t>
  </si>
  <si>
    <t>Número de mineros acompañados a través de las diferentes acciones que hacen parte de la política Nacional de Seguridad Minera.</t>
  </si>
  <si>
    <t>GRUPO DE ASUNTOS LEGISLATIVOS</t>
  </si>
  <si>
    <t>Fortalecimiento de la Gestión Institucional</t>
  </si>
  <si>
    <t>Gestión del relacionamiento con grupos de valor</t>
  </si>
  <si>
    <t>Transversal</t>
  </si>
  <si>
    <t>Informe de seguimiento de los requerimientos y solicitudes de información basados en la Ley 5 de 1992.</t>
  </si>
  <si>
    <t>Informe de seguimiento de los requerimientos de control Político y/o invitaciones presentadas por el Congreso de la República.</t>
  </si>
  <si>
    <t>Matriz de conceptos de Proyectos de Ley</t>
  </si>
  <si>
    <t>GRUPO DE COMUNICACIÓN Y PRENSA</t>
  </si>
  <si>
    <t>Gestión de comunicaciones</t>
  </si>
  <si>
    <t>Fortalecer la gestión del conocimiento, la información y la innovación de acuerdo con las necesidades de la entidad y a las expectativas de los trabajadores, convirtiéndolo en parte de la cultura institucional.</t>
  </si>
  <si>
    <t>Impresiones de publicaciones realizadas por el Grupo de Comunicaciones y Prensa a través del perfil oficial del ministerio en la red social LinkedIn</t>
  </si>
  <si>
    <t>Impresiones de publicaciones realizadas por el Grupo de Comunicaciones y Prensa a través del perfil oficial del ministerio en la red social Instagram</t>
  </si>
  <si>
    <t>Impresiones de publicaciones realizadas por el Grupo de Comunicaciones y Prensa a través del perfil oficial del ministerio en la red social Twitter</t>
  </si>
  <si>
    <t>Impresiones de publicaciones realizadas por el Grupo de Comunicaciones y Prensa a través del perfil oficial del ministerio en la red social Facebook</t>
  </si>
  <si>
    <t>Impresiones de publicaciones realizadas por el Grupo de Comunicaciones y Prensa a través del perfil oficial del ministerio en la red social de TikTok.</t>
  </si>
  <si>
    <t>Visualizaciones de publicaciones realizadas por el Grupo de Comunicaciones y Prensa a través del perfil oficial del ministerio en la red social de YouTube.</t>
  </si>
  <si>
    <t>Calidad</t>
  </si>
  <si>
    <t>Desarrollo de programas de contenidos en Vivo</t>
  </si>
  <si>
    <t>Boletines informativos emitidos a través del Canal Vivo Minenergia</t>
  </si>
  <si>
    <t>Numero de Piezas graficas creadas para la comunicación interna de contenidos de importancia para el Ministerio.</t>
  </si>
  <si>
    <t>Boletines de prensa generados desde el Grupo de Comunicaciones y Prensa sobre asuntos del ministerio de Minas y Energía</t>
  </si>
  <si>
    <t>GRUPO DE EJECUCIÓN PRESUPUESTAL</t>
  </si>
  <si>
    <t>Gestión Financiera</t>
  </si>
  <si>
    <t>Proceso</t>
  </si>
  <si>
    <t>Definición Requerimiento de la plantilla</t>
  </si>
  <si>
    <t>Desarrollo del reporte</t>
  </si>
  <si>
    <t>Pruebas del Reporte</t>
  </si>
  <si>
    <t>Correcciones al reporte</t>
  </si>
  <si>
    <t>Paso a Producción de la plantilla</t>
  </si>
  <si>
    <t>GRUPO DE GESTIÓN CONTRACTUAL</t>
  </si>
  <si>
    <t>Gestión contractual</t>
  </si>
  <si>
    <t>Implementar la plataforma neon como medio para gestionar y controlar los trámites de liquidaciones contractuales</t>
  </si>
  <si>
    <t>Implementar formato para certificación de balance financiero y acta de liquidación dentro del sistema integrado de gestión</t>
  </si>
  <si>
    <t>Socializar mediante mesas de trabajo y comunicaciones remitidas los formatos implementados</t>
  </si>
  <si>
    <t>Diseñar e implementar el Procedimiento para imposición de multas, sanciones y declaratorias de incumplimiento dentro del sistema integrado de gestión</t>
  </si>
  <si>
    <t>Socializar el procedimiento a todos los servidores con rol de supervisores y partes interesadas</t>
  </si>
  <si>
    <t>Diseñar y mantener actualizada matriz de procesos de incumplimiento radicados y estado de los mismos</t>
  </si>
  <si>
    <t>GRUPO DE GESTIÓN FINANCIERA Y CONTABLE</t>
  </si>
  <si>
    <t>Eficacia</t>
  </si>
  <si>
    <t>registro y control de la informacion interna y externa de acuerdo al Regimen de Contabilidad Publica, Resoluciones, circulares etc, de la CGN</t>
  </si>
  <si>
    <t>Control y Registro de la información de ingresos en el  aplicativo correspondiente</t>
  </si>
  <si>
    <t>Análisis de las cuentas del Balance</t>
  </si>
  <si>
    <t>Elaboración y Publicación de los Estados Financieros</t>
  </si>
  <si>
    <t>GRUPO DE JURISDICCIÓN COACTIVA</t>
  </si>
  <si>
    <t>Gestión jurídica</t>
  </si>
  <si>
    <t>Total del monto de cartera recaudada</t>
  </si>
  <si>
    <t>Autos de avocar conocimiento expedidos</t>
  </si>
  <si>
    <t>GRUPO DE RELACIONAMIENTO CON EL CIUDADANO Y GESTIÓN DE LA INFORMACIÓN</t>
  </si>
  <si>
    <t>Procesos o tramites institucionales automatizados</t>
  </si>
  <si>
    <t>Gestión Documental</t>
  </si>
  <si>
    <t>Plan Institucional de Archivos - PINAR</t>
  </si>
  <si>
    <t>Servicios de integración implementados entre el SGDEA-ARGO y Aplicativos institucinales</t>
  </si>
  <si>
    <t xml:space="preserve">Acompañamiento técnico a los responsables de los archivos de gestión del Ministerio </t>
  </si>
  <si>
    <t>FOROS como mecanismo de Participación ciudadana</t>
  </si>
  <si>
    <t>Apoyar la realización de la Audiencia Publica aplicando las etapas de Rendición de Cuentas 2022-2024</t>
  </si>
  <si>
    <t xml:space="preserve">Reportar tramites y servicio y otros procedimientos de OPAS  </t>
  </si>
  <si>
    <t>Fortalecimiento y/o actualización de los Canales de Atención a la Ciudadanía</t>
  </si>
  <si>
    <t>Realizar la medición y seguimiento de la encuesta de satisfacción a la ciudadanía y grupos de valor de la entidad</t>
  </si>
  <si>
    <t>Fortalecimiento de atención al ciudadano y grupos de valor a través de canal virtual, mediante agendamiento de las interacciones</t>
  </si>
  <si>
    <t xml:space="preserve">Implementación de la ventanilla única del MME, con el fin de actuar de manera  articulada con las entidades adscritas al MME </t>
  </si>
  <si>
    <t>Mejora en el sistema de alertas tempranas de prevención automáticas a través del sistema ARGO</t>
  </si>
  <si>
    <t>Diseño y ejecución de campañas de comunicación para sensibilizar sobre la importancia de dar respuesta oportuna a los Derechos de Petición</t>
  </si>
  <si>
    <t xml:space="preserve">Estrategias de lenguaje claro </t>
  </si>
  <si>
    <t xml:space="preserve">Espacios de diálogo ciudadanos al interior y exterior de la entidad </t>
  </si>
  <si>
    <t>Fortalecer la estrategia SOLARIS de relacionamiento con el ciudadano al interior de la entidad</t>
  </si>
  <si>
    <t>GRUPO DE SERVICIOS ADMINISTRATIVOS</t>
  </si>
  <si>
    <t>Gestión de recursos físicos</t>
  </si>
  <si>
    <t>Informe de seguimiento a comisiones y desplazamientos pendientes de legalizar elaborado.</t>
  </si>
  <si>
    <t>Informes de días promedio de seguimiento de para el trámite y pago de legalizaciones</t>
  </si>
  <si>
    <t>Plan ambiental con contenidos a desarrollar</t>
  </si>
  <si>
    <t>Socializar plan ambiental</t>
  </si>
  <si>
    <t>Informe de seguimiento al plan ambiental - PA</t>
  </si>
  <si>
    <t>Efectividad</t>
  </si>
  <si>
    <t>Plan de abastecimiento estratégico a ejecutar en la vigencia</t>
  </si>
  <si>
    <t xml:space="preserve">Informe de seguimiento plan de abastecimiento estratégico </t>
  </si>
  <si>
    <t>Realizar conciliación entre almacén y gestión contable</t>
  </si>
  <si>
    <t>Resoluciones de baja de activos.</t>
  </si>
  <si>
    <t>GRUPO DE TECNOLOGÍAS DE INFORMACIÓN Y LAS COMUNICACIONES</t>
  </si>
  <si>
    <t>Gestión tecnológica</t>
  </si>
  <si>
    <t>Incorporar nuevas tecnologías a la gestión del Ministerio, en función de minimizar los impactos ambientales y mejorar el ciclo de vida de los insumos utilizados.</t>
  </si>
  <si>
    <t>Mejoras a sistemas de información en funcionamiento</t>
  </si>
  <si>
    <t>Disponibilidad de los servicios de los canales de comunicación de la entidad</t>
  </si>
  <si>
    <t>Nivel de satisfacción de los usuarios en la atención de la mesa de ayuda</t>
  </si>
  <si>
    <t>Servicio de suscripción y/o adquisición de herramientas colaborativas o de gestión</t>
  </si>
  <si>
    <t>Seguimiento al plan estratégico de tecnologías de la información PETI vigencia 2024</t>
  </si>
  <si>
    <t>Seguimiento al plan de tratamiento de riesgos de seguridad de la información</t>
  </si>
  <si>
    <t>Seguimiento al plan de seguridad y privacidad de la información</t>
  </si>
  <si>
    <t>GRUPO DE TESORERÍA</t>
  </si>
  <si>
    <t>Herramienta para el seguimiento al Programa Anual Mensualizado de Caja - PAC</t>
  </si>
  <si>
    <t>OFICINA ASESORA JURÍDICA</t>
  </si>
  <si>
    <t>Proyectos normativos, regulatorios y legislativos del sector minero energético</t>
  </si>
  <si>
    <t>Resoluciones que resuelven solicitudes y recursos de reposición de aplazamiento de fecha de entrada en operación de proyectos sector eléctrico</t>
  </si>
  <si>
    <t xml:space="preserve">Resoluciones Ejecutivas que declara de utilidad pública e interés social proyectos eléctricos y áreas  necesarias para su construcción y protección. </t>
  </si>
  <si>
    <t>Conceptos sobre temas del sector minero-energético emitidos</t>
  </si>
  <si>
    <t>Actuaciones procesales y extraprocesales realizadas</t>
  </si>
  <si>
    <t>Tasa de éxito procesal</t>
  </si>
  <si>
    <t>Presupuesto Ejecutado proyecto Implementación del Litigio de Alto Impacto en el MME por $2.090.000.000</t>
  </si>
  <si>
    <t>Documentos Metodológicos nueva política de Gobierno</t>
  </si>
  <si>
    <t>Documentos de Investigación Sobre Litigiosidad</t>
  </si>
  <si>
    <t>Documentos de Investigación sobre Esquemas Normativos</t>
  </si>
  <si>
    <t>Documentos de Lineamientos Técnicos</t>
  </si>
  <si>
    <t>OFICINA DE CONTROL DISCIPLINARIO INTERNO</t>
  </si>
  <si>
    <t>Control disciplinario</t>
  </si>
  <si>
    <t>Evaluación y Control</t>
  </si>
  <si>
    <t>Remitir al Grupo de comunicación y Prensa para publicación, piezas de sensibilización para la prevención de conductas disciplinarias recurrentes</t>
  </si>
  <si>
    <t>Sesiones de instancia de evaluación de la gestión y compromisos</t>
  </si>
  <si>
    <t>Publicación de informes de gestion: quejas recibidas y tramites realizados</t>
  </si>
  <si>
    <t xml:space="preserve">Actividad de prevension resultado de las conductas disciplinarias recurrentes </t>
  </si>
  <si>
    <t>OFICINA DE CONTROL INTERNO</t>
  </si>
  <si>
    <t>Evaluación independiente</t>
  </si>
  <si>
    <t>Facilitar el mejoramiento institucional al establecer indicadores y realizar auditorías que permitan evaluar el desempeño y eficacia del sistema integrado de gestión</t>
  </si>
  <si>
    <t xml:space="preserve">Informe de Auditoria del Sistema de Administración de Riesgos del Ministerio de Minas y Energía </t>
  </si>
  <si>
    <t xml:space="preserve">Mesas de Asesoria y Prevención por área organizacional </t>
  </si>
  <si>
    <t xml:space="preserve">Mesas de análisis y valoración de riesgos y controles por área organizacional </t>
  </si>
  <si>
    <t xml:space="preserve">Informe de seguimiento atención a la CGR </t>
  </si>
  <si>
    <t>Seguimiento al  Programa de Auditoria Interna Independiente</t>
  </si>
  <si>
    <t>Mesas de seguimiento a la gestión del PAA por área organizacional</t>
  </si>
  <si>
    <t xml:space="preserve"> Programa de Auditoria Interna Independiente 2024</t>
  </si>
  <si>
    <t>OFICINA DE PLANEACIÓN Y GESTIÓN INTERNACIONAL</t>
  </si>
  <si>
    <t>Estratégico</t>
  </si>
  <si>
    <t xml:space="preserve">Plan Estratégico Sectorial formulado </t>
  </si>
  <si>
    <t>Mejoramiento</t>
  </si>
  <si>
    <t>Desarrollar una estrategia de identificación, implementación e integración de los sistemas de gestión que existen actualmente en el Ministerio.</t>
  </si>
  <si>
    <t>Culminar la transición del Sistema de Gestión de Calidad SGC de acuerdo con el nuevo mapa de procesos</t>
  </si>
  <si>
    <t>Ejecutar plan de integración de los sistemas SGA y SST (fase I)</t>
  </si>
  <si>
    <t>Gestión de conocimiento, la información y la innovación</t>
  </si>
  <si>
    <t>Gestionar el Plan sectorial del Sistema Nacional Estadístico.</t>
  </si>
  <si>
    <t>Realizar el diagnóstico sectorial de los sistemas de gestión</t>
  </si>
  <si>
    <t>Desarrollar los Comités Sectoriales de Gestión y Desempeño que resalte las acciones colaborativas y den cuenta de la mejora y retos de la gestión del sector</t>
  </si>
  <si>
    <t>Diseñar y ejectuar colaborativamente el repositorio de gestión del MME</t>
  </si>
  <si>
    <t>Cerrar las brechas de cada política de MIPG mediante estrategias que generen consciencia ante la importancia de su cumplimiento</t>
  </si>
  <si>
    <t>Desarrollar una estrategia de socialización, conocimiento y acercamiento con los colaboradores que genere apropiación del Modelo</t>
  </si>
  <si>
    <t>Ejecutar las actividades del programa institucional de transparencia y ética pública</t>
  </si>
  <si>
    <t>Fortalecer la gestión de riesgos mediante la formulación y seguimiento de los riesgos de gestión por procesos</t>
  </si>
  <si>
    <t xml:space="preserve">Gestión de cooperación técnica para la Transición energética justa - Cooperaciones técnicas solicitadas para apoyar el objetivo de una transición energética justa ante gobiernos extranjeros y organismos internacionales.
</t>
  </si>
  <si>
    <t>Informes de recursos de cooperación gestionados (USD) para apoyar la estructuración de proyectos de TEJ con énfasis en Comunidades energéticas, movilidad sostenible, distritos mineros para la vida.</t>
  </si>
  <si>
    <t xml:space="preserve">Gestionar escenarios para visibilidad  internacional del MME - Número de escenarios generados para visibilidad internacional del MME.
</t>
  </si>
  <si>
    <t>SUBDIRECCIÓN DE TALENTO HUMANO</t>
  </si>
  <si>
    <t>Gestión talento humano</t>
  </si>
  <si>
    <t>Formular Plan Anual de vacantes</t>
  </si>
  <si>
    <t>Formular Plan previsión de recursos humanos</t>
  </si>
  <si>
    <t>Seguimiento al Plan de Bienestar del MME</t>
  </si>
  <si>
    <t>Seguimiento al Plan de Capacitación del MME</t>
  </si>
  <si>
    <t>Seguimiento al Programa de Salud y Seguridad en el Trabajo - SST</t>
  </si>
  <si>
    <t>Seguimiento al Plan Estratégico de Talento Humano</t>
  </si>
  <si>
    <t>Seguimiento al Plan de incentivos institucional</t>
  </si>
  <si>
    <t>OFICINA DE ASUNTOS AMBIENTALES Y SOCIALES</t>
  </si>
  <si>
    <t>Relacionamiento social y territorial</t>
  </si>
  <si>
    <t>Socioambiental</t>
  </si>
  <si>
    <t>Documento de Lineamientos sociales para el desarrollo de nuevos energeticos (Geotermia e Hidrogeno)</t>
  </si>
  <si>
    <t xml:space="preserve">Sistema de informacion para seguimiento de la gestion de la conflictividad del SME </t>
  </si>
  <si>
    <t xml:space="preserve">Documento ajustado de la Estrategia de Relacionamiento Territorial con enfoque de DDIRECCIÓN DE HIDROCARBUROSH, Género y etnico que permita alinear las estrategias de trabajo priorizadas </t>
  </si>
  <si>
    <t>Documento preliminar de estrategias pedagogicas y de fortalecimiento de capacidades que faciliten la participacion de las comunidades en espacios de interes del sectro minero energetico (Movimiento social y popular del SME para la TEJ, Comunidades energetica)</t>
  </si>
  <si>
    <t>Numero de espacios de dialogos para la construccion de la estrategia social de comunidades energeticas</t>
  </si>
  <si>
    <t>Numero de espacios de dialogos para la construccion social para el movimiento social y popular del SME para la TEJ</t>
  </si>
  <si>
    <t xml:space="preserve">Número de espacios de socializacion del Decreto 1396 de 2023 donde se hace la modificacion del capitulo V ley 70 </t>
  </si>
  <si>
    <t>Comunidades energéticas y Techos solares</t>
  </si>
  <si>
    <r>
      <t xml:space="preserve">Herramienta para explorar posibilidad de financiamiento climatico hacia comunidades energeticas como estrategia de </t>
    </r>
    <r>
      <rPr>
        <sz val="10"/>
        <color rgb="FF000000"/>
        <rFont val="Aptos Narrow"/>
        <family val="2"/>
        <scheme val="minor"/>
      </rPr>
      <t xml:space="preserve">mitigación y/o adaptación al cambio climatico </t>
    </r>
  </si>
  <si>
    <t>Proyectos FNCER a gran escala</t>
  </si>
  <si>
    <t xml:space="preserve">Sistema de información para el ánalisis de riesgo y vulnerabilidad climatica </t>
  </si>
  <si>
    <t xml:space="preserve">Gobernanza del dato y monitoreo </t>
  </si>
  <si>
    <t>Servicio de informacion de emisiones fugitivas</t>
  </si>
  <si>
    <t>Servicio de informacion MRV para el componente de mitigacion del PIGCCme</t>
  </si>
  <si>
    <t>Fomento a la industria fotovoltaica</t>
  </si>
  <si>
    <t xml:space="preserve">servicio de informacion para el programa de uso eficiente y conciente de la energia </t>
  </si>
  <si>
    <t>Documento de investigacion con la validacion del diseño metodologico de acompañamiento al PIGCCe</t>
  </si>
  <si>
    <t>Documento con la estrategia de reducción de riesgo de conflictividad generada por cambio climático a 2030</t>
  </si>
  <si>
    <t xml:space="preserve">Documento estrategia de compilación y depuración de información para la guía metodologica empresarial de soluciones Basadas en la Naturaleza a Nivel Sectorial </t>
  </si>
  <si>
    <t>Documento de insumos tecnicos y diagnosticos sectoriales  en el marco de la Ley   2327 de Pasivo Ambiental</t>
  </si>
  <si>
    <t>Documento insumos tecnicos para el cumplimiento de la orden 3 de ventanilla minera</t>
  </si>
  <si>
    <t>Documento de insumos tecnicos para la implementacion del programa de sustitución de actividades mineras</t>
  </si>
  <si>
    <t>Informe de resultados de la gestión de las  mesas de alto nivel de energia desarrolladas</t>
  </si>
  <si>
    <t>Documento propuesta de determinación del indicador de gobernanza ambiental de acuerdo a practicas del sector minero energetico y armonizado con los pilares del acuerdo de escazú.</t>
  </si>
  <si>
    <t xml:space="preserve">Documento propuesta de orientaciones en ordenamiento territorial y ambiental del sector mineroenergetico en el marco de la transicion energetica justa </t>
  </si>
  <si>
    <t>No aplica</t>
  </si>
  <si>
    <t xml:space="preserve">Documento propuestas directrices de buenas practicas de hidroenergia sostenible </t>
  </si>
  <si>
    <t xml:space="preserve">Talleres realizados para el  fortalecimiento de capacidades en precticas ambientales del  sector en hidrocarburos y energia </t>
  </si>
  <si>
    <t>Talleres realizados para el  fortalecimiento de capacidades en compensaciones ambientales por actividades del SME en territorios priorizados</t>
  </si>
  <si>
    <t xml:space="preserve">No aplica </t>
  </si>
  <si>
    <t xml:space="preserve">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</si>
  <si>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Porcentaje de avance en la implementación de estrategias para  la actualización de información,  seguimiento y gestión de escenarios de riesgo de desastres del sector minero energetico.</t>
  </si>
  <si>
    <t>DIRECCIÓN DE MINERÍA EMPRESARIAL</t>
  </si>
  <si>
    <t>Normativa minera</t>
  </si>
  <si>
    <t xml:space="preserve">Porcentaje de avance de expedición de Decreto de cierre de minas </t>
  </si>
  <si>
    <t>Documento de política minero ambiental elaborado</t>
  </si>
  <si>
    <t>Lucha contra la corrupción</t>
  </si>
  <si>
    <t>Documento elaborado con el diagnóstico sobre alternativas para creación de plataforma empresarial que permita lograr la creación de una emrpesa para el sector minero</t>
  </si>
  <si>
    <t>Termoeléctricas</t>
  </si>
  <si>
    <t xml:space="preserve">Documento de análisis  de mineros afectados </t>
  </si>
  <si>
    <t>Distritos mineros/Reconversión productiva</t>
  </si>
  <si>
    <t xml:space="preserve">Número de proyectos aprobados con acompamiento de la dirección de mineria empresarial </t>
  </si>
  <si>
    <t>Número de proyectos de reindustrialización de minería en pequeña y gran escala acompañados</t>
  </si>
  <si>
    <t>Documento elaborado con la propuesta de diversificación productiva para planes de desarrollo territoriales</t>
  </si>
  <si>
    <t>Documento propuesta para guía NDC-9 de cambio climático</t>
  </si>
  <si>
    <t>Porcentaje de avance en la elaboración del proyecto de Acto Adminsitrativo para delimitación de distritos mineros en regiones carboniferas</t>
  </si>
  <si>
    <t xml:space="preserve"> Documento elaborados que contengan líneas de acción en el marco de ecadenamientos productivos </t>
  </si>
  <si>
    <t>Conocimiento Geocientífico</t>
  </si>
  <si>
    <t xml:space="preserve">Propuesta elaborada de actualización de lineamientos de conocimiento y fiscalización </t>
  </si>
  <si>
    <t>Número de proyectos ejecutados  de cadenas productivas de bienes y servicios con alta capacidad de generación de valor agregado y procesos de minería circular, diversificación productiva</t>
  </si>
  <si>
    <t>OFICINA DE ASUNTOS REGULATORIOS Y EMPRESARIALES</t>
  </si>
  <si>
    <t>Electromovilidad y eficiencia energética</t>
  </si>
  <si>
    <t>Documentos elaborados para fundamentar el Plan maestro para el despliegue de infraestructura de carga de vehículos eléctricos y del desarrollo de los estándares de eficiencia energética para vehículos livianos nuevos</t>
  </si>
  <si>
    <t>Proyecto normativo elaborado  que establezca lineamientos de política y medidas regulatorias para determinar las condiciones del servicio de los sistemas de almacenamiento energético, su implementación, y la sustitución progresiva de plantas eléctricas.</t>
  </si>
  <si>
    <t>Documento elaborado con la estratégia de desarrollo del Proyecto Rutas del Carbón, Gas y Combustibles Liquidos, asi como las regulaciones habilitantes correspondientes</t>
  </si>
  <si>
    <t xml:space="preserve">Proyectos FNCER </t>
  </si>
  <si>
    <t xml:space="preserve">Proyecto normativo elaborado con respecto a las condiciones de compras de energía de los agentes a partir de FNCER, y las condiciones de participación de los agentes en el mercado </t>
  </si>
  <si>
    <t>Documento elaborado sobre habilitadores normativos de la TEJ</t>
  </si>
  <si>
    <t xml:space="preserve">Porcentaje de avance del proceso de asignación de permisos de ocupación temporal para la zona denominada "Caribe Central" </t>
  </si>
  <si>
    <t>Comunidades Energéticas</t>
  </si>
  <si>
    <t>Documento técnico realizado con enfoque en reglamentación de comunidades energéticas para el uso de biogas
Documento técnico realizado  para el desarrollo proyectos pilotos de comunidades energeticas.</t>
  </si>
  <si>
    <t>Hidrógeno</t>
  </si>
  <si>
    <t>Proyecto normativo elaborado que contenga la implementación de una estrategia para el desarrollo del mercado del H2 a nivel nacional.</t>
  </si>
  <si>
    <t>DIRECCIÓN DE HIDROCARBUROS</t>
  </si>
  <si>
    <t>Incorporar reservas de hidrocarburos: Gestión social (Reactivar y prevenir contratos suspendidos)</t>
  </si>
  <si>
    <t>Reporte trimestral de avance en las actividades que tienen que ver con la prevención de suspensión de contratos  de hidrocarburos y la reactivación de los mismos elaobrados</t>
  </si>
  <si>
    <t>Acto administrativo de modificación de la  Resolución 181495 de 2009 que reglamenta la exploración y la explotación de Hidrocarburos expedido.</t>
  </si>
  <si>
    <t xml:space="preserve"> Acto administrativo que establezca Reglamentación Técnica para proyectos de recobro mejorado y producción incremental  o reglamentación operaciones de recobro mejorado (EOR) expedido</t>
  </si>
  <si>
    <t>Mapas elaborados donde se identifiquen proyectos del sector de hidrocarburos que generen información técnica</t>
  </si>
  <si>
    <t>Informe elaborado sobre geología y regulaciones relacionadas con los recursos del subsuelo</t>
  </si>
  <si>
    <t>Geotermia</t>
  </si>
  <si>
    <t>Proyecto da Acto administrativo que modifique el Decreto 1318 del 2022 elaborado</t>
  </si>
  <si>
    <t>Acto administrativo que autorice o rechace el permiso de coproducción expedio</t>
  </si>
  <si>
    <t>Acto administrativo sobre ell reglamento técnico aplicable al recibo, almacenamiento y distribución de gas licuado de petróleo, GLP expedido</t>
  </si>
  <si>
    <t>Reglamento técnico elaborado para las facilidades e infraestructura a pequeña y gran escala de GNL, onshore y offshore  expedido</t>
  </si>
  <si>
    <t>Actos  administrativos de modificación de la Resolución 72145 de 2014 que reglamenta el transporte de petróleo por oleoducto expedido.</t>
  </si>
  <si>
    <t>Acto administrativo de modificación de la Resolución 72146 de 2014 que reglamenta la metodología para la fijación de tarifaria para el transporte de petróleo por oleoductos, expedido</t>
  </si>
  <si>
    <t xml:space="preserve">
Reportes con el avance de la ejecución de los proyectos de infraestructura y conexiones de gas combustible, cofinanciados o financiados por el Ministerio de Minas y Energía, realizados</t>
  </si>
  <si>
    <t>Reportes con el avance de la ejecución presupuestal del rublo de subsidios  al consumo de gas por red a usuarios de estratos 1 y 2, mediante resolución  otorgados, realizados</t>
  </si>
  <si>
    <t xml:space="preserve"> Porcentaje de ejecución de recursos asignados de Subsidios de GLP en cilindros regionalizado</t>
  </si>
  <si>
    <t>Nuevos usuarios que dejaron de usar leña para usar energéticos de  transición gas combustible</t>
  </si>
  <si>
    <t>Biogás</t>
  </si>
  <si>
    <t>Acto administrativo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expedido</t>
  </si>
  <si>
    <t>Borrador  de Decreto reglamentarios que desarrollan el articulo 246 del Plan Nacional de Desarrollo "2022-2026 “Colombia Potencial Mundial de la Vida”.elaborado</t>
  </si>
  <si>
    <t>Expedición de acto administrativo que modifique los requisitos de los agentes de la cadena, bios y sus mezclas estableciento Estrategias de control y monitoreo expedido</t>
  </si>
  <si>
    <r>
      <rPr>
        <sz val="10"/>
        <color rgb="FF000000"/>
        <rFont val="Aptos Narrow"/>
        <family val="2"/>
        <scheme val="minor"/>
      </rPr>
      <t>Disposición por la cual se establecen los lineamientos para garantizar el abastecimiento continuo de combustibles, en atención a las particularidades de cada situación y su ubicación geográfica expedida</t>
    </r>
    <r>
      <rPr>
        <sz val="10"/>
        <color rgb="FFFF0000"/>
        <rFont val="Aptos Narrow"/>
        <family val="2"/>
        <scheme val="minor"/>
      </rPr>
      <t xml:space="preserve"> </t>
    </r>
  </si>
  <si>
    <t>Acto administrativo para la actualización del plan de abastecimiento de combustibles de departamentos de la periferia nacional elaborado</t>
  </si>
  <si>
    <t xml:space="preserve">Documento base sobre para garantizar la certeza en la información allí depositada, información en tiempo real, información disponible por perfil de usuarios y responsabilidades de los agentes que incorporan información que deberán aplicarse al SICOM, elaborado </t>
  </si>
  <si>
    <t>Reglamento de acceso y uso de SICOM. Elaborado</t>
  </si>
  <si>
    <t>Actualización del plan de abastecimiento de combustibles en zonas de frontera elaborada</t>
  </si>
  <si>
    <t>Acto administrativo para la implementación de un sistema y/o mecanismo de monitoreo tecnológico al combustible subsidiado expedido.</t>
  </si>
  <si>
    <t>Piloto del sistema y/o mecanismos de monitoreo tecnológico al combustible subsidiado implementado. Metodología de asignación de volúmenes máximos de combustible en zona de frontera</t>
  </si>
  <si>
    <t>Convenios o contratos  interadministrativos con municipios y entidades territoriales que promuevan generación de empleo legal y formal en zonas de frontera y lugares donde se da el hurto de combustibles.realizados</t>
  </si>
  <si>
    <t xml:space="preserve">Acto administrativo por el cual se establecen los parámetros para el desarrollo del programa de sustitución de leña, carbón y residuos por energético de transición de gas combustible incluido el biogás en la cocción de alimentos y la entrega de subsidio al consumo a los beneficiarios del programa expedido. </t>
  </si>
  <si>
    <t>Proyecto sustitución por energéticos de transición en hogares de bajos recursos nacional, formulados.</t>
  </si>
  <si>
    <t>Proyecto  de sustitución por energéticos de transición en hogares de bajos recursos nacional, estructurados</t>
  </si>
  <si>
    <t>Proyecto  de sustitución por energéticos de transición en hogares de bajos recursos nacional, en ejecución</t>
  </si>
  <si>
    <t>Reglamento técnico del Etanol usado en la mezcla con gasolina con el fin de actualizar la calidad requerida e incorporar el indicador de cociente de inventario de emisiones GEI de acuerdos a las disposiciones ambientales</t>
  </si>
  <si>
    <t>Propuesta base para la elaboración de un documento CONPES que incorpore la hoja de ruta de los biocombustibles de primera generación y segunda generación,  mayor flexibilidad en mezclas junto con su  logísticas de suministro elaborado</t>
  </si>
  <si>
    <t>Actualizacón de la resolucion de  reglamento tecnico combustibles de aviación Jet A y Jet A1, expedida</t>
  </si>
  <si>
    <t>Reglamento tecnico de calidad combustibles de aviación SAF expedido</t>
  </si>
  <si>
    <t xml:space="preserve">Acto administrativo por el  cual se establece la metodología de calculo del ingreso al productor del alcohol carburante elaborado y expedido </t>
  </si>
  <si>
    <t>Acto administrativo por el cual se establece la metodología de cálculo del ingreso al productor de biocombustible para uso en motores diésel elaborado y expedido</t>
  </si>
  <si>
    <t xml:space="preserve">Acto administrativo por ella cual se establece la metodología de calculo del ingreso al productor de la Gasolina Motor Corriente elaborado y expedido </t>
  </si>
  <si>
    <t xml:space="preserve">Acto administrativo por el  cual se establece la metodología de calculo del ingreso al productor del Disel elaborado y expedido </t>
  </si>
  <si>
    <t>Guía digital para petróleo y otros productos (sistema de información). Implementado</t>
  </si>
  <si>
    <t>Etiquetas de fila</t>
  </si>
  <si>
    <t>Promedio de PROGRAMACIÓN % MARZO</t>
  </si>
  <si>
    <t>Promedio de AVANCE % MARZO</t>
  </si>
  <si>
    <t>Prog</t>
  </si>
  <si>
    <t>Eje</t>
  </si>
  <si>
    <t>Validación</t>
  </si>
  <si>
    <t>Total general</t>
  </si>
  <si>
    <t>Valor planeado 1er trimestre</t>
  </si>
  <si>
    <t>Valor ejecutado 1er trimestre</t>
  </si>
  <si>
    <t>Meta 2024</t>
  </si>
  <si>
    <t>Cuenta de AVANCE %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</si>
</sst>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0"/>
      <name val="Aptos Narrow"/>
      <family val="2"/>
      <scheme val="minor"/>
    </font>
    <font>
      <sz val="10"/>
      <color rgb="FF000000"/>
      <name val="Aptos Narrow"/>
      <family val="2"/>
      <scheme val="minor"/>
    </font>
    <font>
      <sz val="10"/>
      <color theme="0"/>
      <name val="Aptos Narrow"/>
      <family val="2"/>
      <scheme val="minor"/>
    </font>
    <font>
      <sz val="10"/>
      <color rgb="FFFF0000"/>
      <name val="Aptos Narrow"/>
      <family val="2"/>
      <scheme val="minor"/>
    </font>
    <font>
      <sz val="11"/>
      <color theme="1"/>
      <name val="Aptos Narrow"/>
      <family val="2"/>
      <scheme val="minor"/>
    </font>
    <font>
      <b/>
      <sz val="11"/>
      <color theme="1"/>
      <name val="Aptos Narrow"/>
      <family val="2"/>
      <scheme val="minor"/>
    </font>
  </fonts>
  <fills count="11">
    <fill>
      <patternFill patternType="none"/>
    </fill>
    <fill>
      <patternFill patternType="gray125"/>
    </fill>
    <fill>
      <patternFill patternType="solid">
        <fgColor rgb="FF002060"/>
        <bgColor indexed="64"/>
      </patternFill>
    </fill>
    <fill>
      <patternFill patternType="solid">
        <fgColor rgb="FFFFFFFF"/>
        <bgColor rgb="FF000000"/>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0000"/>
        <bgColor indexed="64"/>
      </patternFill>
    </fill>
    <fill>
      <patternFill patternType="solid">
        <fgColor rgb="FFC0E6F5"/>
        <bgColor rgb="FFC0E6F5"/>
      </patternFill>
    </fill>
    <fill>
      <patternFill patternType="solid">
        <fgColor rgb="FFD9E1F2"/>
        <bgColor rgb="FFD9E1F2"/>
      </patternFill>
    </fill>
    <fill>
      <patternFill patternType="solid">
        <fgColor rgb="FF92D05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9" fontId="5" fillId="0" borderId="0" applyFont="0" applyFill="0" applyBorder="0" applyAlignment="0" applyProtection="0"/>
    <xf numFmtId="9" fontId="5" fillId="0" borderId="0" applyFont="0" applyFill="0" applyBorder="0" applyAlignment="0" applyProtection="0"/>
  </cellStyleXfs>
  <cellXfs count="72">
    <xf numFmtId="0" fontId="0" fillId="0" borderId="0" xfId="0"/>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4" xfId="0" applyFont="1" applyBorder="1" applyAlignment="1">
      <alignment horizontal="left" vertical="center" wrapText="1"/>
    </xf>
    <xf numFmtId="0" fontId="2" fillId="8"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0" borderId="0" xfId="0" applyFont="1" applyAlignment="1">
      <alignment horizontal="left" vertical="center" wrapText="1"/>
    </xf>
    <xf numFmtId="9" fontId="2" fillId="3" borderId="1"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7"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9"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7" borderId="5" xfId="0" applyFont="1" applyFill="1" applyBorder="1" applyAlignment="1">
      <alignment horizontal="center" vertical="center" wrapText="1"/>
    </xf>
    <xf numFmtId="1" fontId="2" fillId="7" borderId="5" xfId="0" applyNumberFormat="1" applyFont="1" applyFill="1" applyBorder="1" applyAlignment="1">
      <alignment horizontal="center" vertical="center" wrapText="1"/>
    </xf>
    <xf numFmtId="9" fontId="2" fillId="5" borderId="5" xfId="0" applyNumberFormat="1" applyFont="1" applyFill="1" applyBorder="1" applyAlignment="1">
      <alignment horizontal="center" vertical="center" wrapText="1"/>
    </xf>
    <xf numFmtId="2" fontId="2" fillId="0" borderId="5" xfId="0" applyNumberFormat="1" applyFont="1" applyBorder="1" applyAlignment="1">
      <alignment horizontal="center" vertical="center" wrapText="1"/>
    </xf>
    <xf numFmtId="0" fontId="2" fillId="5"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9" fontId="2" fillId="0" borderId="6" xfId="0" applyNumberFormat="1" applyFont="1" applyBorder="1" applyAlignment="1">
      <alignment horizontal="center" vertical="center" wrapText="1"/>
    </xf>
    <xf numFmtId="10" fontId="3" fillId="2" borderId="2" xfId="1"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10" fontId="2" fillId="0" borderId="3" xfId="1"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5" borderId="7" xfId="0" applyNumberFormat="1" applyFont="1" applyFill="1" applyBorder="1" applyAlignment="1">
      <alignment horizontal="center" vertical="center" wrapText="1"/>
    </xf>
    <xf numFmtId="10" fontId="2" fillId="7" borderId="7" xfId="0" applyNumberFormat="1" applyFont="1" applyFill="1" applyBorder="1" applyAlignment="1">
      <alignment horizontal="center" vertical="center" wrapText="1"/>
    </xf>
    <xf numFmtId="10" fontId="2" fillId="0" borderId="8" xfId="0" applyNumberFormat="1" applyFont="1" applyBorder="1" applyAlignment="1">
      <alignment horizontal="center" vertical="center" wrapText="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0" fillId="0" borderId="0" xfId="0" pivotButton="1"/>
    <xf numFmtId="0" fontId="0" fillId="0" borderId="0" xfId="0" applyAlignment="1">
      <alignment horizontal="left"/>
    </xf>
    <xf numFmtId="0" fontId="2" fillId="0" borderId="3" xfId="1"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164" fontId="0" fillId="0" borderId="0" xfId="0" applyNumberFormat="1" applyAlignment="1">
      <alignment horizontal="center" vertical="center"/>
    </xf>
    <xf numFmtId="10" fontId="0" fillId="0" borderId="0" xfId="0" applyNumberFormat="1" applyAlignment="1">
      <alignment horizontal="center" vertical="center"/>
    </xf>
    <xf numFmtId="10" fontId="0" fillId="0" borderId="0" xfId="1" applyNumberFormat="1" applyFont="1" applyAlignment="1">
      <alignment horizontal="center" vertical="center"/>
    </xf>
    <xf numFmtId="164" fontId="0" fillId="0" borderId="0" xfId="1" applyNumberFormat="1" applyFont="1" applyAlignment="1">
      <alignment horizontal="center" vertical="center"/>
    </xf>
    <xf numFmtId="0" fontId="0" fillId="0" borderId="3" xfId="0" applyBorder="1" applyAlignment="1">
      <alignment horizontal="center"/>
    </xf>
    <xf numFmtId="10" fontId="0" fillId="0" borderId="3" xfId="2" applyNumberFormat="1" applyFont="1" applyBorder="1" applyAlignment="1">
      <alignment horizontal="center"/>
    </xf>
    <xf numFmtId="0" fontId="6" fillId="0" borderId="0" xfId="0" applyFont="1" applyAlignment="1">
      <alignment horizontal="center"/>
    </xf>
    <xf numFmtId="10" fontId="2" fillId="10" borderId="7" xfId="0" applyNumberFormat="1"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1" fontId="2" fillId="10" borderId="5" xfId="0" applyNumberFormat="1" applyFont="1" applyFill="1" applyBorder="1" applyAlignment="1">
      <alignment horizontal="center" vertical="center" wrapText="1"/>
    </xf>
  </cellXfs>
  <cellStyles count="3">
    <cellStyle name="Normal" xfId="0" builtinId="0"/>
    <cellStyle name="Porcentaje" xfId="1" builtinId="5"/>
    <cellStyle name="Porcentaje 2" xfId="2" xr:uid="{5872E7E8-4A54-40F4-81ED-3E5373FF6BCF}"/>
  </cellStyles>
  <dxfs count="30">
    <dxf>
      <numFmt numFmtId="164" formatCode="0.0%"/>
    </dxf>
    <dxf>
      <numFmt numFmtId="164" formatCode="0.0%"/>
    </dxf>
    <dxf>
      <alignment vertical="center"/>
    </dxf>
    <dxf>
      <alignment vertical="center"/>
    </dxf>
    <dxf>
      <alignment horizontal="center"/>
    </dxf>
    <dxf>
      <alignment horizontal="center"/>
    </dxf>
    <dxf>
      <alignment vertical="center"/>
    </dxf>
    <dxf>
      <alignment vertical="center"/>
    </dxf>
    <dxf>
      <alignment horizontal="center"/>
    </dxf>
    <dxf>
      <alignment horizontal="center"/>
    </dxf>
    <dxf>
      <numFmt numFmtId="164" formatCode="0.0%"/>
    </dxf>
    <dxf>
      <numFmt numFmtId="164" formatCode="0.0%"/>
    </dxf>
    <dxf>
      <numFmt numFmtId="0" formatCode="General"/>
    </dxf>
    <dxf>
      <alignment vertical="center"/>
    </dxf>
    <dxf>
      <alignment vertical="center"/>
    </dxf>
    <dxf>
      <alignment horizontal="center"/>
    </dxf>
    <dxf>
      <alignment horizontal="center"/>
    </dxf>
    <dxf>
      <numFmt numFmtId="14" formatCode="0.00%"/>
    </dxf>
    <dxf>
      <numFmt numFmtId="14" formatCode="0.00%"/>
    </dxf>
    <dxf>
      <numFmt numFmtId="14" formatCode="0.00%"/>
    </dxf>
    <dxf>
      <alignment wrapText="1"/>
    </dxf>
    <dxf>
      <alignment wrapText="1"/>
    </dxf>
    <dxf>
      <alignment wrapText="1"/>
    </dxf>
    <dxf>
      <alignment vertical="center"/>
    </dxf>
    <dxf>
      <alignment vertical="center"/>
    </dxf>
    <dxf>
      <alignment horizontal="center"/>
    </dxf>
    <dxf>
      <alignment horizontal="center"/>
    </dxf>
    <dxf>
      <numFmt numFmtId="164" formatCode="0.0%"/>
    </dxf>
    <dxf>
      <alignment vertic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primer trimestre 2024.xlsx]Avance por dependencia!TablaDinámica1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'Avance por dependencia'!$B$3</c:f>
              <c:strCache>
                <c:ptCount val="1"/>
                <c:pt idx="0">
                  <c:v>Promedio de PROGRAMACIÓN % MARZO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REGALÍAS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dependencia'!$B$4:$B$26</c:f>
              <c:numCache>
                <c:formatCode>0.0%</c:formatCode>
                <c:ptCount val="22"/>
                <c:pt idx="0">
                  <c:v>8.2500353994831674E-2</c:v>
                </c:pt>
                <c:pt idx="1">
                  <c:v>1.7157894736842105E-2</c:v>
                </c:pt>
                <c:pt idx="2">
                  <c:v>4.0512820512820513E-2</c:v>
                </c:pt>
                <c:pt idx="3">
                  <c:v>0</c:v>
                </c:pt>
                <c:pt idx="4">
                  <c:v>0.25</c:v>
                </c:pt>
                <c:pt idx="5">
                  <c:v>2.5000000000000001E-2</c:v>
                </c:pt>
                <c:pt idx="6">
                  <c:v>0</c:v>
                </c:pt>
                <c:pt idx="7">
                  <c:v>0.33333333333333331</c:v>
                </c:pt>
                <c:pt idx="8">
                  <c:v>0.25</c:v>
                </c:pt>
                <c:pt idx="9">
                  <c:v>0.23333333333333334</c:v>
                </c:pt>
                <c:pt idx="10">
                  <c:v>0.13178571428571431</c:v>
                </c:pt>
                <c:pt idx="11">
                  <c:v>3.0113636363636363E-2</c:v>
                </c:pt>
                <c:pt idx="12">
                  <c:v>0.3888888888888889</c:v>
                </c:pt>
                <c:pt idx="13">
                  <c:v>0.32857142857142857</c:v>
                </c:pt>
                <c:pt idx="14">
                  <c:v>0.15</c:v>
                </c:pt>
                <c:pt idx="15">
                  <c:v>0.20170454545454544</c:v>
                </c:pt>
                <c:pt idx="16">
                  <c:v>7.1538461538461565E-2</c:v>
                </c:pt>
                <c:pt idx="17">
                  <c:v>0.11874999999999998</c:v>
                </c:pt>
                <c:pt idx="18">
                  <c:v>9.5454545454545459E-2</c:v>
                </c:pt>
                <c:pt idx="19">
                  <c:v>0.22049689440993789</c:v>
                </c:pt>
                <c:pt idx="20">
                  <c:v>7.1428571428571425E-2</c:v>
                </c:pt>
                <c:pt idx="21">
                  <c:v>7.9365079365079375E-2</c:v>
                </c:pt>
              </c:numCache>
            </c:numRef>
          </c:val>
          <c:extLst>
            <c:ext xmlns:c16="http://schemas.microsoft.com/office/drawing/2014/chart" uri="{C3380CC4-5D6E-409C-BE32-E72D297353CC}">
              <c16:uniqueId val="{00000000-EB38-4137-872B-67976A3C28F1}"/>
            </c:ext>
          </c:extLst>
        </c:ser>
        <c:ser>
          <c:idx val="1"/>
          <c:order val="1"/>
          <c:tx>
            <c:strRef>
              <c:f>'Avance por dependencia'!$C$3</c:f>
              <c:strCache>
                <c:ptCount val="1"/>
                <c:pt idx="0">
                  <c:v>Promedio de AVANCE % MARZO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REGALÍAS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dependencia'!$C$4:$C$26</c:f>
              <c:numCache>
                <c:formatCode>0.0%</c:formatCode>
                <c:ptCount val="22"/>
                <c:pt idx="0">
                  <c:v>0.15089942032351947</c:v>
                </c:pt>
                <c:pt idx="1">
                  <c:v>6.8882733148661113E-2</c:v>
                </c:pt>
                <c:pt idx="2">
                  <c:v>0</c:v>
                </c:pt>
                <c:pt idx="3">
                  <c:v>0</c:v>
                </c:pt>
                <c:pt idx="4">
                  <c:v>0.25</c:v>
                </c:pt>
                <c:pt idx="5">
                  <c:v>0.18941145183104433</c:v>
                </c:pt>
                <c:pt idx="6">
                  <c:v>0.2</c:v>
                </c:pt>
                <c:pt idx="7">
                  <c:v>0.33333333333333331</c:v>
                </c:pt>
                <c:pt idx="8">
                  <c:v>0.25</c:v>
                </c:pt>
                <c:pt idx="9">
                  <c:v>0.66666666666666663</c:v>
                </c:pt>
                <c:pt idx="10">
                  <c:v>0.155</c:v>
                </c:pt>
                <c:pt idx="11">
                  <c:v>0.11750000000000001</c:v>
                </c:pt>
                <c:pt idx="12">
                  <c:v>0.58333333333333337</c:v>
                </c:pt>
                <c:pt idx="13">
                  <c:v>0.43571428571428567</c:v>
                </c:pt>
                <c:pt idx="14">
                  <c:v>0.15</c:v>
                </c:pt>
                <c:pt idx="15">
                  <c:v>0.20828328377555458</c:v>
                </c:pt>
                <c:pt idx="16">
                  <c:v>9.7820512820512767E-2</c:v>
                </c:pt>
                <c:pt idx="17">
                  <c:v>0.24375000000000002</c:v>
                </c:pt>
                <c:pt idx="18">
                  <c:v>0.34545454545454546</c:v>
                </c:pt>
                <c:pt idx="19">
                  <c:v>0.22049689440993789</c:v>
                </c:pt>
                <c:pt idx="20">
                  <c:v>1.7857142857142856E-2</c:v>
                </c:pt>
                <c:pt idx="21">
                  <c:v>7.9365079365079375E-2</c:v>
                </c:pt>
              </c:numCache>
            </c:numRef>
          </c:val>
          <c:extLst>
            <c:ext xmlns:c16="http://schemas.microsoft.com/office/drawing/2014/chart" uri="{C3380CC4-5D6E-409C-BE32-E72D297353CC}">
              <c16:uniqueId val="{00000001-EB38-4137-872B-67976A3C28F1}"/>
            </c:ext>
          </c:extLst>
        </c:ser>
        <c:dLbls>
          <c:dLblPos val="outEnd"/>
          <c:showLegendKey val="0"/>
          <c:showVal val="1"/>
          <c:showCatName val="0"/>
          <c:showSerName val="0"/>
          <c:showPercent val="0"/>
          <c:showBubbleSize val="0"/>
        </c:dLbls>
        <c:gapWidth val="182"/>
        <c:axId val="1888864975"/>
        <c:axId val="1888866415"/>
      </c:barChart>
      <c:catAx>
        <c:axId val="1888864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8866415"/>
        <c:crosses val="autoZero"/>
        <c:auto val="1"/>
        <c:lblAlgn val="ctr"/>
        <c:lblOffset val="100"/>
        <c:noMultiLvlLbl val="0"/>
      </c:catAx>
      <c:valAx>
        <c:axId val="188886641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8864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'Avance por dependencia'!$B$29</c:f>
              <c:strCache>
                <c:ptCount val="1"/>
                <c:pt idx="0">
                  <c:v>Valor planeado 1er trimestre</c:v>
                </c:pt>
              </c:strCache>
            </c:strRef>
          </c:tx>
          <c:spPr>
            <a:solidFill>
              <a:schemeClr val="accent4"/>
            </a:solidFill>
            <a:ln>
              <a:solidFill>
                <a:schemeClr val="accent4"/>
              </a:solidFill>
            </a:ln>
            <a:effectLst/>
          </c:spPr>
          <c:invertIfNegative val="0"/>
          <c:val>
            <c:numRef>
              <c:f>'Avance por dependencia'!$C$29</c:f>
              <c:numCache>
                <c:formatCode>0.00%</c:formatCode>
                <c:ptCount val="1"/>
                <c:pt idx="0">
                  <c:v>0.14181525007599866</c:v>
                </c:pt>
              </c:numCache>
            </c:numRef>
          </c:val>
          <c:extLst>
            <c:ext xmlns:c16="http://schemas.microsoft.com/office/drawing/2014/chart" uri="{C3380CC4-5D6E-409C-BE32-E72D297353CC}">
              <c16:uniqueId val="{00000000-3C67-4A71-8468-657EB00B73DB}"/>
            </c:ext>
          </c:extLst>
        </c:ser>
        <c:ser>
          <c:idx val="1"/>
          <c:order val="1"/>
          <c:tx>
            <c:strRef>
              <c:f>'Avance por dependencia'!$B$30</c:f>
              <c:strCache>
                <c:ptCount val="1"/>
                <c:pt idx="0">
                  <c:v>Valor ejecutado 1er trimestre</c:v>
                </c:pt>
              </c:strCache>
            </c:strRef>
          </c:tx>
          <c:spPr>
            <a:solidFill>
              <a:schemeClr val="accent2"/>
            </a:solidFill>
            <a:ln>
              <a:solidFill>
                <a:schemeClr val="accent2"/>
              </a:solidFill>
            </a:ln>
            <a:effectLst/>
          </c:spPr>
          <c:invertIfNegative val="0"/>
          <c:val>
            <c:numRef>
              <c:f>'Avance por dependencia'!$C$30</c:f>
              <c:numCache>
                <c:formatCode>0.00%</c:formatCode>
                <c:ptCount val="1"/>
                <c:pt idx="0">
                  <c:v>7.4719690061893024E-2</c:v>
                </c:pt>
              </c:numCache>
            </c:numRef>
          </c:val>
          <c:extLst>
            <c:ext xmlns:c16="http://schemas.microsoft.com/office/drawing/2014/chart" uri="{C3380CC4-5D6E-409C-BE32-E72D297353CC}">
              <c16:uniqueId val="{00000001-3C67-4A71-8468-657EB00B73DB}"/>
            </c:ext>
          </c:extLst>
        </c:ser>
        <c:ser>
          <c:idx val="2"/>
          <c:order val="2"/>
          <c:tx>
            <c:strRef>
              <c:f>'Avance por dependencia'!$B$31</c:f>
              <c:strCache>
                <c:ptCount val="1"/>
                <c:pt idx="0">
                  <c:v>Meta 2024</c:v>
                </c:pt>
              </c:strCache>
            </c:strRef>
          </c:tx>
          <c:spPr>
            <a:solidFill>
              <a:schemeClr val="bg1">
                <a:lumMod val="75000"/>
              </a:schemeClr>
            </a:solidFill>
            <a:ln>
              <a:solidFill>
                <a:schemeClr val="bg1">
                  <a:lumMod val="75000"/>
                </a:schemeClr>
              </a:solidFill>
            </a:ln>
            <a:effectLst/>
          </c:spPr>
          <c:invertIfNegative val="0"/>
          <c:val>
            <c:numRef>
              <c:f>'Avance por dependencia'!$C$31</c:f>
              <c:numCache>
                <c:formatCode>0.00%</c:formatCode>
                <c:ptCount val="1"/>
                <c:pt idx="0">
                  <c:v>0.78346505986210824</c:v>
                </c:pt>
              </c:numCache>
            </c:numRef>
          </c:val>
          <c:extLst>
            <c:ext xmlns:c16="http://schemas.microsoft.com/office/drawing/2014/chart" uri="{C3380CC4-5D6E-409C-BE32-E72D297353CC}">
              <c16:uniqueId val="{00000002-3C67-4A71-8468-657EB00B73DB}"/>
            </c:ext>
          </c:extLst>
        </c:ser>
        <c:dLbls>
          <c:showLegendKey val="0"/>
          <c:showVal val="0"/>
          <c:showCatName val="0"/>
          <c:showSerName val="0"/>
          <c:showPercent val="0"/>
          <c:showBubbleSize val="0"/>
        </c:dLbls>
        <c:gapWidth val="150"/>
        <c:overlap val="100"/>
        <c:axId val="1982356207"/>
        <c:axId val="1982349967"/>
      </c:barChart>
      <c:catAx>
        <c:axId val="1982356207"/>
        <c:scaling>
          <c:orientation val="minMax"/>
        </c:scaling>
        <c:delete val="1"/>
        <c:axPos val="l"/>
        <c:numFmt formatCode="General" sourceLinked="1"/>
        <c:majorTickMark val="none"/>
        <c:minorTickMark val="none"/>
        <c:tickLblPos val="nextTo"/>
        <c:crossAx val="1982349967"/>
        <c:crosses val="autoZero"/>
        <c:auto val="1"/>
        <c:lblAlgn val="ctr"/>
        <c:lblOffset val="100"/>
        <c:noMultiLvlLbl val="0"/>
      </c:catAx>
      <c:valAx>
        <c:axId val="1982349967"/>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8235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primer trimestre 2024.xlsx]Objetivos del SIG!TablaDinámica2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objetivos SIG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'Objetivos del SIG'!$B$3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'Objetivos del SIG'!$A$4:$A$13</c:f>
              <c:strCache>
                <c:ptCount val="9"/>
                <c:pt idx="0">
                  <c:v>Aplicar buenas prácticas ambientales en las actividades desarrolladas por el Ministerio.</c:v>
                </c:pt>
                <c:pt idx="1">
                  <c:v>Asegurar el cumplimiento de los requisitos legales vigentes y demás compromisos que el Ministerio suscriba relacionados con la calidad, la seguridad y la salud en el trabajo, el medio ambiente y el Modelo Integrado de Planeación y Gestión.</c:v>
                </c:pt>
                <c:pt idx="2">
                  <c:v>Aumentar el nivel de satisfacer de los grupos de valor del Ministerio, frente a los productos y servicios generados.</c:v>
                </c:pt>
                <c:pt idx="3">
                  <c:v>Desarrollar una estrategia de identificación, implementación e integración de los sistemas de gestión que existen actualmente en el Ministerio.</c:v>
                </c:pt>
                <c:pt idx="4">
                  <c:v>Facilitar el mejoramiento institucional al establecer indicadores y realizar auditorías que permitan evaluar el desempeño y eficacia del sistema integrado de gestión</c:v>
                </c:pt>
                <c:pt idx="5">
                  <c:v>Fortalecer la gestión del conocimiento, la información y la innovación de acuerdo con las necesidades de la entidad y a las expectativas de los trabajadores, convirtiéndolo en parte de la cultura institucional.</c:v>
                </c:pt>
                <c:pt idx="6">
                  <c:v>Identificar, valorar, controlar y dar tratamiento a los riesgos que puedan afectar la consecución de los objetivos estratégicos de la Entidad y su misionalidad.</c:v>
                </c:pt>
                <c:pt idx="7">
                  <c:v>Implementar y cumplir los planes, proyectos o programas orientados al uso racional y eficiente de los recursos conforme a sus aspectos e impactos ambientales.</c:v>
                </c:pt>
                <c:pt idx="8">
                  <c:v>Incorporar nuevas tecnologías a la gestión del Ministerio, en función de minimizar los impactos ambientales y mejorar el ciclo de vida de los insumos utilizados.</c:v>
                </c:pt>
              </c:strCache>
            </c:strRef>
          </c:cat>
          <c:val>
            <c:numRef>
              <c:f>'Objetivos del SIG'!$B$4:$B$13</c:f>
              <c:numCache>
                <c:formatCode>0.00%</c:formatCode>
                <c:ptCount val="9"/>
                <c:pt idx="0">
                  <c:v>3.1818181818181815E-2</c:v>
                </c:pt>
                <c:pt idx="1">
                  <c:v>0.35983709273182957</c:v>
                </c:pt>
                <c:pt idx="2">
                  <c:v>0.15298405829932754</c:v>
                </c:pt>
                <c:pt idx="3">
                  <c:v>0</c:v>
                </c:pt>
                <c:pt idx="4">
                  <c:v>0.20543478260869566</c:v>
                </c:pt>
                <c:pt idx="5">
                  <c:v>9.7325235411611755E-2</c:v>
                </c:pt>
                <c:pt idx="6">
                  <c:v>6.8093126385809319E-2</c:v>
                </c:pt>
                <c:pt idx="7">
                  <c:v>7.9166666666666677E-2</c:v>
                </c:pt>
                <c:pt idx="8">
                  <c:v>0.43571428571428567</c:v>
                </c:pt>
              </c:numCache>
            </c:numRef>
          </c:val>
          <c:extLst>
            <c:ext xmlns:c16="http://schemas.microsoft.com/office/drawing/2014/chart" uri="{C3380CC4-5D6E-409C-BE32-E72D297353CC}">
              <c16:uniqueId val="{00000000-1905-4239-A98B-CB841DBF7F99}"/>
            </c:ext>
          </c:extLst>
        </c:ser>
        <c:dLbls>
          <c:dLblPos val="outEnd"/>
          <c:showLegendKey val="0"/>
          <c:showVal val="1"/>
          <c:showCatName val="0"/>
          <c:showSerName val="0"/>
          <c:showPercent val="0"/>
          <c:showBubbleSize val="0"/>
        </c:dLbls>
        <c:gapWidth val="182"/>
        <c:axId val="773473424"/>
        <c:axId val="773466704"/>
      </c:barChart>
      <c:catAx>
        <c:axId val="773473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466704"/>
        <c:crosses val="autoZero"/>
        <c:auto val="1"/>
        <c:lblAlgn val="ctr"/>
        <c:lblOffset val="100"/>
        <c:noMultiLvlLbl val="0"/>
      </c:catAx>
      <c:valAx>
        <c:axId val="773466704"/>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473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primer trimestre 2024.xlsx]Por proceso!TablaDinámica4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proceso'!$B$3</c:f>
              <c:strCache>
                <c:ptCount val="1"/>
                <c:pt idx="0">
                  <c:v>Promedio de PROGRAMACIÓN % MARZO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Evaluación independiente</c:v>
                </c:pt>
                <c:pt idx="1">
                  <c:v>Control disciplinario</c:v>
                </c:pt>
                <c:pt idx="2">
                  <c:v>Gestión contractual</c:v>
                </c:pt>
                <c:pt idx="3">
                  <c:v>Gestión de comunicaciones</c:v>
                </c:pt>
                <c:pt idx="4">
                  <c:v>Gestión de conocimiento, la información y la innovación</c:v>
                </c:pt>
                <c:pt idx="5">
                  <c:v>Gestión de recursos físicos</c:v>
                </c:pt>
                <c:pt idx="6">
                  <c:v>Gestión del relacionamiento con grupos de valor</c:v>
                </c:pt>
                <c:pt idx="7">
                  <c:v>Gestión Documental</c:v>
                </c:pt>
                <c:pt idx="8">
                  <c:v>Gestión Financiera</c:v>
                </c:pt>
                <c:pt idx="9">
                  <c:v>Gestión jurídica</c:v>
                </c:pt>
                <c:pt idx="10">
                  <c:v>Gestión talento humano</c:v>
                </c:pt>
                <c:pt idx="11">
                  <c:v>Gestión tecnológica</c:v>
                </c:pt>
                <c:pt idx="12">
                  <c:v>Energía</c:v>
                </c:pt>
                <c:pt idx="13">
                  <c:v>Hidrocarburos</c:v>
                </c:pt>
                <c:pt idx="14">
                  <c:v>Minería</c:v>
                </c:pt>
                <c:pt idx="15">
                  <c:v>Socioambiental</c:v>
                </c:pt>
                <c:pt idx="16">
                  <c:v>Mejoramiento</c:v>
                </c:pt>
                <c:pt idx="17">
                  <c:v>Direccionamiento estratégico</c:v>
                </c:pt>
              </c:strCache>
            </c:strRef>
          </c:cat>
          <c:val>
            <c:numRef>
              <c:f>'Por proceso'!$B$4:$B$22</c:f>
              <c:numCache>
                <c:formatCode>0.0%</c:formatCode>
                <c:ptCount val="18"/>
                <c:pt idx="0">
                  <c:v>0.22049689440993789</c:v>
                </c:pt>
                <c:pt idx="1">
                  <c:v>9.5454545454545459E-2</c:v>
                </c:pt>
                <c:pt idx="2">
                  <c:v>0.33333333333333331</c:v>
                </c:pt>
                <c:pt idx="3">
                  <c:v>2.5000000000000001E-2</c:v>
                </c:pt>
                <c:pt idx="4">
                  <c:v>0</c:v>
                </c:pt>
                <c:pt idx="5">
                  <c:v>0.3888888888888889</c:v>
                </c:pt>
                <c:pt idx="6">
                  <c:v>6.7857142857142852E-2</c:v>
                </c:pt>
                <c:pt idx="7">
                  <c:v>5.6363636363636373E-2</c:v>
                </c:pt>
                <c:pt idx="8">
                  <c:v>0.11499999999999999</c:v>
                </c:pt>
                <c:pt idx="9">
                  <c:v>0.20657051282051284</c:v>
                </c:pt>
                <c:pt idx="10">
                  <c:v>7.9365079365079375E-2</c:v>
                </c:pt>
                <c:pt idx="11">
                  <c:v>0.32857142857142857</c:v>
                </c:pt>
                <c:pt idx="12">
                  <c:v>9.5000157331036325E-2</c:v>
                </c:pt>
                <c:pt idx="13">
                  <c:v>7.0744680851063835E-2</c:v>
                </c:pt>
                <c:pt idx="14">
                  <c:v>1.01875E-2</c:v>
                </c:pt>
                <c:pt idx="15">
                  <c:v>7.1538461538461565E-2</c:v>
                </c:pt>
                <c:pt idx="16">
                  <c:v>2.7777777777777776E-2</c:v>
                </c:pt>
                <c:pt idx="17">
                  <c:v>0.10714285714285714</c:v>
                </c:pt>
              </c:numCache>
            </c:numRef>
          </c:val>
          <c:extLst>
            <c:ext xmlns:c16="http://schemas.microsoft.com/office/drawing/2014/chart" uri="{C3380CC4-5D6E-409C-BE32-E72D297353CC}">
              <c16:uniqueId val="{00000000-AF12-49C7-A900-1BF0F050F3BD}"/>
            </c:ext>
          </c:extLst>
        </c:ser>
        <c:ser>
          <c:idx val="1"/>
          <c:order val="1"/>
          <c:tx>
            <c:strRef>
              <c:f>'Por proceso'!$C$3</c:f>
              <c:strCache>
                <c:ptCount val="1"/>
                <c:pt idx="0">
                  <c:v>Promedio de AVANCE % MARZO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Evaluación independiente</c:v>
                </c:pt>
                <c:pt idx="1">
                  <c:v>Control disciplinario</c:v>
                </c:pt>
                <c:pt idx="2">
                  <c:v>Gestión contractual</c:v>
                </c:pt>
                <c:pt idx="3">
                  <c:v>Gestión de comunicaciones</c:v>
                </c:pt>
                <c:pt idx="4">
                  <c:v>Gestión de conocimiento, la información y la innovación</c:v>
                </c:pt>
                <c:pt idx="5">
                  <c:v>Gestión de recursos físicos</c:v>
                </c:pt>
                <c:pt idx="6">
                  <c:v>Gestión del relacionamiento con grupos de valor</c:v>
                </c:pt>
                <c:pt idx="7">
                  <c:v>Gestión Documental</c:v>
                </c:pt>
                <c:pt idx="8">
                  <c:v>Gestión Financiera</c:v>
                </c:pt>
                <c:pt idx="9">
                  <c:v>Gestión jurídica</c:v>
                </c:pt>
                <c:pt idx="10">
                  <c:v>Gestión talento humano</c:v>
                </c:pt>
                <c:pt idx="11">
                  <c:v>Gestión tecnológica</c:v>
                </c:pt>
                <c:pt idx="12">
                  <c:v>Energía</c:v>
                </c:pt>
                <c:pt idx="13">
                  <c:v>Hidrocarburos</c:v>
                </c:pt>
                <c:pt idx="14">
                  <c:v>Minería</c:v>
                </c:pt>
                <c:pt idx="15">
                  <c:v>Socioambiental</c:v>
                </c:pt>
                <c:pt idx="16">
                  <c:v>Mejoramiento</c:v>
                </c:pt>
                <c:pt idx="17">
                  <c:v>Direccionamiento estratégico</c:v>
                </c:pt>
              </c:strCache>
            </c:strRef>
          </c:cat>
          <c:val>
            <c:numRef>
              <c:f>'Por proceso'!$C$4:$C$22</c:f>
              <c:numCache>
                <c:formatCode>0.0%</c:formatCode>
                <c:ptCount val="18"/>
                <c:pt idx="0">
                  <c:v>0.22049689440993789</c:v>
                </c:pt>
                <c:pt idx="1">
                  <c:v>0.34545454545454546</c:v>
                </c:pt>
                <c:pt idx="2">
                  <c:v>0.33333333333333331</c:v>
                </c:pt>
                <c:pt idx="3">
                  <c:v>0.18941145183104433</c:v>
                </c:pt>
                <c:pt idx="4">
                  <c:v>0</c:v>
                </c:pt>
                <c:pt idx="5">
                  <c:v>0.58333333333333337</c:v>
                </c:pt>
                <c:pt idx="6">
                  <c:v>0.1842857142857143</c:v>
                </c:pt>
                <c:pt idx="7">
                  <c:v>0.01</c:v>
                </c:pt>
                <c:pt idx="8">
                  <c:v>0.215</c:v>
                </c:pt>
                <c:pt idx="9">
                  <c:v>0.27880380422034101</c:v>
                </c:pt>
                <c:pt idx="10">
                  <c:v>7.9365079365079375E-2</c:v>
                </c:pt>
                <c:pt idx="11">
                  <c:v>0.43571428571428567</c:v>
                </c:pt>
                <c:pt idx="12">
                  <c:v>0.19262196458823089</c:v>
                </c:pt>
                <c:pt idx="13">
                  <c:v>3.9574468085106382E-2</c:v>
                </c:pt>
                <c:pt idx="14">
                  <c:v>4.0899122807017539E-2</c:v>
                </c:pt>
                <c:pt idx="15">
                  <c:v>9.7820512820512767E-2</c:v>
                </c:pt>
                <c:pt idx="16">
                  <c:v>2.7777777777777776E-2</c:v>
                </c:pt>
                <c:pt idx="17">
                  <c:v>0</c:v>
                </c:pt>
              </c:numCache>
            </c:numRef>
          </c:val>
          <c:extLst>
            <c:ext xmlns:c16="http://schemas.microsoft.com/office/drawing/2014/chart" uri="{C3380CC4-5D6E-409C-BE32-E72D297353CC}">
              <c16:uniqueId val="{00000001-AF12-49C7-A900-1BF0F050F3BD}"/>
            </c:ext>
          </c:extLst>
        </c:ser>
        <c:dLbls>
          <c:dLblPos val="outEnd"/>
          <c:showLegendKey val="0"/>
          <c:showVal val="1"/>
          <c:showCatName val="0"/>
          <c:showSerName val="0"/>
          <c:showPercent val="0"/>
          <c:showBubbleSize val="0"/>
        </c:dLbls>
        <c:gapWidth val="182"/>
        <c:axId val="1765858703"/>
        <c:axId val="1765860143"/>
      </c:barChart>
      <c:catAx>
        <c:axId val="17658587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65860143"/>
        <c:crosses val="autoZero"/>
        <c:auto val="1"/>
        <c:lblAlgn val="ctr"/>
        <c:lblOffset val="100"/>
        <c:noMultiLvlLbl val="0"/>
      </c:catAx>
      <c:valAx>
        <c:axId val="1765860143"/>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658587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primer trimestre 2024.xlsx]Tipo de proceso!TablaDinámica5</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'Tipo de proceso'!$B$3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proceso'!$A$4:$A$8</c:f>
              <c:strCache>
                <c:ptCount val="4"/>
                <c:pt idx="0">
                  <c:v>Evaluación y Control</c:v>
                </c:pt>
                <c:pt idx="1">
                  <c:v>Transversal</c:v>
                </c:pt>
                <c:pt idx="2">
                  <c:v>Misional</c:v>
                </c:pt>
                <c:pt idx="3">
                  <c:v>Estratégico</c:v>
                </c:pt>
              </c:strCache>
            </c:strRef>
          </c:cat>
          <c:val>
            <c:numRef>
              <c:f>'Tipo de proceso'!$B$4:$B$8</c:f>
              <c:numCache>
                <c:formatCode>0.0%</c:formatCode>
                <c:ptCount val="4"/>
                <c:pt idx="0">
                  <c:v>0.26593604024434064</c:v>
                </c:pt>
                <c:pt idx="1">
                  <c:v>0.26116196949049919</c:v>
                </c:pt>
                <c:pt idx="2">
                  <c:v>7.2851592267825768E-2</c:v>
                </c:pt>
                <c:pt idx="3">
                  <c:v>1.7857142857142856E-2</c:v>
                </c:pt>
              </c:numCache>
            </c:numRef>
          </c:val>
          <c:extLst>
            <c:ext xmlns:c16="http://schemas.microsoft.com/office/drawing/2014/chart" uri="{C3380CC4-5D6E-409C-BE32-E72D297353CC}">
              <c16:uniqueId val="{00000000-0EAC-4A57-A01B-A98023D173CE}"/>
            </c:ext>
          </c:extLst>
        </c:ser>
        <c:dLbls>
          <c:dLblPos val="outEnd"/>
          <c:showLegendKey val="0"/>
          <c:showVal val="1"/>
          <c:showCatName val="0"/>
          <c:showSerName val="0"/>
          <c:showPercent val="0"/>
          <c:showBubbleSize val="0"/>
        </c:dLbls>
        <c:gapWidth val="182"/>
        <c:axId val="773472944"/>
        <c:axId val="773472464"/>
      </c:barChart>
      <c:catAx>
        <c:axId val="773472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472464"/>
        <c:crosses val="autoZero"/>
        <c:auto val="1"/>
        <c:lblAlgn val="ctr"/>
        <c:lblOffset val="100"/>
        <c:noMultiLvlLbl val="0"/>
      </c:catAx>
      <c:valAx>
        <c:axId val="7734724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3472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495300</xdr:colOff>
      <xdr:row>2</xdr:row>
      <xdr:rowOff>9525</xdr:rowOff>
    </xdr:from>
    <xdr:to>
      <xdr:col>18</xdr:col>
      <xdr:colOff>495300</xdr:colOff>
      <xdr:row>32</xdr:row>
      <xdr:rowOff>42864</xdr:rowOff>
    </xdr:to>
    <xdr:graphicFrame macro="">
      <xdr:nvGraphicFramePr>
        <xdr:cNvPr id="2" name="Gráfico 1">
          <a:extLst>
            <a:ext uri="{FF2B5EF4-FFF2-40B4-BE49-F238E27FC236}">
              <a16:creationId xmlns:a16="http://schemas.microsoft.com/office/drawing/2014/main" id="{21823366-94E5-CF7D-92DB-DAC8802AC7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185737</xdr:rowOff>
    </xdr:from>
    <xdr:to>
      <xdr:col>0</xdr:col>
      <xdr:colOff>4572000</xdr:colOff>
      <xdr:row>41</xdr:row>
      <xdr:rowOff>71437</xdr:rowOff>
    </xdr:to>
    <xdr:graphicFrame macro="">
      <xdr:nvGraphicFramePr>
        <xdr:cNvPr id="3" name="Gráfico 2">
          <a:extLst>
            <a:ext uri="{FF2B5EF4-FFF2-40B4-BE49-F238E27FC236}">
              <a16:creationId xmlns:a16="http://schemas.microsoft.com/office/drawing/2014/main" id="{4EFEDE06-B1BA-D0A5-D0E4-C92283392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2324100</xdr:colOff>
      <xdr:row>4</xdr:row>
      <xdr:rowOff>280987</xdr:rowOff>
    </xdr:from>
    <xdr:to>
      <xdr:col>0</xdr:col>
      <xdr:colOff>6896100</xdr:colOff>
      <xdr:row>11</xdr:row>
      <xdr:rowOff>357187</xdr:rowOff>
    </xdr:to>
    <xdr:graphicFrame macro="">
      <xdr:nvGraphicFramePr>
        <xdr:cNvPr id="2" name="Gráfico 1">
          <a:extLst>
            <a:ext uri="{FF2B5EF4-FFF2-40B4-BE49-F238E27FC236}">
              <a16:creationId xmlns:a16="http://schemas.microsoft.com/office/drawing/2014/main" id="{73E2946B-EEC3-4C60-6A4F-F70854B095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761999</xdr:colOff>
      <xdr:row>1</xdr:row>
      <xdr:rowOff>176212</xdr:rowOff>
    </xdr:from>
    <xdr:to>
      <xdr:col>11</xdr:col>
      <xdr:colOff>752474</xdr:colOff>
      <xdr:row>21</xdr:row>
      <xdr:rowOff>95250</xdr:rowOff>
    </xdr:to>
    <xdr:graphicFrame macro="">
      <xdr:nvGraphicFramePr>
        <xdr:cNvPr id="2" name="Gráfico 1">
          <a:extLst>
            <a:ext uri="{FF2B5EF4-FFF2-40B4-BE49-F238E27FC236}">
              <a16:creationId xmlns:a16="http://schemas.microsoft.com/office/drawing/2014/main" id="{4573BE08-D3F8-FCB4-30AA-A97156258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1057275</xdr:colOff>
      <xdr:row>2</xdr:row>
      <xdr:rowOff>90487</xdr:rowOff>
    </xdr:from>
    <xdr:to>
      <xdr:col>6</xdr:col>
      <xdr:colOff>609600</xdr:colOff>
      <xdr:row>16</xdr:row>
      <xdr:rowOff>166687</xdr:rowOff>
    </xdr:to>
    <xdr:graphicFrame macro="">
      <xdr:nvGraphicFramePr>
        <xdr:cNvPr id="2" name="Gráfico 1">
          <a:extLst>
            <a:ext uri="{FF2B5EF4-FFF2-40B4-BE49-F238E27FC236}">
              <a16:creationId xmlns:a16="http://schemas.microsoft.com/office/drawing/2014/main" id="{DBAB0143-3769-26A6-553D-26F1EBA8DB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varo Peña" refreshedDate="45413.788365162036" createdVersion="8" refreshedVersion="8" minRefreshableVersion="3" recordCount="232" xr:uid="{31070984-C9EF-4EB2-80B3-A363EE991ED2}">
  <cacheSource type="worksheet">
    <worksheetSource ref="A1:L233" sheet="Datos"/>
  </cacheSource>
  <cacheFields count="12">
    <cacheField name="DEPENDENCIA" numFmtId="0">
      <sharedItems count="22">
        <s v="DIRECCIÓN DE ENERGÍA ELÉCTRICA"/>
        <s v="GRUPO DE REGALÍAS"/>
        <s v="DIRECCIÓN DE FORMALIZACIÓN MINERA"/>
        <s v="GRUPO DE ASUNTOS LEGISLATIVOS"/>
        <s v="GRUPO DE COMUNICACIÓN Y PRENSA"/>
        <s v="GRUPO DE EJECUCIÓN PRESUPUESTAL"/>
        <s v="GRUPO DE GESTIÓN CONTRACTUAL"/>
        <s v="GRUPO DE GESTIÓN FINANCIERA Y CONTABLE"/>
        <s v="GRUPO DE JURISDICCIÓN COACTIVA"/>
        <s v="GRUPO DE RELACIONAMIENTO CON EL CIUDADANO Y GESTIÓN DE LA INFORMACIÓN"/>
        <s v="GRUPO DE SERVICIOS ADMINISTRATIVOS"/>
        <s v="GRUPO DE TECNOLOGÍAS DE INFORMACIÓN Y LAS COMUNICACIONES"/>
        <s v="GRUPO DE TESORERÍA"/>
        <s v="OFICINA ASESORA JURÍDICA"/>
        <s v="OFICINA DE CONTROL DISCIPLINARIO INTERNO"/>
        <s v="OFICINA DE CONTROL INTERNO"/>
        <s v="OFICINA DE PLANEACIÓN Y GESTIÓN INTERNACIONAL"/>
        <s v="SUBDIRECCIÓN DE TALENTO HUMANO"/>
        <s v="OFICINA DE ASUNTOS AMBIENTALES Y SOCIALES"/>
        <s v="DIRECCIÓN DE MINERÍA EMPRESARIAL"/>
        <s v="OFICINA DE ASUNTOS REGULATORIOS Y EMPRESARIALES"/>
        <s v="DIRECCIÓN DE HIDROCARBUROS"/>
      </sharedItems>
    </cacheField>
    <cacheField name="PRIORIDAD" numFmtId="0">
      <sharedItems/>
    </cacheField>
    <cacheField name="PROCESO" numFmtId="0">
      <sharedItems count="18">
        <s v="Energía"/>
        <s v="Minería"/>
        <s v="Hidrocarburos"/>
        <s v="Direccionamiento estratégico"/>
        <s v="Gestión del relacionamiento con grupos de valor"/>
        <s v="Gestión de comunicaciones"/>
        <s v="Gestión Financiera"/>
        <s v="Gestión contractual"/>
        <s v="Gestión jurídica"/>
        <s v="Gestión Documental"/>
        <s v="Gestión de recursos físicos"/>
        <s v="Gestión tecnológica"/>
        <s v="Control disciplinario"/>
        <s v="Evaluación independiente"/>
        <s v="Mejoramiento"/>
        <s v="Gestión de conocimiento, la información y la innovación"/>
        <s v="Gestión talento humano"/>
        <s v="Socioambiental"/>
      </sharedItems>
    </cacheField>
    <cacheField name="NIVEL DE PROCESO" numFmtId="0">
      <sharedItems count="4">
        <s v="Misional"/>
        <s v="Transversal"/>
        <s v="Evaluación y Control"/>
        <s v="Estratégico"/>
      </sharedItems>
    </cacheField>
    <cacheField name="OBJETIVO SISTEMA INTEGRADO DE GESTIÓN" numFmtId="0">
      <sharedItems count="14">
        <s v="Aumentar el nivel de satisfacer de los grupos de valor del Ministerio, frente a los productos y servicios generados."/>
        <s v="Identificar, valorar, controlar y dar tratamiento a los riesgos que puedan afectar la consecución de los objetivos estratégicos de la Entidad y su misionalidad."/>
        <s v="Asegurar el cumplimiento de los requisitos legales vigentes y demás compromisos que el Ministerio suscriba relacionados con la calidad, la seguridad y la salud en el trabajo, el medio ambiente y el Modelo Integrado de Planeación y Gestión."/>
        <s v="Aplicar buenas prácticas ambientales en las actividades desarrolladas por el Ministerio."/>
        <s v="Implementar y cumplir los planes, proyectos o programas orientados al uso racional y eficiente de los recursos conforme a sus aspectos e impactos ambientales."/>
        <s v="Fortalecer la gestión del conocimiento, la información y la innovación de acuerdo con las necesidades de la entidad y a las expectativas de los trabajadores, convirtiéndolo en parte de la cultura institucional."/>
        <s v="Incorporar nuevas tecnologías a la gestión del Ministerio, en función de minimizar los impactos ambientales y mejorar el ciclo de vida de los insumos utilizados."/>
        <s v="Facilitar el mejoramiento institucional al establecer indicadores y realizar auditorías que permitan evaluar el desempeño y eficacia del sistema integrado de gestión"/>
        <s v="Desarrollar una estrategia de identificación, implementación e integración de los sistemas de gestión que existen actualmente en el Ministerio."/>
        <s v="Aumentar el nivel de satisfacer de los grupos de valor del Ministerio, frente a los productos y servicios generados" u="1"/>
        <s v="Implementar y cumplir los planes, proyectos o programas orientados al uso racional y eficiente de los recursos conforme a sus aspectos e impactos ambientales" u="1"/>
        <s v="Identificar, valorar, controlar y dar tratamiento a los riesgos que puedan afectar la consecución de los objetivos estratégicos de la Entidad y su misionalidad" u="1"/>
        <s v="Aplicar buenas prácticas ambientales en las actividades desarrolladas por el Ministerio" u="1"/>
        <s v="Facilitar el mejoramiento institucional al establecer indicadores y realizar auditorías que permitan evaluar el desempeño y eficacia del sistema integrado de gestión." u="1"/>
      </sharedItems>
    </cacheField>
    <cacheField name="TIPO DE INDICADOR" numFmtId="0">
      <sharedItems count="7">
        <s v="Gestión"/>
        <s v="Resultado"/>
        <s v="Producto"/>
        <s v="Calidad"/>
        <s v="Proceso"/>
        <s v="Eficacia"/>
        <s v="Efectividad"/>
      </sharedItems>
    </cacheField>
    <cacheField name="INDICADOR DE PRODUCTO" numFmtId="0">
      <sharedItems longText="1"/>
    </cacheField>
    <cacheField name="META INDICADOR DE PRODUCTO" numFmtId="0">
      <sharedItems containsSemiMixedTypes="0" containsString="0" containsNumber="1" containsInteger="1" minValue="1" maxValue="2090000000"/>
    </cacheField>
    <cacheField name="PROGRAMACIÓN MARZO" numFmtId="0">
      <sharedItems containsSemiMixedTypes="0" containsString="0" containsNumber="1" minValue="0" maxValue="300000000"/>
    </cacheField>
    <cacheField name="AVANCE CUANTITATIVO MARZO" numFmtId="0">
      <sharedItems containsSemiMixedTypes="0" containsString="0" containsNumber="1" minValue="0" maxValue="647687995701"/>
    </cacheField>
    <cacheField name="PROGRAMACIÓN % MARZO" numFmtId="0">
      <sharedItems containsSemiMixedTypes="0" containsString="0" containsNumber="1" minValue="0" maxValue="1"/>
    </cacheField>
    <cacheField name="AVANCE % MARZO" numFmtId="0">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2">
  <r>
    <x v="0"/>
    <s v="Generación de energía a partir de (FNCER)"/>
    <x v="0"/>
    <x v="0"/>
    <x v="0"/>
    <x v="0"/>
    <s v="Matriz maestra de proyectos de generación de energía a partir de Fuentes No Convencionales de Energía Renovable (FNCER) actualizada"/>
    <n v="1"/>
    <n v="0.25"/>
    <n v="0.25"/>
    <n v="0.25"/>
    <n v="0.25"/>
  </r>
  <r>
    <x v="0"/>
    <s v="Generación de energía a partir de (FNCER)"/>
    <x v="0"/>
    <x v="0"/>
    <x v="0"/>
    <x v="1"/>
    <s v="Nuevos usuarios con servicio de energía eléctrica mediante FNCER beneficiados con recursos públicos y privados"/>
    <n v="9256"/>
    <n v="740.48"/>
    <n v="3032"/>
    <n v="0.08"/>
    <n v="0.32757130509939503"/>
  </r>
  <r>
    <x v="0"/>
    <s v="Cierre de brechas energéticas"/>
    <x v="0"/>
    <x v="0"/>
    <x v="0"/>
    <x v="1"/>
    <s v="Nuevos usuarios de servicio de energía eléctrica en zonas rurales del país mediante recursos públicos y privados"/>
    <n v="28249"/>
    <n v="2260"/>
    <n v="10724"/>
    <n v="8.0002831958653403E-2"/>
    <n v="0.37962405748876066"/>
  </r>
  <r>
    <x v="0"/>
    <s v="Cierre de brechas energéticas"/>
    <x v="0"/>
    <x v="0"/>
    <x v="1"/>
    <x v="2"/>
    <s v="Acto administrativo expedido sobre &quot;Reasignación de subsidios de energía eléctrica para cubrir el nivel de consumo indispensable - 108&quot; "/>
    <n v="1"/>
    <n v="0"/>
    <n v="0"/>
    <n v="0"/>
    <n v="0"/>
  </r>
  <r>
    <x v="0"/>
    <s v="Cierre de brechas energéticas"/>
    <x v="0"/>
    <x v="0"/>
    <x v="1"/>
    <x v="2"/>
    <s v="Acto administrativo expedido sobre &quot;Programa de normalización de redes eléctricas - 238&quot; "/>
    <n v="1"/>
    <n v="0"/>
    <n v="0"/>
    <n v="0"/>
    <n v="0"/>
  </r>
  <r>
    <x v="0"/>
    <s v="Cierre de brechas energéticas"/>
    <x v="0"/>
    <x v="0"/>
    <x v="1"/>
    <x v="2"/>
    <s v="Acto administrativo expedido sobre &quot;Confiabilidad del servicio - 249&quot; "/>
    <n v="1"/>
    <n v="0"/>
    <n v="0"/>
    <n v="0"/>
    <n v="0"/>
  </r>
  <r>
    <x v="0"/>
    <s v="Cierre de brechas energéticas"/>
    <x v="0"/>
    <x v="0"/>
    <x v="1"/>
    <x v="2"/>
    <s v="Acto administrativo expedido sobre &quot;subsidios de energía eléctrica, gas, acueducto, alcantarillado y aseo - 272&quot; "/>
    <n v="1"/>
    <n v="0"/>
    <n v="0"/>
    <n v="0"/>
    <n v="0"/>
  </r>
  <r>
    <x v="0"/>
    <s v="Cierre de brechas energéticas"/>
    <x v="0"/>
    <x v="0"/>
    <x v="1"/>
    <x v="2"/>
    <s v="Acto administrativo expedido sobre &quot;Fondo de Energía social -FOES - 248&quot; "/>
    <n v="1"/>
    <n v="0.25"/>
    <n v="0.25"/>
    <n v="0.25"/>
    <n v="0.25"/>
  </r>
  <r>
    <x v="1"/>
    <s v="Regalías para la TEJ"/>
    <x v="1"/>
    <x v="0"/>
    <x v="0"/>
    <x v="2"/>
    <s v="Número de proyectos del sector Minero Energético aprobados con recursos del Incentivo a la Producción, Exploración y Formalización que aporten a la TEJ."/>
    <n v="30"/>
    <n v="0"/>
    <n v="0"/>
    <n v="0"/>
    <n v="0"/>
  </r>
  <r>
    <x v="1"/>
    <s v="Regalías para la TEJ"/>
    <x v="0"/>
    <x v="0"/>
    <x v="0"/>
    <x v="2"/>
    <s v="Número de proyectos de otros sectores aprobados con recursos del Incentivo a la Producción Exploración y Formalización que dentro de sus componentes tengan FNCER"/>
    <n v="30"/>
    <n v="0"/>
    <n v="0"/>
    <n v="0"/>
    <n v="0"/>
  </r>
  <r>
    <x v="1"/>
    <s v="Regalías para la TEJ"/>
    <x v="0"/>
    <x v="0"/>
    <x v="0"/>
    <x v="2"/>
    <s v="Número de documentos elaborados y publicados que faciliten la inversión de las GRUPO DE REGALÍAS en los territorios, en proyectos orientados a la TEJ.​"/>
    <n v="2"/>
    <n v="0"/>
    <n v="0"/>
    <n v="0"/>
    <n v="0"/>
  </r>
  <r>
    <x v="1"/>
    <s v="Regalías para la TEJ"/>
    <x v="0"/>
    <x v="0"/>
    <x v="0"/>
    <x v="1"/>
    <s v="Número de nuevos usuarios de energía eléctrica en proyectos del SGR- Aprobados"/>
    <n v="12000"/>
    <n v="2640"/>
    <n v="600"/>
    <n v="0.22"/>
    <n v="4.9999999999999996E-2"/>
  </r>
  <r>
    <x v="1"/>
    <s v="Regalías para la TEJ"/>
    <x v="0"/>
    <x v="0"/>
    <x v="0"/>
    <x v="1"/>
    <s v="Número de nuevos usuarios de energía eléctrica con recursos SGR (proyectos terminados)"/>
    <n v="9400"/>
    <n v="1692"/>
    <n v="1880"/>
    <n v="0.18"/>
    <n v="0.2"/>
  </r>
  <r>
    <x v="1"/>
    <s v="Regalías para la TEJ"/>
    <x v="2"/>
    <x v="0"/>
    <x v="0"/>
    <x v="1"/>
    <s v="Número de Nuevos usuarios de gas domiciliario en proyectos aprobados con recursos del SGR"/>
    <n v="39000"/>
    <n v="1950"/>
    <n v="3900"/>
    <n v="0.05"/>
    <n v="0.1"/>
  </r>
  <r>
    <x v="1"/>
    <s v="Regalías para la TEJ"/>
    <x v="2"/>
    <x v="0"/>
    <x v="0"/>
    <x v="1"/>
    <s v="Número de nuevos usuarios de gas domiciliario en proyectos del SGR terminados"/>
    <n v="21000"/>
    <n v="1995"/>
    <n v="1050"/>
    <n v="9.5000000000000001E-2"/>
    <n v="4.9999999999999996E-2"/>
  </r>
  <r>
    <x v="1"/>
    <s v="Regalías para la TEJ"/>
    <x v="2"/>
    <x v="0"/>
    <x v="0"/>
    <x v="2"/>
    <s v="Número de socializaciones de proyectos financiados con recursos del Incentivo a la Producción, Exploración y Formalización acompañadas por el MME."/>
    <n v="35"/>
    <n v="7"/>
    <n v="5.95"/>
    <n v="0.2"/>
    <n v="0.17"/>
  </r>
  <r>
    <x v="1"/>
    <s v="Regalías para la TEJ"/>
    <x v="2"/>
    <x v="0"/>
    <x v="0"/>
    <x v="2"/>
    <s v="Número de entregas de proyectos financiados con recursos del Incentivo a la Producción, Exploración y Formalización acompañadas por el MME."/>
    <n v="30"/>
    <n v="3"/>
    <n v="3"/>
    <n v="0.1"/>
    <n v="0.1"/>
  </r>
  <r>
    <x v="1"/>
    <s v="Regalías para la TEJ"/>
    <x v="3"/>
    <x v="0"/>
    <x v="2"/>
    <x v="2"/>
    <s v="Documento con proyecciones de ingresos del Sistema General de Regalías a diez años para la elaboración del plan de recursos 2025-2034 remitidas al DNP y MHCP."/>
    <n v="1"/>
    <n v="0"/>
    <n v="0"/>
    <n v="0"/>
    <n v="0"/>
  </r>
  <r>
    <x v="1"/>
    <s v="Regalías para la TEJ"/>
    <x v="3"/>
    <x v="0"/>
    <x v="2"/>
    <x v="2"/>
    <s v="Documento con la determinación de Asignaciones Directas entre beneficiarios consolidada y remitida al DNP y MHCP."/>
    <n v="1"/>
    <n v="0"/>
    <n v="0"/>
    <n v="0"/>
    <n v="0"/>
  </r>
  <r>
    <x v="1"/>
    <s v="Regalías para la TEJ"/>
    <x v="3"/>
    <x v="0"/>
    <x v="2"/>
    <x v="2"/>
    <s v="Proyecto de Ley de Presupuesto 2025-2026 radicado ante el Congreso de la República."/>
    <n v="1"/>
    <n v="0"/>
    <n v="0"/>
    <n v="0"/>
    <n v="0"/>
  </r>
  <r>
    <x v="1"/>
    <s v="Regalías para la TEJ"/>
    <x v="2"/>
    <x v="0"/>
    <x v="0"/>
    <x v="0"/>
    <s v="Porcentaje de avance en la implementación de una estrategia de socialización de la Resolución por medio de la cual se establecen los objetivos y fines del incentivo a la exploración, producción y formalización mediante la cual se incorpora el componente de la TEJ expedida."/>
    <n v="1"/>
    <n v="1"/>
    <n v="1"/>
    <n v="1"/>
    <n v="1"/>
  </r>
  <r>
    <x v="1"/>
    <s v="Regalías para la TEJ"/>
    <x v="0"/>
    <x v="0"/>
    <x v="0"/>
    <x v="2"/>
    <s v="Decreto por medio del cual se establecen los lineamientos para la financiación de proyectos de inversión con cargo a los recursos del 5% del mayor recaudo del Sistema General de Regalías expedido."/>
    <n v="1"/>
    <n v="0"/>
    <n v="0.5"/>
    <n v="0"/>
    <n v="0.5"/>
  </r>
  <r>
    <x v="2"/>
    <s v="Distritos Mineros y Reindustrialización "/>
    <x v="1"/>
    <x v="0"/>
    <x v="0"/>
    <x v="1"/>
    <s v="Número de pequeños mineros, mineros tradicionales y mineros de subsistencia (artesanales) en reconversión productiva y/o laboral capacitados"/>
    <n v="91"/>
    <n v="0"/>
    <n v="0"/>
    <n v="0"/>
    <n v="0"/>
  </r>
  <r>
    <x v="2"/>
    <s v="Distritos Mineros y Reindustrialización "/>
    <x v="1"/>
    <x v="0"/>
    <x v="0"/>
    <x v="1"/>
    <s v="Número de pequeños mineros, mineros tradicionales o mineros de subsistencia (artesanales)  en reconversión productiva y/o laboral vinculados a proyectos productivos formulados."/>
    <n v="55"/>
    <n v="0"/>
    <n v="0"/>
    <n v="0"/>
    <n v="0"/>
  </r>
  <r>
    <x v="2"/>
    <s v="Distritos Mineros y Reindustrialización "/>
    <x v="1"/>
    <x v="0"/>
    <x v="0"/>
    <x v="2"/>
    <s v="Documento de caracterización elaborado para el fortalecimiento de alternativas productivas y laborales del sector minero"/>
    <n v="1"/>
    <n v="0"/>
    <n v="0"/>
    <n v="0"/>
    <n v="0"/>
  </r>
  <r>
    <x v="2"/>
    <s v="Distritos Mineros y Reindustrialización "/>
    <x v="1"/>
    <x v="0"/>
    <x v="0"/>
    <x v="2"/>
    <s v="Documentos elaborados con las estrategias formuladas para pilotos de asociatividad y encadenamiento productivos"/>
    <n v="2"/>
    <n v="0"/>
    <n v="0"/>
    <n v="0"/>
    <n v="0"/>
  </r>
  <r>
    <x v="2"/>
    <s v="Distritos Mineros y Reindustrialización "/>
    <x v="1"/>
    <x v="0"/>
    <x v="0"/>
    <x v="2"/>
    <s v="Documento elaborado con análisis de aspectos socio-economicos de la mineria de Subsistencia (artesanal)"/>
    <n v="1"/>
    <n v="0"/>
    <n v="0"/>
    <n v="0"/>
    <n v="0"/>
  </r>
  <r>
    <x v="2"/>
    <s v="Distritos Mineros y Reindustrialización "/>
    <x v="1"/>
    <x v="0"/>
    <x v="0"/>
    <x v="2"/>
    <s v="Número de capacitaciones realizadas dirigidas a los mineros de subsistencia (artesanales) y a las autoridades locales y regionales"/>
    <n v="30"/>
    <n v="0"/>
    <n v="0"/>
    <n v="0"/>
    <n v="0"/>
  </r>
  <r>
    <x v="2"/>
    <s v="Distritos Mineros y Reindustrialización "/>
    <x v="1"/>
    <x v="0"/>
    <x v="0"/>
    <x v="2"/>
    <s v="Documento elaborado con análisis de efectividad de mecanismos de formalización a partir de pilotos en zonas priorizadas por el Ministerio de Minas y Energía"/>
    <n v="1"/>
    <n v="0"/>
    <n v="0"/>
    <n v="0"/>
    <n v="0"/>
  </r>
  <r>
    <x v="2"/>
    <s v="Distritos Mineros y Reindustrialización "/>
    <x v="1"/>
    <x v="0"/>
    <x v="0"/>
    <x v="1"/>
    <s v="Número de asociaciones apoyadas en procesos de formalización colectiva desde el componente tecnico- juridico "/>
    <n v="3"/>
    <n v="0"/>
    <n v="0"/>
    <n v="0"/>
    <n v="0"/>
  </r>
  <r>
    <x v="2"/>
    <s v="Distritos Mineros y Reindustrialización "/>
    <x v="1"/>
    <x v="0"/>
    <x v="3"/>
    <x v="2"/>
    <s v="Número de eventos y espacios de articulación interinstitucional realizados con el fin de fortalecer la formalización minera en el territorio"/>
    <n v="45"/>
    <n v="0"/>
    <n v="0"/>
    <n v="0"/>
    <n v="0"/>
  </r>
  <r>
    <x v="2"/>
    <s v="Nuevo marco regulatorio para la minería"/>
    <x v="1"/>
    <x v="0"/>
    <x v="2"/>
    <x v="2"/>
    <s v="Número de diálogos realizados donde se garantice la participación de los sujetos de especial protección constitucional para el adecuado tratamiento diferenciado en los procesos de formalización minera, en el marco de las acciones de Plan Unico de Legalización y Formalización Minera -PULF- programadas para la vigencia 2024"/>
    <n v="3"/>
    <n v="0.89999999999999991"/>
    <n v="2"/>
    <n v="0.3"/>
    <n v="0.66666666666666663"/>
  </r>
  <r>
    <x v="2"/>
    <s v="Nuevo marco regulatorio para la minería"/>
    <x v="1"/>
    <x v="0"/>
    <x v="2"/>
    <x v="2"/>
    <s v="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
    <n v="8"/>
    <n v="0"/>
    <n v="0"/>
    <n v="0"/>
    <n v="0"/>
  </r>
  <r>
    <x v="2"/>
    <s v="Nuevo marco regulatorio para la minería"/>
    <x v="1"/>
    <x v="0"/>
    <x v="2"/>
    <x v="1"/>
    <s v="Número de unidades productivas mineras beneficiarias de asistencia técnica en función de la vocación y tránsito hacia la formalización"/>
    <n v="950"/>
    <n v="24.700000000000003"/>
    <n v="610"/>
    <n v="2.6000000000000002E-2"/>
    <n v="0.64210526315789462"/>
  </r>
  <r>
    <x v="2"/>
    <s v="Distritos Mineros y Reindustrialización "/>
    <x v="1"/>
    <x v="0"/>
    <x v="4"/>
    <x v="2"/>
    <s v="Documento con la oferta de cursos para el fortalecimiento de habilidades y competencias enfocada al sector minero de pequeña escala y sus cadenas de valor allegadas, en el marco de la estrategia &quot;Sociedad del Conocimiento para el fomento de la Minería Sustentable&quot;"/>
    <n v="1"/>
    <n v="0"/>
    <n v="0"/>
    <n v="0"/>
    <n v="0"/>
  </r>
  <r>
    <x v="2"/>
    <s v="Distritos Mineros y Reindustrialización "/>
    <x v="1"/>
    <x v="0"/>
    <x v="4"/>
    <x v="2"/>
    <s v="Documento con la Guía metodológica actualizada para el beneficio de mineral aurífero sin el uso de sustancias químicas contaminantes."/>
    <n v="2"/>
    <n v="0"/>
    <n v="0"/>
    <n v="0"/>
    <n v="0"/>
  </r>
  <r>
    <x v="2"/>
    <s v="Distritos Mineros y Reindustrialización "/>
    <x v="1"/>
    <x v="0"/>
    <x v="4"/>
    <x v="2"/>
    <s v="Documento de investigación que contengan: i) Caracterización de relaves en Chocó, Cauca y Nariño; ii) Análisis de puntos calientes en Chocó, Cauca y Nariño, iii) Metodología de recuperación de mercurio y minerales en relaves, iv) 1 piloto de recuperación de minerales y mercurio en relaves y v) Curso e-learning de recuperación de minerales, economía circular y gestión de proyectos."/>
    <n v="1"/>
    <n v="0"/>
    <n v="0"/>
    <n v="0"/>
    <n v="0"/>
  </r>
  <r>
    <x v="2"/>
    <s v="Distritos Mineros y Reindustrialización "/>
    <x v="1"/>
    <x v="0"/>
    <x v="4"/>
    <x v="2"/>
    <s v="Documento que contenga: i) Estado del arte de casos exitosos de recuperación de mercurio, ii) Protocolo de manejo y gestión de mercurio recuperado, iii) Modelo de negocio de recuperación de mercurio en plantas operativas."/>
    <n v="1"/>
    <n v="0"/>
    <n v="0"/>
    <n v="0"/>
    <n v="0"/>
  </r>
  <r>
    <x v="2"/>
    <s v="Distritos Mineros y Reindustrialización "/>
    <x v="1"/>
    <x v="0"/>
    <x v="4"/>
    <x v="2"/>
    <s v="Documento que contenga los logros frente al acompañamiento para el fortalecimiento empresarial en el sector minero de pequeña escala y su cadena de valor."/>
    <n v="1"/>
    <n v="0"/>
    <n v="0"/>
    <n v="0"/>
    <n v="0"/>
  </r>
  <r>
    <x v="2"/>
    <s v="Distritos Mineros y Reindustrialización"/>
    <x v="1"/>
    <x v="0"/>
    <x v="4"/>
    <x v="1"/>
    <s v="Número de mineros acompañados a través de las diferentes acciones que hacen parte de la estrategia."/>
    <n v="2500"/>
    <n v="0"/>
    <n v="0"/>
    <n v="0"/>
    <n v="0"/>
  </r>
  <r>
    <x v="2"/>
    <s v="Distritos Mineros y Reindustrialización"/>
    <x v="1"/>
    <x v="0"/>
    <x v="4"/>
    <x v="1"/>
    <s v="Número de mineros acompañados a través de las diferentes acciones que hacen parte de la política Nacional de Seguridad Minera."/>
    <n v="6550"/>
    <n v="0"/>
    <n v="0"/>
    <n v="0"/>
    <n v="0"/>
  </r>
  <r>
    <x v="3"/>
    <s v="Fortalecimiento de la Gestión Institucional"/>
    <x v="4"/>
    <x v="1"/>
    <x v="0"/>
    <x v="1"/>
    <s v="Informe de seguimiento de los requerimientos y solicitudes de información basados en la Ley 5 de 1992."/>
    <n v="12"/>
    <n v="3"/>
    <n v="3"/>
    <n v="0.25"/>
    <n v="0.25"/>
  </r>
  <r>
    <x v="3"/>
    <s v="Fortalecimiento de la Gestión Institucional"/>
    <x v="4"/>
    <x v="1"/>
    <x v="0"/>
    <x v="1"/>
    <s v="Informe de seguimiento de los requerimientos de control Político y/o invitaciones presentadas por el Congreso de la República."/>
    <n v="12"/>
    <n v="3"/>
    <n v="3"/>
    <n v="0.25"/>
    <n v="0.25"/>
  </r>
  <r>
    <x v="3"/>
    <s v="Fortalecimiento de la Gestión Institucional"/>
    <x v="4"/>
    <x v="1"/>
    <x v="0"/>
    <x v="1"/>
    <s v="Matriz de conceptos de Proyectos de Ley"/>
    <n v="12"/>
    <n v="3"/>
    <n v="3"/>
    <n v="0.25"/>
    <n v="0.25"/>
  </r>
  <r>
    <x v="4"/>
    <s v="Fortalecimiento de la Gestión Institucional"/>
    <x v="5"/>
    <x v="1"/>
    <x v="5"/>
    <x v="1"/>
    <s v="Impresiones de publicaciones realizadas por el Grupo de Comunicaciones y Prensa a través del perfil oficial del ministerio en la red social LinkedIn"/>
    <n v="2800000"/>
    <n v="0"/>
    <n v="212305"/>
    <n v="0"/>
    <n v="7.5823214285714285E-2"/>
  </r>
  <r>
    <x v="4"/>
    <s v="Fortalecimiento de la Gestión Institucional"/>
    <x v="5"/>
    <x v="1"/>
    <x v="5"/>
    <x v="1"/>
    <s v="Impresiones de publicaciones realizadas por el Grupo de Comunicaciones y Prensa a través del perfil oficial del ministerio en la red social Instagram"/>
    <n v="1600000"/>
    <n v="0"/>
    <n v="277463"/>
    <n v="0"/>
    <n v="0.17341437500000001"/>
  </r>
  <r>
    <x v="4"/>
    <s v="Fortalecimiento de la Gestión Institucional"/>
    <x v="5"/>
    <x v="1"/>
    <x v="5"/>
    <x v="1"/>
    <s v="Impresiones de publicaciones realizadas por el Grupo de Comunicaciones y Prensa a través del perfil oficial del ministerio en la red social Twitter"/>
    <n v="9050000"/>
    <n v="0"/>
    <n v="1243915"/>
    <n v="0"/>
    <n v="0.13744917127071823"/>
  </r>
  <r>
    <x v="4"/>
    <s v="Fortalecimiento de la Gestión Institucional"/>
    <x v="5"/>
    <x v="1"/>
    <x v="5"/>
    <x v="1"/>
    <s v="Impresiones de publicaciones realizadas por el Grupo de Comunicaciones y Prensa a través del perfil oficial del ministerio en la red social Facebook"/>
    <n v="3400000"/>
    <n v="0"/>
    <n v="960059"/>
    <n v="0"/>
    <n v="0.28237029411764708"/>
  </r>
  <r>
    <x v="4"/>
    <s v="Fortalecimiento de la Gestión Institucional"/>
    <x v="5"/>
    <x v="1"/>
    <x v="5"/>
    <x v="1"/>
    <s v="Impresiones de publicaciones realizadas por el Grupo de Comunicaciones y Prensa a través del perfil oficial del ministerio en la red social de TikTok."/>
    <n v="1200000"/>
    <n v="0"/>
    <n v="25809"/>
    <n v="0"/>
    <n v="2.1507499999999999E-2"/>
  </r>
  <r>
    <x v="4"/>
    <s v="Fortalecimiento de la Gestión Institucional"/>
    <x v="5"/>
    <x v="1"/>
    <x v="5"/>
    <x v="1"/>
    <s v="Visualizaciones de publicaciones realizadas por el Grupo de Comunicaciones y Prensa a través del perfil oficial del ministerio en la red social de YouTube."/>
    <n v="1250000"/>
    <n v="0"/>
    <n v="831142"/>
    <n v="0"/>
    <n v="0.66491359999999999"/>
  </r>
  <r>
    <x v="4"/>
    <s v="Fortalecimiento de la Gestión Institucional"/>
    <x v="5"/>
    <x v="1"/>
    <x v="0"/>
    <x v="3"/>
    <s v="Desarrollo de programas de contenidos en Vivo"/>
    <n v="88"/>
    <n v="0"/>
    <n v="11"/>
    <n v="0"/>
    <n v="0.125"/>
  </r>
  <r>
    <x v="4"/>
    <s v="Fortalecimiento de la Gestión Institucional"/>
    <x v="5"/>
    <x v="1"/>
    <x v="0"/>
    <x v="3"/>
    <s v="Boletines informativos emitidos a través del Canal Vivo Minenergia"/>
    <n v="132"/>
    <n v="0"/>
    <n v="21"/>
    <n v="0"/>
    <n v="0.15909090909090909"/>
  </r>
  <r>
    <x v="4"/>
    <s v="Fortalecimiento de la Gestión Institucional"/>
    <x v="5"/>
    <x v="1"/>
    <x v="0"/>
    <x v="3"/>
    <s v="Numero de Piezas graficas creadas para la comunicación interna de contenidos de importancia para el Ministerio."/>
    <n v="1320"/>
    <n v="0"/>
    <n v="94"/>
    <n v="0"/>
    <n v="7.1212121212121213E-2"/>
  </r>
  <r>
    <x v="4"/>
    <s v="Fortalecimiento de la Gestión Institucional"/>
    <x v="5"/>
    <x v="1"/>
    <x v="2"/>
    <x v="2"/>
    <s v="Boletines de prensa generados desde el Grupo de Comunicaciones y Prensa sobre asuntos del ministerio de Minas y Energía"/>
    <n v="120"/>
    <n v="30"/>
    <n v="22"/>
    <n v="0.25"/>
    <n v="0.18333333333333332"/>
  </r>
  <r>
    <x v="5"/>
    <s v="Fortalecimiento de la Gestión Institucional"/>
    <x v="6"/>
    <x v="1"/>
    <x v="5"/>
    <x v="4"/>
    <s v="Definición Requerimiento de la plantilla"/>
    <n v="100"/>
    <n v="0"/>
    <n v="100"/>
    <n v="0"/>
    <n v="1"/>
  </r>
  <r>
    <x v="5"/>
    <s v="Fortalecimiento de la Gestión Institucional"/>
    <x v="6"/>
    <x v="1"/>
    <x v="5"/>
    <x v="4"/>
    <s v="Desarrollo del reporte"/>
    <n v="100"/>
    <n v="0"/>
    <n v="0"/>
    <n v="0"/>
    <n v="0"/>
  </r>
  <r>
    <x v="5"/>
    <s v="Fortalecimiento de la Gestión Institucional"/>
    <x v="6"/>
    <x v="1"/>
    <x v="5"/>
    <x v="4"/>
    <s v="Pruebas del Reporte"/>
    <n v="100"/>
    <n v="0"/>
    <n v="0"/>
    <n v="0"/>
    <n v="0"/>
  </r>
  <r>
    <x v="5"/>
    <s v="Fortalecimiento de la Gestión Institucional"/>
    <x v="6"/>
    <x v="1"/>
    <x v="5"/>
    <x v="4"/>
    <s v="Correcciones al reporte"/>
    <n v="100"/>
    <n v="0"/>
    <n v="0"/>
    <n v="0"/>
    <n v="0"/>
  </r>
  <r>
    <x v="5"/>
    <s v="Fortalecimiento de la Gestión Institucional"/>
    <x v="6"/>
    <x v="1"/>
    <x v="5"/>
    <x v="4"/>
    <s v="Paso a Producción de la plantilla"/>
    <n v="100"/>
    <n v="0"/>
    <n v="0"/>
    <n v="0"/>
    <n v="0"/>
  </r>
  <r>
    <x v="6"/>
    <s v="Fortalecimiento de la Gestión Institucional"/>
    <x v="7"/>
    <x v="1"/>
    <x v="5"/>
    <x v="1"/>
    <s v="Implementar la plataforma neon como medio para gestionar y controlar los trámites de liquidaciones contractuales"/>
    <n v="1"/>
    <n v="0"/>
    <n v="0"/>
    <n v="0"/>
    <n v="0"/>
  </r>
  <r>
    <x v="6"/>
    <s v="Fortalecimiento de la Gestión Institucional"/>
    <x v="7"/>
    <x v="1"/>
    <x v="5"/>
    <x v="1"/>
    <s v="Implementar formato para certificación de balance financiero y acta de liquidación dentro del sistema integrado de gestión"/>
    <n v="2"/>
    <n v="0"/>
    <n v="0"/>
    <n v="0"/>
    <n v="0"/>
  </r>
  <r>
    <x v="6"/>
    <s v="Fortalecimiento de la Gestión Institucional"/>
    <x v="7"/>
    <x v="1"/>
    <x v="5"/>
    <x v="1"/>
    <s v="Socializar mediante mesas de trabajo y comunicaciones remitidas los formatos implementados"/>
    <n v="2"/>
    <n v="0"/>
    <n v="0"/>
    <n v="0"/>
    <n v="0"/>
  </r>
  <r>
    <x v="6"/>
    <s v="Fortalecimiento de la Gestión Institucional"/>
    <x v="7"/>
    <x v="1"/>
    <x v="2"/>
    <x v="1"/>
    <s v="Diseñar e implementar el Procedimiento para imposición de multas, sanciones y declaratorias de incumplimiento dentro del sistema integrado de gestión"/>
    <n v="1"/>
    <n v="1"/>
    <n v="1"/>
    <n v="1"/>
    <n v="1"/>
  </r>
  <r>
    <x v="6"/>
    <s v="Fortalecimiento de la Gestión Institucional"/>
    <x v="7"/>
    <x v="1"/>
    <x v="2"/>
    <x v="1"/>
    <s v="Socializar el procedimiento a todos los servidores con rol de supervisores y partes interesadas"/>
    <n v="1"/>
    <n v="0"/>
    <n v="0"/>
    <n v="0"/>
    <n v="0"/>
  </r>
  <r>
    <x v="6"/>
    <s v="Fortalecimiento de la Gestión Institucional"/>
    <x v="7"/>
    <x v="1"/>
    <x v="2"/>
    <x v="1"/>
    <s v="Diseñar y mantener actualizada matriz de procesos de incumplimiento radicados y estado de los mismos"/>
    <n v="1"/>
    <n v="1"/>
    <n v="1"/>
    <n v="1"/>
    <n v="1"/>
  </r>
  <r>
    <x v="7"/>
    <s v="Fortalecimiento de la Gestión Institucional"/>
    <x v="6"/>
    <x v="1"/>
    <x v="4"/>
    <x v="5"/>
    <s v="registro y control de la informacion interna y externa de acuerdo al Regimen de Contabilidad Publica, Resoluciones, circulares etc, de la CGN"/>
    <n v="12"/>
    <n v="3"/>
    <n v="3"/>
    <n v="0.25"/>
    <n v="0.25"/>
  </r>
  <r>
    <x v="7"/>
    <s v="Fortalecimiento de la Gestión Institucional"/>
    <x v="6"/>
    <x v="1"/>
    <x v="4"/>
    <x v="5"/>
    <s v="Control y Registro de la información de ingresos en el  aplicativo correspondiente"/>
    <n v="12"/>
    <n v="3"/>
    <n v="3"/>
    <n v="0.25"/>
    <n v="0.25"/>
  </r>
  <r>
    <x v="7"/>
    <s v="Fortalecimiento de la Gestión Institucional"/>
    <x v="6"/>
    <x v="1"/>
    <x v="4"/>
    <x v="5"/>
    <s v="Análisis de las cuentas del Balance"/>
    <n v="12"/>
    <n v="3"/>
    <n v="3"/>
    <n v="0.25"/>
    <n v="0.25"/>
  </r>
  <r>
    <x v="7"/>
    <s v="Fortalecimiento de la Gestión Institucional"/>
    <x v="6"/>
    <x v="1"/>
    <x v="4"/>
    <x v="5"/>
    <s v="Elaboración y Publicación de los Estados Financieros"/>
    <n v="4"/>
    <n v="1"/>
    <n v="1"/>
    <n v="0.25"/>
    <n v="0.25"/>
  </r>
  <r>
    <x v="8"/>
    <s v="Fortalecimiento de la Gestión Institucional"/>
    <x v="8"/>
    <x v="1"/>
    <x v="2"/>
    <x v="1"/>
    <s v="Total del monto de cartera recaudada"/>
    <n v="1000000000"/>
    <n v="300000000"/>
    <n v="647687995701"/>
    <n v="0.3"/>
    <n v="1"/>
  </r>
  <r>
    <x v="8"/>
    <s v="Fortalecimiento de la Gestión Institucional"/>
    <x v="8"/>
    <x v="1"/>
    <x v="2"/>
    <x v="1"/>
    <s v="Autos de avocar conocimiento expedidos"/>
    <n v="6"/>
    <n v="1"/>
    <n v="2"/>
    <n v="0.16666666666666666"/>
    <n v="0.33333333333333331"/>
  </r>
  <r>
    <x v="9"/>
    <s v="Fortalecimiento de la Gestión Institucional"/>
    <x v="4"/>
    <x v="1"/>
    <x v="5"/>
    <x v="2"/>
    <s v="Procesos o tramites institucionales automatizados"/>
    <n v="100"/>
    <n v="0"/>
    <n v="0"/>
    <n v="0"/>
    <n v="0"/>
  </r>
  <r>
    <x v="9"/>
    <s v="Fortalecimiento de la Gestión Institucional"/>
    <x v="9"/>
    <x v="1"/>
    <x v="5"/>
    <x v="2"/>
    <s v="Plan Institucional de Archivos - PINAR"/>
    <n v="50"/>
    <n v="0"/>
    <n v="0"/>
    <n v="0"/>
    <n v="0"/>
  </r>
  <r>
    <x v="9"/>
    <s v="Fortalecimiento de la Gestión Institucional"/>
    <x v="9"/>
    <x v="1"/>
    <x v="5"/>
    <x v="2"/>
    <s v="Servicios de integración implementados entre el SGDEA-ARGO y Aplicativos institucinales"/>
    <n v="100"/>
    <n v="0"/>
    <n v="0"/>
    <n v="0"/>
    <n v="0"/>
  </r>
  <r>
    <x v="9"/>
    <s v="Fortalecimiento de la Gestión Institucional"/>
    <x v="9"/>
    <x v="1"/>
    <x v="5"/>
    <x v="2"/>
    <s v="Acompañamiento técnico a los responsables de los archivos de gestión del Ministerio "/>
    <n v="11"/>
    <n v="2"/>
    <n v="0"/>
    <n v="0.18181818181818182"/>
    <n v="0"/>
  </r>
  <r>
    <x v="9"/>
    <s v="Fortalecimiento de la Gestión Institucional"/>
    <x v="4"/>
    <x v="1"/>
    <x v="0"/>
    <x v="5"/>
    <s v="FOROS como mecanismo de Participación ciudadana"/>
    <n v="1"/>
    <n v="0"/>
    <n v="11"/>
    <n v="0"/>
    <n v="1"/>
  </r>
  <r>
    <x v="9"/>
    <s v="Fortalecimiento de la Gestión Institucional"/>
    <x v="4"/>
    <x v="1"/>
    <x v="0"/>
    <x v="5"/>
    <s v="Apoyar la realización de la Audiencia Publica aplicando las etapas de Rendición de Cuentas 2022-2024"/>
    <n v="100"/>
    <n v="0"/>
    <n v="0"/>
    <n v="0"/>
    <n v="0"/>
  </r>
  <r>
    <x v="9"/>
    <s v="Fortalecimiento de la Gestión Institucional"/>
    <x v="4"/>
    <x v="1"/>
    <x v="0"/>
    <x v="5"/>
    <s v="Reportar tramites y servicio y otros procedimientos de OPAS  "/>
    <n v="100"/>
    <n v="10"/>
    <n v="25"/>
    <n v="0.1"/>
    <n v="0.25"/>
  </r>
  <r>
    <x v="9"/>
    <s v="Fortalecimiento de la Gestión Institucional"/>
    <x v="4"/>
    <x v="1"/>
    <x v="0"/>
    <x v="5"/>
    <s v="Fortalecimiento y/o actualización de los Canales de Atención a la Ciudadanía"/>
    <n v="100"/>
    <n v="0"/>
    <n v="5"/>
    <n v="0"/>
    <n v="0.05"/>
  </r>
  <r>
    <x v="9"/>
    <s v="Fortalecimiento de la Gestión Institucional"/>
    <x v="4"/>
    <x v="1"/>
    <x v="0"/>
    <x v="5"/>
    <s v="Realizar la medición y seguimiento de la encuesta de satisfacción a la ciudadanía y grupos de valor de la entidad"/>
    <n v="100"/>
    <n v="0"/>
    <n v="8"/>
    <n v="0"/>
    <n v="0.08"/>
  </r>
  <r>
    <x v="9"/>
    <s v="Fortalecimiento de la Gestión Institucional"/>
    <x v="4"/>
    <x v="1"/>
    <x v="0"/>
    <x v="5"/>
    <s v="Fortalecimiento de atención al ciudadano y grupos de valor a través de canal virtual, mediante agendamiento de las interacciones"/>
    <n v="100"/>
    <n v="0"/>
    <n v="20"/>
    <n v="0"/>
    <n v="0.2"/>
  </r>
  <r>
    <x v="9"/>
    <s v="Fortalecimiento de la Gestión Institucional"/>
    <x v="9"/>
    <x v="1"/>
    <x v="0"/>
    <x v="5"/>
    <s v="Implementación de la ventanilla única del MME, con el fin de actuar de manera  articulada con las entidades adscritas al MME "/>
    <n v="100"/>
    <n v="10"/>
    <n v="5"/>
    <n v="0.1"/>
    <n v="0.05"/>
  </r>
  <r>
    <x v="9"/>
    <s v="Fortalecimiento de la Gestión Institucional"/>
    <x v="9"/>
    <x v="1"/>
    <x v="0"/>
    <x v="5"/>
    <s v="Mejora en el sistema de alertas tempranas de prevención automáticas a través del sistema ARGO"/>
    <n v="100"/>
    <n v="0"/>
    <n v="0"/>
    <n v="0"/>
    <n v="0"/>
  </r>
  <r>
    <x v="9"/>
    <s v="Fortalecimiento de la Gestión Institucional"/>
    <x v="4"/>
    <x v="1"/>
    <x v="0"/>
    <x v="5"/>
    <s v="Diseño y ejecución de campañas de comunicación para sensibilizar sobre la importancia de dar respuesta oportuna a los Derechos de Petición"/>
    <n v="5"/>
    <n v="0"/>
    <n v="1"/>
    <n v="0"/>
    <n v="0.2"/>
  </r>
  <r>
    <x v="9"/>
    <s v="Fortalecimiento de la Gestión Institucional"/>
    <x v="4"/>
    <x v="1"/>
    <x v="0"/>
    <x v="5"/>
    <s v="Estrategias de lenguaje claro "/>
    <n v="100"/>
    <n v="0"/>
    <n v="0"/>
    <n v="0"/>
    <n v="0"/>
  </r>
  <r>
    <x v="9"/>
    <s v="Fortalecimiento de la Gestión Institucional"/>
    <x v="4"/>
    <x v="1"/>
    <x v="0"/>
    <x v="5"/>
    <s v="Espacios de diálogo ciudadanos al interior y exterior de la entidad "/>
    <n v="100"/>
    <n v="0"/>
    <n v="0"/>
    <n v="0"/>
    <n v="0"/>
  </r>
  <r>
    <x v="9"/>
    <s v="Fortalecimiento de la Gestión Institucional"/>
    <x v="4"/>
    <x v="1"/>
    <x v="0"/>
    <x v="5"/>
    <s v="Fortalecer la estrategia SOLARIS de relacionamiento con el ciudadano al interior de la entidad"/>
    <n v="100"/>
    <n v="10"/>
    <n v="5"/>
    <n v="0.1"/>
    <n v="0.05"/>
  </r>
  <r>
    <x v="10"/>
    <s v="Fortalecimiento de la Gestión Institucional"/>
    <x v="10"/>
    <x v="1"/>
    <x v="2"/>
    <x v="2"/>
    <s v="Informe de seguimiento a comisiones y desplazamientos pendientes de legalizar elaborado."/>
    <n v="12"/>
    <n v="3"/>
    <n v="3"/>
    <n v="0.25"/>
    <n v="0.25"/>
  </r>
  <r>
    <x v="10"/>
    <s v="Fortalecimiento de la Gestión Institucional"/>
    <x v="10"/>
    <x v="1"/>
    <x v="2"/>
    <x v="2"/>
    <s v="Informes de días promedio de seguimiento de para el trámite y pago de legalizaciones"/>
    <n v="5"/>
    <n v="5"/>
    <n v="5"/>
    <n v="1"/>
    <n v="1"/>
  </r>
  <r>
    <x v="10"/>
    <s v="Fortalecimiento de la Gestión Institucional"/>
    <x v="10"/>
    <x v="1"/>
    <x v="2"/>
    <x v="5"/>
    <s v="Plan ambiental con contenidos a desarrollar"/>
    <n v="1"/>
    <n v="1"/>
    <n v="1"/>
    <n v="1"/>
    <n v="1"/>
  </r>
  <r>
    <x v="10"/>
    <s v="Fortalecimiento de la Gestión Institucional"/>
    <x v="10"/>
    <x v="1"/>
    <x v="2"/>
    <x v="5"/>
    <s v="Socializar plan ambiental"/>
    <n v="4"/>
    <n v="0"/>
    <n v="1"/>
    <n v="0"/>
    <n v="0.25"/>
  </r>
  <r>
    <x v="10"/>
    <s v="Fortalecimiento de la Gestión Institucional"/>
    <x v="10"/>
    <x v="1"/>
    <x v="2"/>
    <x v="5"/>
    <s v="Informe de seguimiento al plan ambiental - PA"/>
    <n v="2"/>
    <n v="0"/>
    <n v="1"/>
    <n v="0"/>
    <n v="0.5"/>
  </r>
  <r>
    <x v="10"/>
    <s v="Fortalecimiento de la Gestión Institucional"/>
    <x v="10"/>
    <x v="1"/>
    <x v="2"/>
    <x v="6"/>
    <s v="Plan de abastecimiento estratégico a ejecutar en la vigencia"/>
    <n v="1"/>
    <n v="1"/>
    <n v="1"/>
    <n v="1"/>
    <n v="1"/>
  </r>
  <r>
    <x v="10"/>
    <s v="Fortalecimiento de la Gestión Institucional"/>
    <x v="10"/>
    <x v="1"/>
    <x v="2"/>
    <x v="6"/>
    <s v="Informe de seguimiento plan de abastecimiento estratégico "/>
    <n v="2"/>
    <n v="0"/>
    <n v="0"/>
    <n v="0"/>
    <n v="0"/>
  </r>
  <r>
    <x v="10"/>
    <s v="Fortalecimiento de la Gestión Institucional"/>
    <x v="10"/>
    <x v="1"/>
    <x v="2"/>
    <x v="6"/>
    <s v="Realizar conciliación entre almacén y gestión contable"/>
    <n v="4"/>
    <n v="1"/>
    <n v="1"/>
    <n v="0.25"/>
    <n v="0.25"/>
  </r>
  <r>
    <x v="10"/>
    <s v="Fortalecimiento de la Gestión Institucional"/>
    <x v="10"/>
    <x v="1"/>
    <x v="2"/>
    <x v="6"/>
    <s v="Resoluciones de baja de activos."/>
    <n v="2"/>
    <n v="0"/>
    <n v="2"/>
    <n v="0"/>
    <n v="1"/>
  </r>
  <r>
    <x v="11"/>
    <s v="Fortalecimiento de la Gestión Institucional"/>
    <x v="11"/>
    <x v="1"/>
    <x v="6"/>
    <x v="1"/>
    <s v="Mejoras a sistemas de información en funcionamiento"/>
    <n v="100"/>
    <n v="30"/>
    <n v="30"/>
    <n v="0.3"/>
    <n v="0.3"/>
  </r>
  <r>
    <x v="11"/>
    <s v="Fortalecimiento de la Gestión Institucional"/>
    <x v="11"/>
    <x v="1"/>
    <x v="6"/>
    <x v="1"/>
    <s v="Disponibilidad de los servicios de los canales de comunicación de la entidad"/>
    <n v="90"/>
    <n v="90"/>
    <n v="90"/>
    <n v="1"/>
    <n v="1"/>
  </r>
  <r>
    <x v="11"/>
    <s v="Fortalecimiento de la Gestión Institucional"/>
    <x v="11"/>
    <x v="1"/>
    <x v="6"/>
    <x v="1"/>
    <s v="Nivel de satisfacción de los usuarios en la atención de la mesa de ayuda"/>
    <n v="90"/>
    <n v="90"/>
    <n v="90"/>
    <n v="1"/>
    <n v="1"/>
  </r>
  <r>
    <x v="11"/>
    <s v="Fortalecimiento de la Gestión Institucional"/>
    <x v="11"/>
    <x v="1"/>
    <x v="6"/>
    <x v="1"/>
    <s v="Servicio de suscripción y/o adquisición de herramientas colaborativas o de gestión"/>
    <n v="2"/>
    <n v="0"/>
    <n v="0"/>
    <n v="0"/>
    <n v="0"/>
  </r>
  <r>
    <x v="11"/>
    <s v="Fortalecimiento de la Gestión Institucional"/>
    <x v="11"/>
    <x v="1"/>
    <x v="6"/>
    <x v="1"/>
    <s v="Seguimiento al plan estratégico de tecnologías de la información PETI vigencia 2024"/>
    <n v="4"/>
    <n v="0"/>
    <n v="1"/>
    <n v="0"/>
    <n v="0.25"/>
  </r>
  <r>
    <x v="11"/>
    <s v="Fortalecimiento de la Gestión Institucional"/>
    <x v="11"/>
    <x v="1"/>
    <x v="6"/>
    <x v="1"/>
    <s v="Seguimiento al plan de tratamiento de riesgos de seguridad de la información"/>
    <n v="4"/>
    <n v="0"/>
    <n v="1"/>
    <n v="0"/>
    <n v="0.25"/>
  </r>
  <r>
    <x v="11"/>
    <s v="Fortalecimiento de la Gestión Institucional"/>
    <x v="11"/>
    <x v="1"/>
    <x v="6"/>
    <x v="1"/>
    <s v="Seguimiento al plan de seguridad y privacidad de la información"/>
    <n v="4"/>
    <n v="0"/>
    <n v="1"/>
    <n v="0"/>
    <n v="0.25"/>
  </r>
  <r>
    <x v="12"/>
    <s v="Fortalecimiento de la Gestión Institucional"/>
    <x v="6"/>
    <x v="1"/>
    <x v="4"/>
    <x v="2"/>
    <s v="Herramienta para el seguimiento al Programa Anual Mensualizado de Caja - PAC"/>
    <n v="100"/>
    <n v="15"/>
    <n v="15"/>
    <n v="0.15"/>
    <n v="0.15"/>
  </r>
  <r>
    <x v="13"/>
    <s v="Fortalecimiento de la Gestión Institucional"/>
    <x v="8"/>
    <x v="1"/>
    <x v="0"/>
    <x v="1"/>
    <s v="Proyectos normativos, regulatorios y legislativos del sector minero energético"/>
    <n v="100"/>
    <n v="25"/>
    <n v="25"/>
    <n v="0.25"/>
    <n v="0.25"/>
  </r>
  <r>
    <x v="13"/>
    <s v="Fortalecimiento de la Gestión Institucional"/>
    <x v="8"/>
    <x v="1"/>
    <x v="0"/>
    <x v="1"/>
    <s v="Resoluciones que resuelven solicitudes y recursos de reposición de aplazamiento de fecha de entrada en operación de proyectos sector eléctrico"/>
    <n v="100"/>
    <n v="25"/>
    <n v="25"/>
    <n v="0.25"/>
    <n v="0.25"/>
  </r>
  <r>
    <x v="13"/>
    <s v="Fortalecimiento de la Gestión Institucional"/>
    <x v="8"/>
    <x v="1"/>
    <x v="0"/>
    <x v="1"/>
    <s v="Resoluciones Ejecutivas que declara de utilidad pública e interés social proyectos eléctricos y áreas  necesarias para su construcción y protección. "/>
    <n v="100"/>
    <n v="25"/>
    <n v="25"/>
    <n v="0.25"/>
    <n v="0.25"/>
  </r>
  <r>
    <x v="13"/>
    <s v="Fortalecimiento de la Gestión Institucional"/>
    <x v="8"/>
    <x v="1"/>
    <x v="0"/>
    <x v="1"/>
    <s v="Conceptos sobre temas del sector minero-energético emitidos"/>
    <n v="100"/>
    <n v="25"/>
    <n v="25"/>
    <n v="0.25"/>
    <n v="0.25"/>
  </r>
  <r>
    <x v="13"/>
    <s v="Fortalecimiento de la Gestión Institucional"/>
    <x v="8"/>
    <x v="1"/>
    <x v="0"/>
    <x v="1"/>
    <s v="Actuaciones procesales y extraprocesales realizadas"/>
    <n v="640"/>
    <n v="140"/>
    <n v="161"/>
    <n v="0.21875"/>
    <n v="0.25156249999999997"/>
  </r>
  <r>
    <x v="13"/>
    <s v="Fortalecimiento de la Gestión Institucional"/>
    <x v="8"/>
    <x v="1"/>
    <x v="0"/>
    <x v="1"/>
    <s v="Tasa de éxito procesal"/>
    <n v="92"/>
    <n v="92"/>
    <n v="92"/>
    <n v="1"/>
    <n v="1"/>
  </r>
  <r>
    <x v="13"/>
    <s v="Fortalecimiento de la Gestión Institucional"/>
    <x v="8"/>
    <x v="1"/>
    <x v="0"/>
    <x v="1"/>
    <s v="Presupuesto Ejecutado proyecto Implementación del Litigio de Alto Impacto en el MME por $2.090.000.000"/>
    <n v="2090000000"/>
    <n v="0"/>
    <n v="82667069"/>
    <n v="0"/>
    <n v="3.955362153110048E-2"/>
  </r>
  <r>
    <x v="13"/>
    <s v="Fortalecimiento de la Gestión Institucional"/>
    <x v="8"/>
    <x v="1"/>
    <x v="0"/>
    <x v="1"/>
    <s v="Documentos Metodológicos nueva política de Gobierno"/>
    <n v="4"/>
    <n v="0"/>
    <n v="0"/>
    <n v="0"/>
    <n v="0"/>
  </r>
  <r>
    <x v="13"/>
    <s v="Fortalecimiento de la Gestión Institucional"/>
    <x v="8"/>
    <x v="1"/>
    <x v="0"/>
    <x v="1"/>
    <s v="Documentos de Investigación Sobre Litigiosidad"/>
    <n v="1"/>
    <n v="0"/>
    <n v="0"/>
    <n v="0"/>
    <n v="0"/>
  </r>
  <r>
    <x v="13"/>
    <s v="Fortalecimiento de la Gestión Institucional"/>
    <x v="8"/>
    <x v="1"/>
    <x v="0"/>
    <x v="1"/>
    <s v="Documentos de Investigación sobre Esquemas Normativos"/>
    <n v="1"/>
    <n v="0"/>
    <n v="0"/>
    <n v="0"/>
    <n v="0"/>
  </r>
  <r>
    <x v="13"/>
    <s v="Fortalecimiento de la Gestión Institucional"/>
    <x v="8"/>
    <x v="1"/>
    <x v="0"/>
    <x v="1"/>
    <s v="Documentos de Lineamientos Técnicos"/>
    <n v="11"/>
    <n v="0"/>
    <n v="0"/>
    <n v="0"/>
    <n v="0"/>
  </r>
  <r>
    <x v="14"/>
    <s v="Fortalecimiento de la Gestión Institucional"/>
    <x v="12"/>
    <x v="2"/>
    <x v="1"/>
    <x v="1"/>
    <s v="Remitir al Grupo de comunicación y Prensa para publicación, piezas de sensibilización para la prevención de conductas disciplinarias recurrentes"/>
    <n v="5"/>
    <n v="1"/>
    <n v="1"/>
    <n v="0.2"/>
    <n v="0.2"/>
  </r>
  <r>
    <x v="14"/>
    <s v="Fortalecimiento de la Gestión Institucional"/>
    <x v="12"/>
    <x v="2"/>
    <x v="1"/>
    <x v="1"/>
    <s v="Sesiones de instancia de evaluación de la gestión y compromisos"/>
    <n v="11"/>
    <n v="2"/>
    <n v="2"/>
    <n v="0.18181818181818182"/>
    <n v="0.18181818181818182"/>
  </r>
  <r>
    <x v="14"/>
    <s v="Fortalecimiento de la Gestión Institucional"/>
    <x v="12"/>
    <x v="2"/>
    <x v="1"/>
    <x v="1"/>
    <s v="Publicación de informes de gestion: quejas recibidas y tramites realizados"/>
    <n v="4"/>
    <n v="0"/>
    <n v="0"/>
    <n v="0"/>
    <n v="0"/>
  </r>
  <r>
    <x v="14"/>
    <s v="Fortalecimiento de la Gestión Institucional"/>
    <x v="12"/>
    <x v="2"/>
    <x v="1"/>
    <x v="1"/>
    <s v="Actividad de prevension resultado de las conductas disciplinarias recurrentes "/>
    <n v="2"/>
    <n v="0"/>
    <n v="4"/>
    <n v="0"/>
    <n v="1"/>
  </r>
  <r>
    <x v="15"/>
    <s v="Fortalecimiento de la Gestión Institucional"/>
    <x v="13"/>
    <x v="2"/>
    <x v="7"/>
    <x v="5"/>
    <s v="Informe de Auditoria del Sistema de Administración de Riesgos del Ministerio de Minas y Energía "/>
    <n v="1"/>
    <n v="0"/>
    <n v="0"/>
    <n v="0"/>
    <n v="0"/>
  </r>
  <r>
    <x v="15"/>
    <s v="Fortalecimiento de la Gestión Institucional"/>
    <x v="13"/>
    <x v="2"/>
    <x v="7"/>
    <x v="5"/>
    <s v="Mesas de Asesoria y Prevención por área organizacional "/>
    <n v="4"/>
    <n v="1"/>
    <n v="1"/>
    <n v="0.25"/>
    <n v="0.25"/>
  </r>
  <r>
    <x v="15"/>
    <s v="Fortalecimiento de la Gestión Institucional"/>
    <x v="13"/>
    <x v="2"/>
    <x v="7"/>
    <x v="5"/>
    <s v="Mesas de análisis y valoración de riesgos y controles por área organizacional "/>
    <n v="5"/>
    <n v="0"/>
    <n v="0"/>
    <n v="0"/>
    <n v="0"/>
  </r>
  <r>
    <x v="15"/>
    <s v="Fortalecimiento de la Gestión Institucional"/>
    <x v="13"/>
    <x v="2"/>
    <x v="7"/>
    <x v="5"/>
    <s v="Informe de seguimiento atención a la CGR "/>
    <n v="2"/>
    <n v="0"/>
    <n v="0"/>
    <n v="0"/>
    <n v="0"/>
  </r>
  <r>
    <x v="15"/>
    <s v="Fortalecimiento de la Gestión Institucional"/>
    <x v="13"/>
    <x v="2"/>
    <x v="7"/>
    <x v="5"/>
    <s v="Seguimiento al  Programa de Auditoria Interna Independiente"/>
    <n v="4"/>
    <n v="1"/>
    <n v="1"/>
    <n v="0.25"/>
    <n v="0.25"/>
  </r>
  <r>
    <x v="15"/>
    <s v="Fortalecimiento de la Gestión Institucional"/>
    <x v="13"/>
    <x v="2"/>
    <x v="7"/>
    <x v="5"/>
    <s v="Mesas de seguimiento a la gestión del PAA por área organizacional"/>
    <n v="23"/>
    <n v="1"/>
    <n v="1"/>
    <n v="4.3478260869565216E-2"/>
    <n v="4.3478260869565216E-2"/>
  </r>
  <r>
    <x v="15"/>
    <s v="Fortalecimiento de la Gestión Institucional"/>
    <x v="13"/>
    <x v="2"/>
    <x v="7"/>
    <x v="5"/>
    <s v=" Programa de Auditoria Interna Independiente 2024"/>
    <n v="1"/>
    <n v="1"/>
    <n v="1"/>
    <n v="1"/>
    <n v="1"/>
  </r>
  <r>
    <x v="16"/>
    <s v="Fortalecimiento de la Gestión Institucional"/>
    <x v="3"/>
    <x v="3"/>
    <x v="3"/>
    <x v="1"/>
    <s v="Plan Estratégico Sectorial formulado "/>
    <n v="1"/>
    <n v="0"/>
    <n v="0"/>
    <n v="0"/>
    <n v="0"/>
  </r>
  <r>
    <x v="16"/>
    <s v="Fortalecimiento de la Gestión Institucional"/>
    <x v="14"/>
    <x v="3"/>
    <x v="8"/>
    <x v="2"/>
    <s v="Culminar la transición del Sistema de Gestión de Calidad SGC de acuerdo con el nuevo mapa de procesos"/>
    <n v="100"/>
    <n v="0"/>
    <n v="0"/>
    <n v="0"/>
    <n v="0"/>
  </r>
  <r>
    <x v="16"/>
    <s v="Fortalecimiento de la Gestión Institucional"/>
    <x v="14"/>
    <x v="3"/>
    <x v="8"/>
    <x v="2"/>
    <s v="Ejecutar plan de integración de los sistemas SGA y SST (fase I)"/>
    <n v="100"/>
    <n v="0"/>
    <n v="0"/>
    <n v="0"/>
    <n v="0"/>
  </r>
  <r>
    <x v="16"/>
    <s v="Fortalecimiento de la Gestión Institucional"/>
    <x v="15"/>
    <x v="3"/>
    <x v="8"/>
    <x v="2"/>
    <s v="Gestionar el Plan sectorial del Sistema Nacional Estadístico."/>
    <n v="100"/>
    <n v="0"/>
    <n v="0"/>
    <n v="0"/>
    <n v="0"/>
  </r>
  <r>
    <x v="16"/>
    <s v="Fortalecimiento de la Gestión Institucional"/>
    <x v="14"/>
    <x v="3"/>
    <x v="0"/>
    <x v="2"/>
    <s v="Realizar el diagnóstico sectorial de los sistemas de gestión"/>
    <n v="1"/>
    <n v="0"/>
    <n v="0"/>
    <n v="0"/>
    <n v="0"/>
  </r>
  <r>
    <x v="16"/>
    <s v="Fortalecimiento de la Gestión Institucional"/>
    <x v="14"/>
    <x v="3"/>
    <x v="0"/>
    <x v="2"/>
    <s v="Desarrollar los Comités Sectoriales de Gestión y Desempeño que resalte las acciones colaborativas y den cuenta de la mejora y retos de la gestión del sector"/>
    <n v="2"/>
    <n v="0"/>
    <n v="0"/>
    <n v="0"/>
    <n v="0"/>
  </r>
  <r>
    <x v="16"/>
    <s v="Fortalecimiento de la Gestión Institucional"/>
    <x v="14"/>
    <x v="3"/>
    <x v="2"/>
    <x v="2"/>
    <s v="Diseñar y ejectuar colaborativamente el repositorio de gestión del MME"/>
    <n v="1"/>
    <n v="0"/>
    <n v="0"/>
    <n v="0"/>
    <n v="0"/>
  </r>
  <r>
    <x v="16"/>
    <s v="Fortalecimiento de la Gestión Institucional"/>
    <x v="14"/>
    <x v="3"/>
    <x v="2"/>
    <x v="2"/>
    <s v="Cerrar las brechas de cada política de MIPG mediante estrategias que generen consciencia ante la importancia de su cumplimiento"/>
    <n v="100"/>
    <n v="0"/>
    <n v="0"/>
    <n v="0"/>
    <n v="0"/>
  </r>
  <r>
    <x v="16"/>
    <s v="Fortalecimiento de la Gestión Institucional"/>
    <x v="14"/>
    <x v="3"/>
    <x v="2"/>
    <x v="2"/>
    <s v="Desarrollar una estrategia de socialización, conocimiento y acercamiento con los colaboradores que genere apropiación del Modelo"/>
    <n v="1"/>
    <n v="0"/>
    <n v="0"/>
    <n v="0"/>
    <n v="0"/>
  </r>
  <r>
    <x v="16"/>
    <s v="Fortalecimiento de la Gestión Institucional"/>
    <x v="14"/>
    <x v="3"/>
    <x v="0"/>
    <x v="2"/>
    <s v="Ejecutar las actividades del programa institucional de transparencia y ética pública"/>
    <n v="100"/>
    <n v="0"/>
    <n v="0"/>
    <n v="0"/>
    <n v="0"/>
  </r>
  <r>
    <x v="16"/>
    <s v="Fortalecimiento de la Gestión Institucional"/>
    <x v="14"/>
    <x v="3"/>
    <x v="0"/>
    <x v="2"/>
    <s v="Fortalecer la gestión de riesgos mediante la formulación y seguimiento de los riesgos de gestión por procesos"/>
    <n v="100"/>
    <n v="25"/>
    <n v="25"/>
    <n v="0.25"/>
    <n v="0.25"/>
  </r>
  <r>
    <x v="16"/>
    <s v="Fortalecimiento de la Gestión Institucional"/>
    <x v="3"/>
    <x v="3"/>
    <x v="4"/>
    <x v="2"/>
    <s v="Gestión de cooperación técnica para la Transición energética justa - Cooperaciones técnicas solicitadas para apoyar el objetivo de una transición energética justa ante gobiernos extranjeros y organismos internacionales._x000a_"/>
    <n v="8"/>
    <n v="2"/>
    <n v="0"/>
    <n v="0.25"/>
    <n v="0"/>
  </r>
  <r>
    <x v="16"/>
    <s v="Fortalecimiento de la Gestión Institucional"/>
    <x v="3"/>
    <x v="3"/>
    <x v="4"/>
    <x v="2"/>
    <s v="Informes de recursos de cooperación gestionados (USD) para apoyar la estructuración de proyectos de TEJ con énfasis en Comunidades energéticas, movilidad sostenible, distritos mineros para la vida."/>
    <n v="4"/>
    <n v="1"/>
    <n v="0"/>
    <n v="0.25"/>
    <n v="0"/>
  </r>
  <r>
    <x v="16"/>
    <s v="Fortalecimiento de la Gestión Institucional"/>
    <x v="3"/>
    <x v="3"/>
    <x v="4"/>
    <x v="2"/>
    <s v="Gestionar escenarios para visibilidad  internacional del MME - Número de escenarios generados para visibilidad internacional del MME._x000a_"/>
    <n v="12"/>
    <n v="3"/>
    <n v="0"/>
    <n v="0.25"/>
    <n v="0"/>
  </r>
  <r>
    <x v="17"/>
    <s v="Fortalecimiento de la Gestión Institucional"/>
    <x v="16"/>
    <x v="1"/>
    <x v="5"/>
    <x v="1"/>
    <s v="Formular Plan Anual de vacantes"/>
    <n v="1"/>
    <n v="0"/>
    <n v="0"/>
    <n v="0"/>
    <n v="0"/>
  </r>
  <r>
    <x v="17"/>
    <s v="Fortalecimiento de la Gestión Institucional"/>
    <x v="16"/>
    <x v="1"/>
    <x v="5"/>
    <x v="1"/>
    <s v="Formular Plan previsión de recursos humanos"/>
    <n v="1"/>
    <n v="0"/>
    <n v="0"/>
    <n v="0"/>
    <n v="0"/>
  </r>
  <r>
    <x v="17"/>
    <s v="Fortalecimiento de la Gestión Institucional"/>
    <x v="16"/>
    <x v="1"/>
    <x v="5"/>
    <x v="1"/>
    <s v="Seguimiento al Plan de Bienestar del MME"/>
    <n v="90"/>
    <n v="10"/>
    <n v="10"/>
    <n v="0.1111111111111111"/>
    <n v="0.1111111111111111"/>
  </r>
  <r>
    <x v="17"/>
    <s v="Fortalecimiento de la Gestión Institucional"/>
    <x v="16"/>
    <x v="1"/>
    <x v="5"/>
    <x v="1"/>
    <s v="Seguimiento al Plan de Capacitación del MME"/>
    <n v="90"/>
    <n v="10"/>
    <n v="10"/>
    <n v="0.1111111111111111"/>
    <n v="0.1111111111111111"/>
  </r>
  <r>
    <x v="17"/>
    <s v="Fortalecimiento de la Gestión Institucional"/>
    <x v="16"/>
    <x v="1"/>
    <x v="5"/>
    <x v="1"/>
    <s v="Seguimiento al Programa de Salud y Seguridad en el Trabajo - SST"/>
    <n v="90"/>
    <n v="10"/>
    <n v="10"/>
    <n v="0.1111111111111111"/>
    <n v="0.1111111111111111"/>
  </r>
  <r>
    <x v="17"/>
    <s v="Fortalecimiento de la Gestión Institucional"/>
    <x v="16"/>
    <x v="1"/>
    <x v="5"/>
    <x v="1"/>
    <s v="Seguimiento al Plan Estratégico de Talento Humano"/>
    <n v="90"/>
    <n v="10"/>
    <n v="10"/>
    <n v="0.1111111111111111"/>
    <n v="0.1111111111111111"/>
  </r>
  <r>
    <x v="17"/>
    <s v="Fortalecimiento de la Gestión Institucional"/>
    <x v="16"/>
    <x v="1"/>
    <x v="5"/>
    <x v="1"/>
    <s v="Seguimiento al Plan de incentivos institucional"/>
    <n v="90"/>
    <n v="10"/>
    <n v="10"/>
    <n v="0.1111111111111111"/>
    <n v="0.1111111111111111"/>
  </r>
  <r>
    <x v="18"/>
    <s v="Relacionamiento social y territorial"/>
    <x v="17"/>
    <x v="0"/>
    <x v="0"/>
    <x v="2"/>
    <s v="Documento de Lineamientos sociales para el desarrollo de nuevos energeticos (Geotermia e Hidrogeno)"/>
    <n v="2"/>
    <n v="0"/>
    <n v="1"/>
    <n v="0"/>
    <n v="0.5"/>
  </r>
  <r>
    <x v="18"/>
    <s v="Relacionamiento social y territorial"/>
    <x v="17"/>
    <x v="0"/>
    <x v="0"/>
    <x v="2"/>
    <s v="Sistema de informacion para seguimiento de la gestion de la conflictividad del SME "/>
    <n v="1"/>
    <n v="0.15"/>
    <n v="0.2"/>
    <n v="0.15"/>
    <n v="0.2"/>
  </r>
  <r>
    <x v="18"/>
    <s v="Relacionamiento social y territorial"/>
    <x v="17"/>
    <x v="0"/>
    <x v="0"/>
    <x v="2"/>
    <s v="Documento ajustado de la Estrategia de Relacionamiento Territorial con enfoque de DDIRECCIÓN DE HIDROCARBUROSH, Género y etnico que permita alinear las estrategias de trabajo priorizadas "/>
    <n v="1"/>
    <n v="0.15"/>
    <n v="0.1"/>
    <n v="0.15"/>
    <n v="0.1"/>
  </r>
  <r>
    <x v="18"/>
    <s v="Relacionamiento social y territorial"/>
    <x v="17"/>
    <x v="0"/>
    <x v="0"/>
    <x v="2"/>
    <s v="Documento preliminar de estrategias pedagogicas y de fortalecimiento de capacidades que faciliten la participacion de las comunidades en espacios de interes del sectro minero energetico (Movimiento social y popular del SME para la TEJ, Comunidades energetica)"/>
    <n v="1"/>
    <n v="0.05"/>
    <n v="0.1"/>
    <n v="0.05"/>
    <n v="0.1"/>
  </r>
  <r>
    <x v="18"/>
    <s v="Relacionamiento social y territorial"/>
    <x v="17"/>
    <x v="0"/>
    <x v="0"/>
    <x v="2"/>
    <s v="Numero de espacios de dialogos para la construccion de la estrategia social de comunidades energeticas"/>
    <n v="200"/>
    <n v="50"/>
    <n v="50"/>
    <n v="0.25"/>
    <n v="0.25"/>
  </r>
  <r>
    <x v="18"/>
    <s v="Relacionamiento social y territorial"/>
    <x v="17"/>
    <x v="0"/>
    <x v="0"/>
    <x v="2"/>
    <s v="Numero de espacios de dialogos para la construccion social para el movimiento social y popular del SME para la TEJ"/>
    <n v="50"/>
    <n v="8"/>
    <n v="8"/>
    <n v="0.16"/>
    <n v="0.16"/>
  </r>
  <r>
    <x v="18"/>
    <s v="Nuevo marco regulatorio para la minería"/>
    <x v="17"/>
    <x v="0"/>
    <x v="0"/>
    <x v="2"/>
    <s v="Número de espacios de socializacion del Decreto 1396 de 2023 donde se hace la modificacion del capitulo V ley 70 "/>
    <n v="15"/>
    <n v="0"/>
    <n v="0"/>
    <n v="0"/>
    <n v="0"/>
  </r>
  <r>
    <x v="18"/>
    <s v="Comunidades energéticas y Techos solares"/>
    <x v="17"/>
    <x v="0"/>
    <x v="4"/>
    <x v="2"/>
    <s v="Herramienta para explorar posibilidad de financiamiento climatico hacia comunidades energeticas como estrategia de mitigación y/o adaptación al cambio climatico "/>
    <n v="1"/>
    <n v="0.1"/>
    <n v="0.1"/>
    <n v="0.1"/>
    <n v="0.1"/>
  </r>
  <r>
    <x v="18"/>
    <s v="Proyectos FNCER a gran escala"/>
    <x v="17"/>
    <x v="0"/>
    <x v="4"/>
    <x v="2"/>
    <s v="Sistema de información para el ánalisis de riesgo y vulnerabilidad climatica "/>
    <n v="1"/>
    <n v="0.05"/>
    <n v="0.05"/>
    <n v="0.05"/>
    <n v="0.05"/>
  </r>
  <r>
    <x v="18"/>
    <s v="Gobernanza del dato y monitoreo "/>
    <x v="17"/>
    <x v="0"/>
    <x v="4"/>
    <x v="2"/>
    <s v="Servicio de informacion de emisiones fugitivas"/>
    <n v="1"/>
    <n v="0.25"/>
    <n v="0.25"/>
    <n v="0.25"/>
    <n v="0.25"/>
  </r>
  <r>
    <x v="18"/>
    <s v="Gobernanza del dato y monitoreo "/>
    <x v="17"/>
    <x v="0"/>
    <x v="4"/>
    <x v="2"/>
    <s v="Servicio de informacion MRV para el componente de mitigacion del PIGCCme"/>
    <n v="1"/>
    <n v="0.05"/>
    <n v="0.05"/>
    <n v="0.05"/>
    <n v="0.05"/>
  </r>
  <r>
    <x v="18"/>
    <s v="Fomento a la industria fotovoltaica"/>
    <x v="17"/>
    <x v="0"/>
    <x v="4"/>
    <x v="2"/>
    <s v="servicio de informacion para el programa de uso eficiente y conciente de la energia "/>
    <n v="1"/>
    <n v="0"/>
    <n v="0"/>
    <n v="0"/>
    <n v="0"/>
  </r>
  <r>
    <x v="18"/>
    <s v="Gobernanza del dato y monitoreo "/>
    <x v="17"/>
    <x v="0"/>
    <x v="4"/>
    <x v="2"/>
    <s v="Documento de investigacion con la validacion del diseño metodologico de acompañamiento al PIGCCe"/>
    <n v="1"/>
    <n v="0.1"/>
    <n v="0.1"/>
    <n v="0.1"/>
    <n v="0.1"/>
  </r>
  <r>
    <x v="18"/>
    <s v="Gobernanza del dato y monitoreo "/>
    <x v="17"/>
    <x v="0"/>
    <x v="4"/>
    <x v="2"/>
    <s v="Documento con la estrategia de reducción de riesgo de conflictividad generada por cambio climático a 2030"/>
    <n v="1"/>
    <n v="0.1"/>
    <n v="0.1"/>
    <n v="0.1"/>
    <n v="0.1"/>
  </r>
  <r>
    <x v="18"/>
    <s v="Relacionamiento social y territorial"/>
    <x v="17"/>
    <x v="0"/>
    <x v="4"/>
    <x v="2"/>
    <s v="Documento estrategia de compilación y depuración de información para la guía metodologica empresarial de soluciones Basadas en la Naturaleza a Nivel Sectorial "/>
    <n v="1"/>
    <n v="0.1"/>
    <n v="0.1"/>
    <n v="0.1"/>
    <n v="0.1"/>
  </r>
  <r>
    <x v="18"/>
    <s v="Nuevo marco regulatorio para la minería"/>
    <x v="17"/>
    <x v="0"/>
    <x v="3"/>
    <x v="2"/>
    <s v="Documento de insumos tecnicos y diagnosticos sectoriales  en el marco de la Ley   2327 de Pasivo Ambiental"/>
    <n v="1"/>
    <n v="0.05"/>
    <n v="0.05"/>
    <n v="0.05"/>
    <n v="0.05"/>
  </r>
  <r>
    <x v="18"/>
    <s v="Nuevo marco regulatorio para la minería"/>
    <x v="17"/>
    <x v="0"/>
    <x v="3"/>
    <x v="2"/>
    <s v="Documento insumos tecnicos para el cumplimiento de la orden 3 de ventanilla minera"/>
    <n v="1"/>
    <n v="0"/>
    <n v="0.05"/>
    <n v="0"/>
    <n v="0.05"/>
  </r>
  <r>
    <x v="18"/>
    <s v="Nuevo marco regulatorio para la minería"/>
    <x v="17"/>
    <x v="0"/>
    <x v="3"/>
    <x v="2"/>
    <s v="Documento de insumos tecnicos para la implementacion del programa de sustitución de actividades mineras"/>
    <n v="1"/>
    <n v="0.05"/>
    <n v="0.05"/>
    <n v="0.05"/>
    <n v="0.05"/>
  </r>
  <r>
    <x v="18"/>
    <s v="Proyectos FNCER a gran escala"/>
    <x v="17"/>
    <x v="0"/>
    <x v="3"/>
    <x v="2"/>
    <s v="Informe de resultados de la gestión de las  mesas de alto nivel de energia desarrolladas"/>
    <n v="2"/>
    <n v="0.1"/>
    <n v="0.1"/>
    <n v="0.05"/>
    <n v="0.05"/>
  </r>
  <r>
    <x v="18"/>
    <s v="Relacionamiento social y territorial"/>
    <x v="17"/>
    <x v="0"/>
    <x v="3"/>
    <x v="2"/>
    <s v="Documento propuesta de determinación del indicador de gobernanza ambiental de acuerdo a practicas del sector minero energetico y armonizado con los pilares del acuerdo de escazú."/>
    <n v="1"/>
    <n v="0.05"/>
    <n v="0.05"/>
    <n v="0.05"/>
    <n v="0.05"/>
  </r>
  <r>
    <x v="18"/>
    <s v="Relacionamiento social y territorial"/>
    <x v="17"/>
    <x v="0"/>
    <x v="3"/>
    <x v="2"/>
    <s v="Documento propuesta de orientaciones en ordenamiento territorial y ambiental del sector mineroenergetico en el marco de la transicion energetica justa "/>
    <n v="1"/>
    <n v="0"/>
    <n v="0.05"/>
    <n v="0"/>
    <n v="0.05"/>
  </r>
  <r>
    <x v="18"/>
    <s v="No aplica"/>
    <x v="17"/>
    <x v="0"/>
    <x v="3"/>
    <x v="2"/>
    <s v="Documento propuestas directrices de buenas practicas de hidroenergia sostenible "/>
    <n v="1"/>
    <n v="0.05"/>
    <n v="0.05"/>
    <n v="0.05"/>
    <n v="0.05"/>
  </r>
  <r>
    <x v="18"/>
    <s v="Relacionamiento social y territorial"/>
    <x v="17"/>
    <x v="0"/>
    <x v="3"/>
    <x v="2"/>
    <s v="Talleres realizados para el  fortalecimiento de capacidades en precticas ambientales del  sector en hidrocarburos y energia "/>
    <n v="8"/>
    <n v="0"/>
    <n v="0"/>
    <n v="0"/>
    <n v="0"/>
  </r>
  <r>
    <x v="18"/>
    <s v="Relacionamiento social y territorial"/>
    <x v="17"/>
    <x v="0"/>
    <x v="3"/>
    <x v="2"/>
    <s v="Talleres realizados para el  fortalecimiento de capacidades en compensaciones ambientales por actividades del SME en territorios priorizados"/>
    <n v="2"/>
    <n v="0"/>
    <n v="0"/>
    <n v="0"/>
    <n v="0"/>
  </r>
  <r>
    <x v="18"/>
    <s v="No aplica "/>
    <x v="17"/>
    <x v="0"/>
    <x v="0"/>
    <x v="2"/>
    <s v="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
    <n v="3"/>
    <n v="0"/>
    <n v="0.1"/>
    <n v="0"/>
    <n v="3.3333333333333333E-2"/>
  </r>
  <r>
    <x v="18"/>
    <s v="No aplica "/>
    <x v="17"/>
    <x v="0"/>
    <x v="0"/>
    <x v="0"/>
    <s v="Porcentaje de avance en la implementación de estrategias para  la actualización de información,  seguimiento y gestión de escenarios de riesgo de desastres del sector minero energetico."/>
    <n v="1"/>
    <n v="0.1"/>
    <n v="0.1"/>
    <n v="0.1"/>
    <n v="0.1"/>
  </r>
  <r>
    <x v="19"/>
    <s v="Normativa minera"/>
    <x v="1"/>
    <x v="0"/>
    <x v="2"/>
    <x v="0"/>
    <s v="Porcentaje de avance de expedición de Decreto de cierre de minas "/>
    <n v="1"/>
    <n v="0"/>
    <n v="0"/>
    <n v="0"/>
    <n v="0"/>
  </r>
  <r>
    <x v="19"/>
    <s v="Normativa minera"/>
    <x v="1"/>
    <x v="0"/>
    <x v="2"/>
    <x v="2"/>
    <s v="Documento de política minero ambiental elaborado"/>
    <n v="1"/>
    <n v="0"/>
    <n v="0"/>
    <n v="0"/>
    <n v="0"/>
  </r>
  <r>
    <x v="19"/>
    <s v="Lucha contra la corrupción"/>
    <x v="1"/>
    <x v="0"/>
    <x v="8"/>
    <x v="2"/>
    <s v="Documento elaborado con el diagnóstico sobre alternativas para creación de plataforma empresarial que permita lograr la creación de una emrpesa para el sector minero"/>
    <n v="1"/>
    <n v="0"/>
    <n v="0"/>
    <n v="0"/>
    <n v="0"/>
  </r>
  <r>
    <x v="19"/>
    <s v="Termoeléctricas"/>
    <x v="1"/>
    <x v="0"/>
    <x v="4"/>
    <x v="2"/>
    <s v="Documento de análisis  de mineros afectados "/>
    <n v="1"/>
    <n v="0"/>
    <n v="0"/>
    <n v="0"/>
    <n v="0"/>
  </r>
  <r>
    <x v="19"/>
    <s v="Distritos mineros/Reconversión productiva"/>
    <x v="1"/>
    <x v="0"/>
    <x v="8"/>
    <x v="2"/>
    <s v="Número de proyectos aprobados con acompamiento de la dirección de mineria empresarial "/>
    <n v="50"/>
    <n v="0"/>
    <n v="0"/>
    <n v="0"/>
    <n v="0"/>
  </r>
  <r>
    <x v="19"/>
    <s v="Distritos mineros/Reconversión productiva"/>
    <x v="1"/>
    <x v="0"/>
    <x v="8"/>
    <x v="2"/>
    <s v="Número de proyectos de reindustrialización de minería en pequeña y gran escala acompañados"/>
    <n v="5"/>
    <n v="0"/>
    <n v="0"/>
    <n v="0"/>
    <n v="0"/>
  </r>
  <r>
    <x v="19"/>
    <s v="Distritos mineros/Reconversión productiva"/>
    <x v="1"/>
    <x v="0"/>
    <x v="8"/>
    <x v="2"/>
    <s v="Documento elaborado con la propuesta de diversificación productiva para planes de desarrollo territoriales"/>
    <n v="1"/>
    <n v="0"/>
    <n v="0"/>
    <n v="0"/>
    <n v="0"/>
  </r>
  <r>
    <x v="19"/>
    <s v="Distritos mineros/Reconversión productiva"/>
    <x v="1"/>
    <x v="0"/>
    <x v="8"/>
    <x v="2"/>
    <s v="Documento propuesta para guía NDC-9 de cambio climático"/>
    <n v="1"/>
    <n v="0"/>
    <n v="0"/>
    <n v="0"/>
    <n v="0"/>
  </r>
  <r>
    <x v="19"/>
    <s v="Distritos mineros/Reconversión productiva"/>
    <x v="1"/>
    <x v="0"/>
    <x v="8"/>
    <x v="2"/>
    <s v="Porcentaje de avance en la elaboración del proyecto de Acto Adminsitrativo para delimitación de distritos mineros en regiones carboniferas"/>
    <n v="1"/>
    <n v="0"/>
    <n v="0"/>
    <n v="0"/>
    <n v="0"/>
  </r>
  <r>
    <x v="19"/>
    <s v="Distritos mineros/Reconversión productiva"/>
    <x v="1"/>
    <x v="0"/>
    <x v="8"/>
    <x v="2"/>
    <s v=" Documento elaborados que contengan líneas de acción en el marco de ecadenamientos productivos "/>
    <n v="1"/>
    <n v="0"/>
    <n v="0"/>
    <n v="0"/>
    <n v="0"/>
  </r>
  <r>
    <x v="19"/>
    <s v="Conocimiento Geocientífico"/>
    <x v="1"/>
    <x v="0"/>
    <x v="2"/>
    <x v="2"/>
    <s v="Propuesta elaborada de actualización de lineamientos de conocimiento y fiscalización "/>
    <n v="1"/>
    <n v="0"/>
    <n v="0"/>
    <n v="0"/>
    <n v="0"/>
  </r>
  <r>
    <x v="19"/>
    <s v="Distritos mineros/Reconversión productiva"/>
    <x v="1"/>
    <x v="0"/>
    <x v="2"/>
    <x v="2"/>
    <s v="Número de proyectos ejecutados  de cadenas productivas de bienes y servicios con alta capacidad de generación de valor agregado y procesos de minería circular, diversificación productiva"/>
    <n v="10"/>
    <n v="0"/>
    <n v="0"/>
    <n v="0"/>
    <n v="0"/>
  </r>
  <r>
    <x v="20"/>
    <s v="Electromovilidad y eficiencia energética"/>
    <x v="0"/>
    <x v="0"/>
    <x v="5"/>
    <x v="2"/>
    <s v="Documentos elaborados para fundamentar el Plan maestro para el despliegue de infraestructura de carga de vehículos eléctricos y del desarrollo de los estándares de eficiencia energética para vehículos livianos nuevos"/>
    <n v="2"/>
    <n v="0.1"/>
    <n v="0.1"/>
    <n v="0.05"/>
    <n v="0.05"/>
  </r>
  <r>
    <x v="20"/>
    <s v="No aplica "/>
    <x v="0"/>
    <x v="0"/>
    <x v="1"/>
    <x v="2"/>
    <s v="Proyecto normativo elaborado  que establezca lineamientos de política y medidas regulatorias para determinar las condiciones del servicio de los sistemas de almacenamiento energético, su implementación, y la sustitución progresiva de plantas eléctricas."/>
    <n v="1"/>
    <n v="0.1"/>
    <n v="0.08"/>
    <n v="0.1"/>
    <n v="0.08"/>
  </r>
  <r>
    <x v="20"/>
    <s v="No aplica "/>
    <x v="2"/>
    <x v="0"/>
    <x v="5"/>
    <x v="2"/>
    <s v="Documento elaborado con la estratégia de desarrollo del Proyecto Rutas del Carbón, Gas y Combustibles Liquidos, asi como las regulaciones habilitantes correspondientes"/>
    <n v="1"/>
    <n v="0.1"/>
    <n v="0.24"/>
    <n v="0.1"/>
    <n v="0.24"/>
  </r>
  <r>
    <x v="20"/>
    <s v="Proyectos FNCER "/>
    <x v="0"/>
    <x v="0"/>
    <x v="1"/>
    <x v="2"/>
    <s v="Proyecto normativo elaborado con respecto a las condiciones de compras de energía de los agentes a partir de FNCER, y las condiciones de participación de los agentes en el mercado "/>
    <n v="1"/>
    <n v="0.1"/>
    <n v="0.08"/>
    <n v="0.1"/>
    <n v="0.08"/>
  </r>
  <r>
    <x v="20"/>
    <s v="Proyectos FNCER "/>
    <x v="0"/>
    <x v="0"/>
    <x v="1"/>
    <x v="2"/>
    <s v="Documento elaborado sobre habilitadores normativos de la TEJ"/>
    <n v="1"/>
    <n v="0.1"/>
    <n v="0.9"/>
    <n v="0.1"/>
    <n v="0.9"/>
  </r>
  <r>
    <x v="20"/>
    <s v="Distritos mineros/Reconversión productiva"/>
    <x v="2"/>
    <x v="0"/>
    <x v="7"/>
    <x v="0"/>
    <s v="Porcentaje de avance del proceso de asignación de permisos de ocupación temporal para la zona denominada &quot;Caribe Central&quot; "/>
    <n v="1"/>
    <n v="0.1"/>
    <n v="0.1"/>
    <n v="0.1"/>
    <n v="0.1"/>
  </r>
  <r>
    <x v="20"/>
    <s v="Comunidades Energéticas"/>
    <x v="0"/>
    <x v="0"/>
    <x v="5"/>
    <x v="2"/>
    <s v="Documento técnico realizado con enfoque en reglamentación de comunidades energéticas para el uso de biogas_x000a__x000a_Documento técnico realizado  para el desarrollo proyectos pilotos de comunidades energeticas."/>
    <n v="1"/>
    <n v="0.3"/>
    <n v="0.4"/>
    <n v="0.3"/>
    <n v="0.4"/>
  </r>
  <r>
    <x v="20"/>
    <s v="Hidrógeno"/>
    <x v="2"/>
    <x v="0"/>
    <x v="1"/>
    <x v="2"/>
    <s v="Proyecto normativo elaborado que contenga la implementación de una estrategia para el desarrollo del mercado del H2 a nivel nacional."/>
    <n v="1"/>
    <n v="0.1"/>
    <n v="0.1"/>
    <n v="0.1"/>
    <n v="0.1"/>
  </r>
  <r>
    <x v="21"/>
    <s v="Incorporar reservas de hidrocarburos: Gestión social (Reactivar y prevenir contratos suspendidos)"/>
    <x v="2"/>
    <x v="0"/>
    <x v="1"/>
    <x v="2"/>
    <s v="Reporte trimestral de avance en las actividades que tienen que ver con la prevención de suspensión de contratos  de hidrocarburos y la reactivación de los mismos elaobrados"/>
    <n v="4"/>
    <n v="1"/>
    <n v="0"/>
    <n v="0.25"/>
    <n v="0"/>
  </r>
  <r>
    <x v="21"/>
    <s v="No aplica "/>
    <x v="2"/>
    <x v="0"/>
    <x v="1"/>
    <x v="2"/>
    <s v="Acto administrativo de modificación de la  Resolución 181495 de 2009 que reglamenta la exploración y la explotación de Hidrocarburos expedido."/>
    <n v="1"/>
    <n v="0"/>
    <n v="0"/>
    <n v="0"/>
    <n v="0"/>
  </r>
  <r>
    <x v="21"/>
    <s v="No aplica "/>
    <x v="2"/>
    <x v="0"/>
    <x v="1"/>
    <x v="2"/>
    <s v=" Acto administrativo que establezca Reglamentación Técnica para proyectos de recobro mejorado y producción incremental  o reglamentación operaciones de recobro mejorado (EOR) expedido"/>
    <n v="1"/>
    <n v="0"/>
    <n v="0"/>
    <n v="0"/>
    <n v="0"/>
  </r>
  <r>
    <x v="21"/>
    <s v="No aplica "/>
    <x v="2"/>
    <x v="0"/>
    <x v="5"/>
    <x v="2"/>
    <s v="Mapas elaborados donde se identifiquen proyectos del sector de hidrocarburos que generen información técnica"/>
    <n v="1"/>
    <n v="0.04"/>
    <n v="0"/>
    <n v="0.04"/>
    <n v="0"/>
  </r>
  <r>
    <x v="21"/>
    <s v="No aplica "/>
    <x v="2"/>
    <x v="0"/>
    <x v="5"/>
    <x v="2"/>
    <s v="Informe elaborado sobre geología y regulaciones relacionadas con los recursos del subsuelo"/>
    <n v="1"/>
    <n v="0.04"/>
    <n v="0"/>
    <n v="0.04"/>
    <n v="0"/>
  </r>
  <r>
    <x v="21"/>
    <s v="Geotermia"/>
    <x v="2"/>
    <x v="0"/>
    <x v="1"/>
    <x v="2"/>
    <s v="Proyecto da Acto administrativo que modifique el Decreto 1318 del 2022 elaborado"/>
    <n v="1"/>
    <n v="0"/>
    <n v="0"/>
    <n v="0"/>
    <n v="0"/>
  </r>
  <r>
    <x v="21"/>
    <s v="Geotermia"/>
    <x v="2"/>
    <x v="0"/>
    <x v="1"/>
    <x v="2"/>
    <s v="Acto administrativo que autorice o rechace el permiso de coproducción expedio"/>
    <n v="1"/>
    <n v="0"/>
    <n v="0"/>
    <n v="0"/>
    <n v="0"/>
  </r>
  <r>
    <x v="21"/>
    <s v="No aplica "/>
    <x v="2"/>
    <x v="0"/>
    <x v="1"/>
    <x v="2"/>
    <s v="Acto administrativo sobre ell reglamento técnico aplicable al recibo, almacenamiento y distribución de gas licuado de petróleo, GLP expedido"/>
    <n v="1"/>
    <n v="0"/>
    <n v="0"/>
    <n v="0"/>
    <n v="0"/>
  </r>
  <r>
    <x v="21"/>
    <s v="No aplica "/>
    <x v="2"/>
    <x v="0"/>
    <x v="1"/>
    <x v="2"/>
    <s v="Reglamento técnico elaborado para las facilidades e infraestructura a pequeña y gran escala de GNL, onshore y offshore  expedido"/>
    <n v="1"/>
    <n v="0"/>
    <n v="0"/>
    <n v="0"/>
    <n v="0"/>
  </r>
  <r>
    <x v="21"/>
    <s v="No aplica "/>
    <x v="2"/>
    <x v="0"/>
    <x v="1"/>
    <x v="2"/>
    <s v="Actos  administrativos de modificación de la Resolución 72145 de 2014 que reglamenta el transporte de petróleo por oleoducto expedido."/>
    <n v="4"/>
    <n v="1"/>
    <n v="0"/>
    <n v="0.25"/>
    <n v="0"/>
  </r>
  <r>
    <x v="21"/>
    <s v="No aplica "/>
    <x v="2"/>
    <x v="0"/>
    <x v="1"/>
    <x v="2"/>
    <s v="Acto administrativo de modificación de la Resolución 72146 de 2014 que reglamenta la metodología para la fijación de tarifaria para el transporte de petróleo por oleoductos, expedido"/>
    <n v="4"/>
    <n v="1"/>
    <n v="0"/>
    <n v="0.25"/>
    <n v="0"/>
  </r>
  <r>
    <x v="21"/>
    <s v="No aplica "/>
    <x v="2"/>
    <x v="0"/>
    <x v="1"/>
    <x v="2"/>
    <s v="_x000a_Reportes con el avance de la ejecución de los proyectos de infraestructura y conexiones de gas combustible, cofinanciados o financiados por el Ministerio de Minas y Energía, realizados"/>
    <n v="12"/>
    <n v="3"/>
    <n v="0"/>
    <n v="0.25"/>
    <n v="0"/>
  </r>
  <r>
    <x v="21"/>
    <s v="No aplica "/>
    <x v="2"/>
    <x v="0"/>
    <x v="1"/>
    <x v="2"/>
    <s v="Reportes con el avance de la ejecución presupuestal del rublo de subsidios  al consumo de gas por red a usuarios de estratos 1 y 2, mediante resolución  otorgados, realizados"/>
    <n v="4"/>
    <n v="1"/>
    <n v="0"/>
    <n v="0.25"/>
    <n v="0"/>
  </r>
  <r>
    <x v="21"/>
    <s v="No aplica "/>
    <x v="2"/>
    <x v="0"/>
    <x v="1"/>
    <x v="0"/>
    <s v=" Porcentaje de ejecución de recursos asignados de Subsidios de GLP en cilindros regionalizado"/>
    <n v="1"/>
    <n v="0.25"/>
    <n v="0"/>
    <n v="0.25"/>
    <n v="0"/>
  </r>
  <r>
    <x v="21"/>
    <s v="No aplica "/>
    <x v="2"/>
    <x v="0"/>
    <x v="0"/>
    <x v="1"/>
    <s v="Nuevos usuarios que dejaron de usar leña para usar energéticos de  transición gas combustible"/>
    <n v="5000"/>
    <n v="0"/>
    <n v="0"/>
    <n v="0"/>
    <n v="0"/>
  </r>
  <r>
    <x v="21"/>
    <s v="Biogás"/>
    <x v="2"/>
    <x v="0"/>
    <x v="1"/>
    <x v="2"/>
    <s v="Acto administrativ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expedido"/>
    <n v="1"/>
    <n v="0"/>
    <n v="0"/>
    <n v="0"/>
    <n v="0"/>
  </r>
  <r>
    <x v="21"/>
    <s v="No aplica "/>
    <x v="2"/>
    <x v="0"/>
    <x v="1"/>
    <x v="2"/>
    <s v="Borrador  de Decreto reglamentarios que desarrollan el articulo 246 del Plan Nacional de Desarrollo &quot;2022-2026 “Colombia Potencial Mundial de la Vida”.elaborado"/>
    <n v="1"/>
    <n v="0"/>
    <n v="0"/>
    <n v="0"/>
    <n v="0"/>
  </r>
  <r>
    <x v="21"/>
    <s v="No aplica "/>
    <x v="2"/>
    <x v="0"/>
    <x v="1"/>
    <x v="2"/>
    <s v="Expedición de acto administrativo que modifique los requisitos de los agentes de la cadena, bios y sus mezclas estableciento Estrategias de control y monitoreo expedido"/>
    <n v="1"/>
    <n v="0"/>
    <n v="0"/>
    <n v="0"/>
    <n v="0"/>
  </r>
  <r>
    <x v="21"/>
    <s v="No aplica "/>
    <x v="2"/>
    <x v="0"/>
    <x v="1"/>
    <x v="2"/>
    <s v="Disposición por la cual se establecen los lineamientos para garantizar el abastecimiento continuo de combustibles, en atención a las particularidades de cada situación y su ubicación geográfica expedida "/>
    <n v="1"/>
    <n v="0"/>
    <n v="0"/>
    <n v="0"/>
    <n v="0"/>
  </r>
  <r>
    <x v="21"/>
    <s v="No aplica "/>
    <x v="2"/>
    <x v="0"/>
    <x v="1"/>
    <x v="2"/>
    <s v="Acto administrativo para la actualización del plan de abastecimiento de combustibles de departamentos de la periferia nacional elaborado"/>
    <n v="1"/>
    <n v="0"/>
    <n v="0"/>
    <n v="0"/>
    <n v="0"/>
  </r>
  <r>
    <x v="21"/>
    <s v="No aplica "/>
    <x v="2"/>
    <x v="0"/>
    <x v="5"/>
    <x v="2"/>
    <s v="Documento base sobre para garantizar la certeza en la información allí depositada, información en tiempo real, información disponible por perfil de usuarios y responsabilidades de los agentes que incorporan información que deberán aplicarse al SICOM, elaborado "/>
    <n v="1"/>
    <n v="0"/>
    <n v="0"/>
    <n v="0"/>
    <n v="0"/>
  </r>
  <r>
    <x v="21"/>
    <s v="No aplica "/>
    <x v="2"/>
    <x v="0"/>
    <x v="1"/>
    <x v="2"/>
    <s v="Reglamento de acceso y uso de SICOM. Elaborado"/>
    <n v="1"/>
    <n v="0"/>
    <n v="0"/>
    <n v="0"/>
    <n v="0"/>
  </r>
  <r>
    <x v="21"/>
    <s v="No aplica "/>
    <x v="2"/>
    <x v="0"/>
    <x v="1"/>
    <x v="0"/>
    <s v="Actualización del plan de abastecimiento de combustibles en zonas de frontera elaborada"/>
    <n v="1"/>
    <n v="0"/>
    <n v="0"/>
    <n v="0"/>
    <n v="0"/>
  </r>
  <r>
    <x v="21"/>
    <s v="No aplica "/>
    <x v="2"/>
    <x v="0"/>
    <x v="1"/>
    <x v="2"/>
    <s v="Acto administrativo para la implementación de un sistema y/o mecanismo de monitoreo tecnológico al combustible subsidiado expedido."/>
    <n v="1"/>
    <n v="0"/>
    <n v="0"/>
    <n v="0"/>
    <n v="0"/>
  </r>
  <r>
    <x v="21"/>
    <s v="No aplica "/>
    <x v="2"/>
    <x v="0"/>
    <x v="5"/>
    <x v="2"/>
    <s v="Piloto del sistema y/o mecanismos de monitoreo tecnológico al combustible subsidiado implementado. Metodología de asignación de volúmenes máximos de combustible en zona de frontera"/>
    <n v="1"/>
    <n v="0"/>
    <n v="0"/>
    <n v="0"/>
    <n v="0"/>
  </r>
  <r>
    <x v="21"/>
    <s v="No aplica "/>
    <x v="2"/>
    <x v="0"/>
    <x v="1"/>
    <x v="2"/>
    <s v="Convenios o contratos  interadministrativos con municipios y entidades territoriales que promuevan generación de empleo legal y formal en zonas de frontera y lugares donde se da el hurto de combustibles.realizados"/>
    <n v="2"/>
    <n v="0"/>
    <n v="0"/>
    <n v="0"/>
    <n v="0"/>
  </r>
  <r>
    <x v="21"/>
    <s v="No aplica "/>
    <x v="2"/>
    <x v="0"/>
    <x v="1"/>
    <x v="2"/>
    <s v="Acto administrativo por el cual se establecen los parámetros para el desarrollo del programa de sustitución de leña, carbón y residuos por energético de transición de gas combustible incluido el biogás en la cocción de alimentos y la entrega de subsidio al consumo a los beneficiarios del programa expedido. "/>
    <n v="1"/>
    <n v="0"/>
    <n v="0"/>
    <n v="0"/>
    <n v="0"/>
  </r>
  <r>
    <x v="21"/>
    <s v="No aplica "/>
    <x v="2"/>
    <x v="0"/>
    <x v="5"/>
    <x v="2"/>
    <s v="Proyecto sustitución por energéticos de transición en hogares de bajos recursos nacional, formulados."/>
    <n v="1"/>
    <n v="0"/>
    <n v="0"/>
    <n v="0"/>
    <n v="0"/>
  </r>
  <r>
    <x v="21"/>
    <s v="Biogás"/>
    <x v="2"/>
    <x v="0"/>
    <x v="5"/>
    <x v="2"/>
    <s v="Proyecto  de sustitución por energéticos de transición en hogares de bajos recursos nacional, estructurados"/>
    <n v="1"/>
    <n v="0"/>
    <n v="0"/>
    <n v="0"/>
    <n v="0"/>
  </r>
  <r>
    <x v="21"/>
    <s v="Biogás"/>
    <x v="2"/>
    <x v="0"/>
    <x v="5"/>
    <x v="2"/>
    <s v="Proyecto  de sustitución por energéticos de transición en hogares de bajos recursos nacional, en ejecución"/>
    <n v="1"/>
    <n v="0"/>
    <n v="0"/>
    <n v="0"/>
    <n v="0"/>
  </r>
  <r>
    <x v="21"/>
    <s v="No aplica "/>
    <x v="2"/>
    <x v="0"/>
    <x v="0"/>
    <x v="2"/>
    <s v="Reglamento técnico del Etanol usado en la mezcla con gasolina con el fin de actualizar la calidad requerida e incorporar el indicador de cociente de inventario de emisiones GEI de acuerdos a las disposiciones ambientales"/>
    <n v="1"/>
    <n v="0"/>
    <n v="0"/>
    <n v="0"/>
    <n v="0"/>
  </r>
  <r>
    <x v="21"/>
    <s v="No aplica "/>
    <x v="2"/>
    <x v="0"/>
    <x v="5"/>
    <x v="2"/>
    <s v="Propuesta base para la elaboración de un documento CONPES que incorpore la hoja de ruta de los biocombustibles de primera generación y segunda generación,  mayor flexibilidad en mezclas junto con su  logísticas de suministro elaborado"/>
    <n v="1"/>
    <n v="0"/>
    <n v="0"/>
    <n v="0"/>
    <n v="0"/>
  </r>
  <r>
    <x v="21"/>
    <s v="No aplica "/>
    <x v="2"/>
    <x v="0"/>
    <x v="1"/>
    <x v="2"/>
    <s v="Actualizacón de la resolucion de  reglamento tecnico combustibles de aviación Jet A y Jet A1, expedida"/>
    <n v="1"/>
    <n v="0"/>
    <n v="0"/>
    <n v="0"/>
    <n v="0"/>
  </r>
  <r>
    <x v="21"/>
    <s v="No aplica "/>
    <x v="2"/>
    <x v="0"/>
    <x v="1"/>
    <x v="2"/>
    <s v="Reglamento tecnico de calidad combustibles de aviación SAF expedido"/>
    <n v="1"/>
    <n v="0"/>
    <n v="0"/>
    <n v="0"/>
    <n v="0"/>
  </r>
  <r>
    <x v="21"/>
    <s v="No aplica "/>
    <x v="2"/>
    <x v="0"/>
    <x v="1"/>
    <x v="2"/>
    <s v="Acto administrativo por el  cual se establece la metodología de calculo del ingreso al productor del alcohol carburante elaborado y expedido "/>
    <n v="1"/>
    <n v="0"/>
    <n v="0"/>
    <n v="0"/>
    <n v="0"/>
  </r>
  <r>
    <x v="21"/>
    <s v="No aplica "/>
    <x v="2"/>
    <x v="0"/>
    <x v="1"/>
    <x v="2"/>
    <s v="Acto administrativo por el cual se establece la metodología de cálculo del ingreso al productor de biocombustible para uso en motores diésel elaborado y expedido"/>
    <n v="1"/>
    <n v="0"/>
    <n v="0"/>
    <n v="0"/>
    <n v="0"/>
  </r>
  <r>
    <x v="21"/>
    <s v="No aplica "/>
    <x v="2"/>
    <x v="0"/>
    <x v="1"/>
    <x v="2"/>
    <s v="Acto administrativo por ella cual se establece la metodología de calculo del ingreso al productor de la Gasolina Motor Corriente elaborado y expedido "/>
    <n v="1"/>
    <n v="0"/>
    <n v="0"/>
    <n v="0"/>
    <n v="0"/>
  </r>
  <r>
    <x v="21"/>
    <s v="No aplica "/>
    <x v="2"/>
    <x v="0"/>
    <x v="1"/>
    <x v="2"/>
    <s v="Acto administrativo por el  cual se establece la metodología de calculo del ingreso al productor del Disel elaborado y expedido "/>
    <n v="1"/>
    <n v="0"/>
    <n v="0"/>
    <n v="0"/>
    <n v="0"/>
  </r>
  <r>
    <x v="21"/>
    <s v="No aplica "/>
    <x v="2"/>
    <x v="0"/>
    <x v="5"/>
    <x v="2"/>
    <s v="Guía digital para petróleo y otros productos (sistema de información). Implementado"/>
    <n v="1"/>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BEDEB6-2294-4105-B99A-E926296BCDB7}" name="TablaDinámica1"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location ref="A3:C26" firstHeaderRow="0" firstDataRow="1" firstDataCol="1"/>
  <pivotFields count="12">
    <pivotField axis="axisRow" showAll="0">
      <items count="23">
        <item x="0"/>
        <item x="2"/>
        <item x="21"/>
        <item x="19"/>
        <item x="3"/>
        <item x="4"/>
        <item x="5"/>
        <item x="6"/>
        <item x="7"/>
        <item x="8"/>
        <item x="1"/>
        <item x="9"/>
        <item x="10"/>
        <item x="11"/>
        <item x="12"/>
        <item x="13"/>
        <item x="18"/>
        <item x="20"/>
        <item x="14"/>
        <item x="15"/>
        <item x="16"/>
        <item x="17"/>
        <item t="default"/>
      </items>
    </pivotField>
    <pivotField showAll="0"/>
    <pivotField showAll="0"/>
    <pivotField showAll="0"/>
    <pivotField showAll="0"/>
    <pivotField showAll="0"/>
    <pivotField showAll="0"/>
    <pivotField showAll="0"/>
    <pivotField showAll="0"/>
    <pivotField showAll="0"/>
    <pivotField dataField="1" showAll="0"/>
    <pivotField dataField="1"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romedio de PROGRAMACIÓN % MARZO" fld="10" subtotal="average" baseField="0" baseItem="0"/>
    <dataField name="Promedio de AVANCE % MARZO" fld="11" subtotal="average" baseField="0" baseItem="0"/>
  </dataFields>
  <formats count="3">
    <format dxfId="29">
      <pivotArea outline="0" collapsedLevelsAreSubtotals="1" fieldPosition="0"/>
    </format>
    <format dxfId="28">
      <pivotArea outline="0" collapsedLevelsAreSubtotals="1" fieldPosition="0"/>
    </format>
    <format dxfId="27">
      <pivotArea outline="0" collapsedLevelsAreSubtotals="1" fieldPosition="0"/>
    </format>
  </formats>
  <chartFormats count="2">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A433575-6C95-4F7B-9952-AB8EFE5EBB3B}" name="TablaDinámica2"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location ref="A3:B13" firstHeaderRow="1" firstDataRow="1" firstDataCol="1"/>
  <pivotFields count="12">
    <pivotField showAll="0"/>
    <pivotField showAll="0"/>
    <pivotField showAll="0"/>
    <pivotField showAll="0"/>
    <pivotField axis="axisRow" showAll="0">
      <items count="15">
        <item m="1" x="12"/>
        <item x="3"/>
        <item x="2"/>
        <item m="1" x="9"/>
        <item x="0"/>
        <item x="8"/>
        <item x="7"/>
        <item m="1" x="13"/>
        <item x="5"/>
        <item m="1" x="11"/>
        <item x="1"/>
        <item m="1" x="10"/>
        <item x="4"/>
        <item x="6"/>
        <item t="default"/>
      </items>
    </pivotField>
    <pivotField showAll="0"/>
    <pivotField showAll="0"/>
    <pivotField showAll="0"/>
    <pivotField showAll="0"/>
    <pivotField showAll="0"/>
    <pivotField showAll="0"/>
    <pivotField dataField="1" showAll="0"/>
  </pivotFields>
  <rowFields count="1">
    <field x="4"/>
  </rowFields>
  <rowItems count="10">
    <i>
      <x v="1"/>
    </i>
    <i>
      <x v="2"/>
    </i>
    <i>
      <x v="4"/>
    </i>
    <i>
      <x v="5"/>
    </i>
    <i>
      <x v="6"/>
    </i>
    <i>
      <x v="8"/>
    </i>
    <i>
      <x v="10"/>
    </i>
    <i>
      <x v="12"/>
    </i>
    <i>
      <x v="13"/>
    </i>
    <i t="grand">
      <x/>
    </i>
  </rowItems>
  <colItems count="1">
    <i/>
  </colItems>
  <dataFields count="1">
    <dataField name="Promedio de AVANCE % MARZO" fld="11" subtotal="average" baseField="4" baseItem="0" numFmtId="10"/>
  </dataFields>
  <formats count="8">
    <format dxfId="26">
      <pivotArea outline="0" collapsedLevelsAreSubtotals="1" fieldPosition="0"/>
    </format>
    <format dxfId="25">
      <pivotArea dataOnly="0" labelOnly="1" outline="0" axis="axisValues" fieldPosition="0"/>
    </format>
    <format dxfId="24">
      <pivotArea outline="0" collapsedLevelsAreSubtotals="1" fieldPosition="0"/>
    </format>
    <format dxfId="23">
      <pivotArea dataOnly="0" labelOnly="1" outline="0" axis="axisValues" fieldPosition="0"/>
    </format>
    <format dxfId="22">
      <pivotArea field="4" type="button" dataOnly="0" labelOnly="1" outline="0" axis="axisRow" fieldPosition="0"/>
    </format>
    <format dxfId="21">
      <pivotArea dataOnly="0" labelOnly="1" fieldPosition="0">
        <references count="1">
          <reference field="4" count="0"/>
        </references>
      </pivotArea>
    </format>
    <format dxfId="20">
      <pivotArea dataOnly="0" labelOnly="1" grandRow="1" outline="0" fieldPosition="0"/>
    </format>
    <format dxfId="19">
      <pivotArea outline="0" collapsedLevelsAreSubtotals="1" fieldPosition="0"/>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597FD95-F737-4522-B929-6903689D8277}" name="TablaDinámica3"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3:C11" firstHeaderRow="0" firstDataRow="1" firstDataCol="1"/>
  <pivotFields count="12">
    <pivotField showAll="0"/>
    <pivotField showAll="0"/>
    <pivotField showAll="0"/>
    <pivotField showAll="0"/>
    <pivotField showAll="0"/>
    <pivotField axis="axisRow" showAll="0">
      <items count="8">
        <item x="3"/>
        <item x="6"/>
        <item x="5"/>
        <item x="0"/>
        <item x="4"/>
        <item x="2"/>
        <item x="1"/>
        <item t="default"/>
      </items>
    </pivotField>
    <pivotField showAll="0"/>
    <pivotField showAll="0"/>
    <pivotField showAll="0"/>
    <pivotField showAll="0"/>
    <pivotField showAll="0"/>
    <pivotField dataField="1" showAll="0"/>
  </pivotFields>
  <rowFields count="1">
    <field x="5"/>
  </rowFields>
  <rowItems count="8">
    <i>
      <x/>
    </i>
    <i>
      <x v="1"/>
    </i>
    <i>
      <x v="2"/>
    </i>
    <i>
      <x v="3"/>
    </i>
    <i>
      <x v="4"/>
    </i>
    <i>
      <x v="5"/>
    </i>
    <i>
      <x v="6"/>
    </i>
    <i t="grand">
      <x/>
    </i>
  </rowItems>
  <colFields count="1">
    <field x="-2"/>
  </colFields>
  <colItems count="2">
    <i>
      <x/>
    </i>
    <i i="1">
      <x v="1"/>
    </i>
  </colItems>
  <dataFields count="2">
    <dataField name="Promedio de AVANCE % MARZO" fld="11" subtotal="average" baseField="5" baseItem="0" numFmtId="10"/>
    <dataField name="Cuenta de AVANCE % MARZO" fld="11" subtotal="count" baseField="5" baseItem="3"/>
  </dataFields>
  <formats count="7">
    <format dxfId="18">
      <pivotArea outline="0" collapsedLevelsAreSubtotals="1" fieldPosition="0"/>
    </format>
    <format dxfId="17">
      <pivotArea dataOnly="0" labelOnly="1" outline="0" axis="axisValues" fieldPosition="0"/>
    </format>
    <format dxfId="16">
      <pivotArea outline="0" collapsedLevelsAreSubtotals="1" fieldPosition="0"/>
    </format>
    <format dxfId="15">
      <pivotArea dataOnly="0" labelOnly="1" outline="0" axis="axisValues" fieldPosition="0"/>
    </format>
    <format dxfId="14">
      <pivotArea outline="0" collapsedLevelsAreSubtotals="1" fieldPosition="0"/>
    </format>
    <format dxfId="13">
      <pivotArea dataOnly="0" labelOnly="1" outline="0" axis="axisValues" fieldPosition="0"/>
    </format>
    <format dxfId="12">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EB50387-69A6-48E2-99FD-8608F57F774A}" name="TablaDinámica4"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location ref="A3:C22" firstHeaderRow="0" firstDataRow="1" firstDataCol="1"/>
  <pivotFields count="12">
    <pivotField showAll="0"/>
    <pivotField showAll="0"/>
    <pivotField axis="axisRow" showAll="0">
      <items count="19">
        <item x="13"/>
        <item x="12"/>
        <item x="7"/>
        <item x="5"/>
        <item x="15"/>
        <item x="10"/>
        <item x="4"/>
        <item x="9"/>
        <item x="6"/>
        <item x="8"/>
        <item x="16"/>
        <item x="11"/>
        <item x="0"/>
        <item x="2"/>
        <item x="1"/>
        <item x="17"/>
        <item x="14"/>
        <item x="3"/>
        <item t="default"/>
      </items>
    </pivotField>
    <pivotField showAll="0"/>
    <pivotField showAll="0"/>
    <pivotField showAll="0"/>
    <pivotField showAll="0"/>
    <pivotField showAll="0"/>
    <pivotField showAll="0"/>
    <pivotField showAll="0"/>
    <pivotField dataField="1" showAll="0"/>
    <pivotField dataField="1" showAll="0"/>
  </pivotFields>
  <rowFields count="1">
    <field x="2"/>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dataFields count="2">
    <dataField name="Promedio de PROGRAMACIÓN % MARZO" fld="10" subtotal="average" baseField="3" baseItem="5"/>
    <dataField name="Promedio de AVANCE % MARZO" fld="11" subtotal="average" baseField="3" baseItem="0" numFmtId="164"/>
  </dataFields>
  <formats count="6">
    <format dxfId="11">
      <pivotArea outline="0" collapsedLevelsAreSubtotals="1" fieldPosition="0"/>
    </format>
    <format dxfId="10">
      <pivotArea dataOnly="0" labelOnly="1" outline="0" axis="axisValues" fieldPosition="0"/>
    </format>
    <format dxfId="9">
      <pivotArea outline="0" collapsedLevelsAreSubtotals="1" fieldPosition="0"/>
    </format>
    <format dxfId="8">
      <pivotArea dataOnly="0" labelOnly="1" outline="0" axis="axisValues" fieldPosition="0"/>
    </format>
    <format dxfId="7">
      <pivotArea outline="0" collapsedLevelsAreSubtotals="1" fieldPosition="0"/>
    </format>
    <format dxfId="6">
      <pivotArea dataOnly="0" labelOnly="1" outline="0" axis="axisValues"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3476A26-747F-4817-A450-252D545BEF04}" name="TablaDinámica5" cacheId="1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8" firstHeaderRow="1" firstDataRow="1" firstDataCol="1"/>
  <pivotFields count="12">
    <pivotField showAll="0"/>
    <pivotField showAll="0"/>
    <pivotField showAll="0"/>
    <pivotField axis="axisRow" showAll="0">
      <items count="5">
        <item x="2"/>
        <item x="1"/>
        <item x="0"/>
        <item x="3"/>
        <item t="default"/>
      </items>
    </pivotField>
    <pivotField showAll="0"/>
    <pivotField showAll="0"/>
    <pivotField showAll="0"/>
    <pivotField showAll="0"/>
    <pivotField showAll="0"/>
    <pivotField showAll="0"/>
    <pivotField showAll="0"/>
    <pivotField dataField="1" showAll="0"/>
  </pivotFields>
  <rowFields count="1">
    <field x="3"/>
  </rowFields>
  <rowItems count="5">
    <i>
      <x/>
    </i>
    <i>
      <x v="1"/>
    </i>
    <i>
      <x v="2"/>
    </i>
    <i>
      <x v="3"/>
    </i>
    <i t="grand">
      <x/>
    </i>
  </rowItems>
  <colItems count="1">
    <i/>
  </colItems>
  <dataFields count="1">
    <dataField name="Promedio de AVANCE % MARZO" fld="11" subtotal="average" baseField="4" baseItem="0" numFmtId="164"/>
  </dataFields>
  <formats count="6">
    <format dxfId="5">
      <pivotArea outline="0" collapsedLevelsAreSubtotals="1" fieldPosition="0"/>
    </format>
    <format dxfId="4">
      <pivotArea dataOnly="0" labelOnly="1" outline="0" axis="axisValues" fieldPosition="0"/>
    </format>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1EBFF-6F05-4816-93BB-3CBB94CC89CE}">
  <dimension ref="A1:L233"/>
  <sheetViews>
    <sheetView tabSelected="1" workbookViewId="0"/>
  </sheetViews>
  <sheetFormatPr baseColWidth="10" defaultColWidth="11.42578125" defaultRowHeight="69.75" customHeight="1" x14ac:dyDescent="0.25"/>
  <cols>
    <col min="1" max="2" width="22.42578125" style="18" customWidth="1"/>
    <col min="3" max="3" width="27.28515625" style="7" customWidth="1"/>
    <col min="4" max="4" width="11.42578125" style="7" customWidth="1"/>
    <col min="5" max="5" width="39.42578125" style="7" bestFit="1" customWidth="1"/>
    <col min="6" max="6" width="28.42578125" style="7" customWidth="1"/>
    <col min="7" max="7" width="50.7109375" style="7" customWidth="1"/>
    <col min="8" max="10" width="15.7109375" style="31" customWidth="1"/>
    <col min="11" max="11" width="16.85546875" style="49" bestFit="1" customWidth="1"/>
    <col min="12" max="12" width="11.42578125" style="50"/>
    <col min="13" max="16384" width="11.42578125" style="7"/>
  </cols>
  <sheetData>
    <row r="1" spans="1:12" s="3" customFormat="1" ht="69.75" customHeight="1" x14ac:dyDescent="0.25">
      <c r="A1" s="2" t="s">
        <v>0</v>
      </c>
      <c r="B1" s="2" t="s">
        <v>1</v>
      </c>
      <c r="C1" s="1" t="s">
        <v>2</v>
      </c>
      <c r="D1" s="2" t="s">
        <v>3</v>
      </c>
      <c r="E1" s="1" t="s">
        <v>4</v>
      </c>
      <c r="F1" s="1" t="s">
        <v>5</v>
      </c>
      <c r="G1" s="1" t="s">
        <v>6</v>
      </c>
      <c r="H1" s="2" t="s">
        <v>7</v>
      </c>
      <c r="I1" s="2" t="s">
        <v>8</v>
      </c>
      <c r="J1" s="2" t="s">
        <v>9</v>
      </c>
      <c r="K1" s="42" t="s">
        <v>10</v>
      </c>
      <c r="L1" s="43" t="s">
        <v>11</v>
      </c>
    </row>
    <row r="2" spans="1:12" ht="69.75" customHeight="1" x14ac:dyDescent="0.25">
      <c r="A2" s="4" t="s">
        <v>12</v>
      </c>
      <c r="B2" s="8" t="s">
        <v>13</v>
      </c>
      <c r="C2" s="5" t="s">
        <v>14</v>
      </c>
      <c r="D2" s="5" t="s">
        <v>15</v>
      </c>
      <c r="E2" s="4" t="s">
        <v>16</v>
      </c>
      <c r="F2" s="5" t="s">
        <v>17</v>
      </c>
      <c r="G2" s="8" t="s">
        <v>18</v>
      </c>
      <c r="H2" s="19">
        <v>1</v>
      </c>
      <c r="I2" s="20">
        <v>0.25</v>
      </c>
      <c r="J2" s="32">
        <v>0.25</v>
      </c>
      <c r="K2" s="44">
        <v>0.25</v>
      </c>
      <c r="L2" s="45">
        <v>0.25</v>
      </c>
    </row>
    <row r="3" spans="1:12" ht="69.75" customHeight="1" x14ac:dyDescent="0.25">
      <c r="A3" s="4" t="s">
        <v>12</v>
      </c>
      <c r="B3" s="8" t="s">
        <v>13</v>
      </c>
      <c r="C3" s="5" t="s">
        <v>14</v>
      </c>
      <c r="D3" s="5" t="s">
        <v>15</v>
      </c>
      <c r="E3" s="4" t="s">
        <v>16</v>
      </c>
      <c r="F3" s="5" t="s">
        <v>19</v>
      </c>
      <c r="G3" s="8" t="s">
        <v>20</v>
      </c>
      <c r="H3" s="21">
        <v>9256</v>
      </c>
      <c r="I3" s="22">
        <v>740.48</v>
      </c>
      <c r="J3" s="33">
        <v>3032</v>
      </c>
      <c r="K3" s="44">
        <v>0.08</v>
      </c>
      <c r="L3" s="45">
        <v>0.32757130509939503</v>
      </c>
    </row>
    <row r="4" spans="1:12" ht="69.75" customHeight="1" x14ac:dyDescent="0.25">
      <c r="A4" s="4" t="s">
        <v>12</v>
      </c>
      <c r="B4" s="8" t="s">
        <v>21</v>
      </c>
      <c r="C4" s="5" t="s">
        <v>14</v>
      </c>
      <c r="D4" s="5" t="s">
        <v>15</v>
      </c>
      <c r="E4" s="4" t="s">
        <v>16</v>
      </c>
      <c r="F4" s="5" t="s">
        <v>19</v>
      </c>
      <c r="G4" s="8" t="s">
        <v>22</v>
      </c>
      <c r="H4" s="21">
        <v>28249</v>
      </c>
      <c r="I4" s="23">
        <v>2260</v>
      </c>
      <c r="J4" s="33">
        <v>10724</v>
      </c>
      <c r="K4" s="44">
        <v>8.0002831958653403E-2</v>
      </c>
      <c r="L4" s="46">
        <v>0.37962405748876066</v>
      </c>
    </row>
    <row r="5" spans="1:12" ht="69.75" customHeight="1" x14ac:dyDescent="0.25">
      <c r="A5" s="4" t="s">
        <v>12</v>
      </c>
      <c r="B5" s="8" t="s">
        <v>21</v>
      </c>
      <c r="C5" s="5" t="s">
        <v>14</v>
      </c>
      <c r="D5" s="5" t="s">
        <v>15</v>
      </c>
      <c r="E5" s="4" t="s">
        <v>23</v>
      </c>
      <c r="F5" s="5" t="s">
        <v>24</v>
      </c>
      <c r="G5" s="8" t="s">
        <v>25</v>
      </c>
      <c r="H5" s="22">
        <v>1</v>
      </c>
      <c r="I5" s="22">
        <v>0</v>
      </c>
      <c r="J5" s="34">
        <v>0</v>
      </c>
      <c r="K5" s="53">
        <v>0</v>
      </c>
      <c r="L5" s="54">
        <v>0</v>
      </c>
    </row>
    <row r="6" spans="1:12" ht="69.75" customHeight="1" x14ac:dyDescent="0.25">
      <c r="A6" s="4" t="s">
        <v>12</v>
      </c>
      <c r="B6" s="8" t="s">
        <v>21</v>
      </c>
      <c r="C6" s="5" t="s">
        <v>14</v>
      </c>
      <c r="D6" s="5" t="s">
        <v>15</v>
      </c>
      <c r="E6" s="4" t="s">
        <v>23</v>
      </c>
      <c r="F6" s="5" t="s">
        <v>24</v>
      </c>
      <c r="G6" s="8" t="s">
        <v>26</v>
      </c>
      <c r="H6" s="22">
        <v>1</v>
      </c>
      <c r="I6" s="22">
        <v>0</v>
      </c>
      <c r="J6" s="34">
        <v>0</v>
      </c>
      <c r="K6" s="53">
        <v>0</v>
      </c>
      <c r="L6" s="54">
        <v>0</v>
      </c>
    </row>
    <row r="7" spans="1:12" ht="69.75" customHeight="1" x14ac:dyDescent="0.25">
      <c r="A7" s="4" t="s">
        <v>12</v>
      </c>
      <c r="B7" s="8" t="s">
        <v>21</v>
      </c>
      <c r="C7" s="5" t="s">
        <v>14</v>
      </c>
      <c r="D7" s="5" t="s">
        <v>15</v>
      </c>
      <c r="E7" s="4" t="s">
        <v>23</v>
      </c>
      <c r="F7" s="5" t="s">
        <v>24</v>
      </c>
      <c r="G7" s="8" t="s">
        <v>27</v>
      </c>
      <c r="H7" s="22">
        <v>1</v>
      </c>
      <c r="I7" s="22">
        <v>0</v>
      </c>
      <c r="J7" s="34">
        <v>0</v>
      </c>
      <c r="K7" s="53">
        <v>0</v>
      </c>
      <c r="L7" s="54">
        <v>0</v>
      </c>
    </row>
    <row r="8" spans="1:12" ht="69.75" customHeight="1" x14ac:dyDescent="0.25">
      <c r="A8" s="4" t="s">
        <v>12</v>
      </c>
      <c r="B8" s="8" t="s">
        <v>21</v>
      </c>
      <c r="C8" s="5" t="s">
        <v>14</v>
      </c>
      <c r="D8" s="5" t="s">
        <v>15</v>
      </c>
      <c r="E8" s="4" t="s">
        <v>23</v>
      </c>
      <c r="F8" s="5" t="s">
        <v>24</v>
      </c>
      <c r="G8" s="8" t="s">
        <v>28</v>
      </c>
      <c r="H8" s="22">
        <v>1</v>
      </c>
      <c r="I8" s="22">
        <v>0</v>
      </c>
      <c r="J8" s="34">
        <v>0</v>
      </c>
      <c r="K8" s="53">
        <v>0</v>
      </c>
      <c r="L8" s="54">
        <v>0</v>
      </c>
    </row>
    <row r="9" spans="1:12" ht="69.75" customHeight="1" x14ac:dyDescent="0.25">
      <c r="A9" s="4" t="s">
        <v>12</v>
      </c>
      <c r="B9" s="8" t="s">
        <v>21</v>
      </c>
      <c r="C9" s="5" t="s">
        <v>14</v>
      </c>
      <c r="D9" s="5" t="s">
        <v>15</v>
      </c>
      <c r="E9" s="4" t="s">
        <v>23</v>
      </c>
      <c r="F9" s="5" t="s">
        <v>24</v>
      </c>
      <c r="G9" s="8" t="s">
        <v>29</v>
      </c>
      <c r="H9" s="22">
        <v>1</v>
      </c>
      <c r="I9" s="20">
        <v>0.25</v>
      </c>
      <c r="J9" s="32">
        <v>0.25</v>
      </c>
      <c r="K9" s="44">
        <v>0.25</v>
      </c>
      <c r="L9" s="45">
        <v>0.25</v>
      </c>
    </row>
    <row r="10" spans="1:12" ht="69.75" customHeight="1" x14ac:dyDescent="0.25">
      <c r="A10" s="4" t="s">
        <v>30</v>
      </c>
      <c r="B10" s="4" t="s">
        <v>31</v>
      </c>
      <c r="C10" s="5" t="s">
        <v>32</v>
      </c>
      <c r="D10" s="5" t="s">
        <v>15</v>
      </c>
      <c r="E10" s="4" t="s">
        <v>16</v>
      </c>
      <c r="F10" s="5" t="s">
        <v>24</v>
      </c>
      <c r="G10" s="8" t="s">
        <v>33</v>
      </c>
      <c r="H10" s="24">
        <v>30</v>
      </c>
      <c r="I10" s="22">
        <v>0</v>
      </c>
      <c r="J10" s="34">
        <v>0</v>
      </c>
      <c r="K10" s="53">
        <v>0</v>
      </c>
      <c r="L10" s="54">
        <v>0</v>
      </c>
    </row>
    <row r="11" spans="1:12" ht="69.75" customHeight="1" x14ac:dyDescent="0.25">
      <c r="A11" s="4" t="s">
        <v>30</v>
      </c>
      <c r="B11" s="4" t="s">
        <v>31</v>
      </c>
      <c r="C11" s="5" t="s">
        <v>14</v>
      </c>
      <c r="D11" s="5" t="s">
        <v>15</v>
      </c>
      <c r="E11" s="4" t="s">
        <v>16</v>
      </c>
      <c r="F11" s="5" t="s">
        <v>24</v>
      </c>
      <c r="G11" s="8" t="s">
        <v>34</v>
      </c>
      <c r="H11" s="21">
        <v>30</v>
      </c>
      <c r="I11" s="22">
        <v>0</v>
      </c>
      <c r="J11" s="34">
        <v>0</v>
      </c>
      <c r="K11" s="53">
        <v>0</v>
      </c>
      <c r="L11" s="54">
        <v>0</v>
      </c>
    </row>
    <row r="12" spans="1:12" ht="69.75" customHeight="1" x14ac:dyDescent="0.25">
      <c r="A12" s="4" t="s">
        <v>30</v>
      </c>
      <c r="B12" s="4" t="s">
        <v>31</v>
      </c>
      <c r="C12" s="5" t="s">
        <v>14</v>
      </c>
      <c r="D12" s="5" t="s">
        <v>15</v>
      </c>
      <c r="E12" s="4" t="s">
        <v>16</v>
      </c>
      <c r="F12" s="5" t="s">
        <v>24</v>
      </c>
      <c r="G12" s="8" t="s">
        <v>35</v>
      </c>
      <c r="H12" s="21">
        <v>2</v>
      </c>
      <c r="I12" s="22">
        <v>0</v>
      </c>
      <c r="J12" s="34">
        <v>0</v>
      </c>
      <c r="K12" s="53">
        <v>0</v>
      </c>
      <c r="L12" s="54">
        <v>0</v>
      </c>
    </row>
    <row r="13" spans="1:12" ht="69.75" customHeight="1" x14ac:dyDescent="0.25">
      <c r="A13" s="4" t="s">
        <v>30</v>
      </c>
      <c r="B13" s="4" t="s">
        <v>31</v>
      </c>
      <c r="C13" s="5" t="s">
        <v>14</v>
      </c>
      <c r="D13" s="5" t="s">
        <v>15</v>
      </c>
      <c r="E13" s="4" t="s">
        <v>16</v>
      </c>
      <c r="F13" s="5" t="s">
        <v>19</v>
      </c>
      <c r="G13" s="8" t="s">
        <v>36</v>
      </c>
      <c r="H13" s="21">
        <v>12000</v>
      </c>
      <c r="I13" s="25">
        <f>+H13*22%</f>
        <v>2640</v>
      </c>
      <c r="J13" s="35">
        <f>+H13*5%</f>
        <v>600</v>
      </c>
      <c r="K13" s="44">
        <v>0.22</v>
      </c>
      <c r="L13" s="47">
        <v>4.9999999999999996E-2</v>
      </c>
    </row>
    <row r="14" spans="1:12" ht="69.75" customHeight="1" x14ac:dyDescent="0.25">
      <c r="A14" s="4" t="s">
        <v>30</v>
      </c>
      <c r="B14" s="4" t="s">
        <v>31</v>
      </c>
      <c r="C14" s="5" t="s">
        <v>14</v>
      </c>
      <c r="D14" s="5" t="s">
        <v>15</v>
      </c>
      <c r="E14" s="4" t="s">
        <v>16</v>
      </c>
      <c r="F14" s="5" t="s">
        <v>19</v>
      </c>
      <c r="G14" s="8" t="s">
        <v>37</v>
      </c>
      <c r="H14" s="21">
        <v>9400</v>
      </c>
      <c r="I14" s="22">
        <f>+H14*18%</f>
        <v>1692</v>
      </c>
      <c r="J14" s="34">
        <f>+H14*20%</f>
        <v>1880</v>
      </c>
      <c r="K14" s="44">
        <v>0.18</v>
      </c>
      <c r="L14" s="45">
        <v>0.2</v>
      </c>
    </row>
    <row r="15" spans="1:12" ht="69.75" customHeight="1" x14ac:dyDescent="0.25">
      <c r="A15" s="4" t="s">
        <v>30</v>
      </c>
      <c r="B15" s="4" t="s">
        <v>31</v>
      </c>
      <c r="C15" s="5" t="s">
        <v>38</v>
      </c>
      <c r="D15" s="5" t="s">
        <v>15</v>
      </c>
      <c r="E15" s="4" t="s">
        <v>16</v>
      </c>
      <c r="F15" s="5" t="s">
        <v>19</v>
      </c>
      <c r="G15" s="8" t="s">
        <v>39</v>
      </c>
      <c r="H15" s="21">
        <v>39000</v>
      </c>
      <c r="I15" s="22">
        <f>+H15*5%</f>
        <v>1950</v>
      </c>
      <c r="J15" s="34">
        <f>+H15*10%</f>
        <v>3900</v>
      </c>
      <c r="K15" s="44">
        <v>0.05</v>
      </c>
      <c r="L15" s="45">
        <v>0.1</v>
      </c>
    </row>
    <row r="16" spans="1:12" ht="69.75" customHeight="1" x14ac:dyDescent="0.25">
      <c r="A16" s="4" t="s">
        <v>30</v>
      </c>
      <c r="B16" s="4" t="s">
        <v>31</v>
      </c>
      <c r="C16" s="5" t="s">
        <v>38</v>
      </c>
      <c r="D16" s="5" t="s">
        <v>15</v>
      </c>
      <c r="E16" s="4" t="s">
        <v>16</v>
      </c>
      <c r="F16" s="5" t="s">
        <v>19</v>
      </c>
      <c r="G16" s="8" t="s">
        <v>40</v>
      </c>
      <c r="H16" s="21">
        <v>21000</v>
      </c>
      <c r="I16" s="26">
        <f>+H16*9.5%</f>
        <v>1995</v>
      </c>
      <c r="J16" s="35">
        <f>+H16*5%</f>
        <v>1050</v>
      </c>
      <c r="K16" s="44">
        <v>9.5000000000000001E-2</v>
      </c>
      <c r="L16" s="47">
        <v>4.9999999999999996E-2</v>
      </c>
    </row>
    <row r="17" spans="1:12" ht="69.75" customHeight="1" x14ac:dyDescent="0.25">
      <c r="A17" s="4" t="s">
        <v>30</v>
      </c>
      <c r="B17" s="4" t="s">
        <v>31</v>
      </c>
      <c r="C17" s="5" t="s">
        <v>38</v>
      </c>
      <c r="D17" s="5" t="s">
        <v>15</v>
      </c>
      <c r="E17" s="4" t="s">
        <v>16</v>
      </c>
      <c r="F17" s="5" t="s">
        <v>24</v>
      </c>
      <c r="G17" s="8" t="s">
        <v>41</v>
      </c>
      <c r="H17" s="21">
        <v>35</v>
      </c>
      <c r="I17" s="26">
        <f>+H17*20%</f>
        <v>7</v>
      </c>
      <c r="J17" s="36">
        <f>+H17*17%</f>
        <v>5.95</v>
      </c>
      <c r="K17" s="44">
        <v>0.2</v>
      </c>
      <c r="L17" s="47">
        <v>0.17</v>
      </c>
    </row>
    <row r="18" spans="1:12" ht="69.75" customHeight="1" x14ac:dyDescent="0.25">
      <c r="A18" s="4" t="s">
        <v>30</v>
      </c>
      <c r="B18" s="4" t="s">
        <v>31</v>
      </c>
      <c r="C18" s="5" t="s">
        <v>38</v>
      </c>
      <c r="D18" s="5" t="s">
        <v>15</v>
      </c>
      <c r="E18" s="4" t="s">
        <v>16</v>
      </c>
      <c r="F18" s="5" t="s">
        <v>24</v>
      </c>
      <c r="G18" s="8" t="s">
        <v>42</v>
      </c>
      <c r="H18" s="21">
        <v>30</v>
      </c>
      <c r="I18" s="22">
        <f>+H18*10%</f>
        <v>3</v>
      </c>
      <c r="J18" s="34">
        <v>3</v>
      </c>
      <c r="K18" s="44">
        <v>0.1</v>
      </c>
      <c r="L18" s="45">
        <v>0.1</v>
      </c>
    </row>
    <row r="19" spans="1:12" ht="69.75" customHeight="1" x14ac:dyDescent="0.25">
      <c r="A19" s="4" t="s">
        <v>30</v>
      </c>
      <c r="B19" s="4" t="s">
        <v>31</v>
      </c>
      <c r="C19" s="5" t="s">
        <v>43</v>
      </c>
      <c r="D19" s="5" t="s">
        <v>15</v>
      </c>
      <c r="E19" s="8" t="s">
        <v>44</v>
      </c>
      <c r="F19" s="5" t="s">
        <v>24</v>
      </c>
      <c r="G19" s="8" t="s">
        <v>45</v>
      </c>
      <c r="H19" s="21">
        <v>1</v>
      </c>
      <c r="I19" s="22">
        <v>0</v>
      </c>
      <c r="J19" s="34">
        <v>0</v>
      </c>
      <c r="K19" s="53">
        <v>0</v>
      </c>
      <c r="L19" s="54">
        <v>0</v>
      </c>
    </row>
    <row r="20" spans="1:12" ht="69.75" customHeight="1" x14ac:dyDescent="0.25">
      <c r="A20" s="4" t="s">
        <v>30</v>
      </c>
      <c r="B20" s="4" t="s">
        <v>31</v>
      </c>
      <c r="C20" s="5" t="s">
        <v>43</v>
      </c>
      <c r="D20" s="5" t="s">
        <v>15</v>
      </c>
      <c r="E20" s="8" t="s">
        <v>44</v>
      </c>
      <c r="F20" s="5" t="s">
        <v>24</v>
      </c>
      <c r="G20" s="8" t="s">
        <v>46</v>
      </c>
      <c r="H20" s="21">
        <v>1</v>
      </c>
      <c r="I20" s="22">
        <v>0</v>
      </c>
      <c r="J20" s="34">
        <v>0</v>
      </c>
      <c r="K20" s="53">
        <v>0</v>
      </c>
      <c r="L20" s="54">
        <v>0</v>
      </c>
    </row>
    <row r="21" spans="1:12" ht="69.75" customHeight="1" x14ac:dyDescent="0.25">
      <c r="A21" s="4" t="s">
        <v>30</v>
      </c>
      <c r="B21" s="4" t="s">
        <v>31</v>
      </c>
      <c r="C21" s="5" t="s">
        <v>43</v>
      </c>
      <c r="D21" s="5" t="s">
        <v>15</v>
      </c>
      <c r="E21" s="8" t="s">
        <v>44</v>
      </c>
      <c r="F21" s="5" t="s">
        <v>24</v>
      </c>
      <c r="G21" s="8" t="s">
        <v>47</v>
      </c>
      <c r="H21" s="21">
        <v>1</v>
      </c>
      <c r="I21" s="22">
        <v>0</v>
      </c>
      <c r="J21" s="34">
        <v>0</v>
      </c>
      <c r="K21" s="53">
        <v>0</v>
      </c>
      <c r="L21" s="54">
        <v>0</v>
      </c>
    </row>
    <row r="22" spans="1:12" ht="69.75" customHeight="1" x14ac:dyDescent="0.25">
      <c r="A22" s="4" t="s">
        <v>30</v>
      </c>
      <c r="B22" s="4" t="s">
        <v>31</v>
      </c>
      <c r="C22" s="5" t="s">
        <v>38</v>
      </c>
      <c r="D22" s="5" t="s">
        <v>15</v>
      </c>
      <c r="E22" s="4" t="s">
        <v>16</v>
      </c>
      <c r="F22" s="5" t="s">
        <v>17</v>
      </c>
      <c r="G22" s="8" t="s">
        <v>48</v>
      </c>
      <c r="H22" s="22">
        <v>1</v>
      </c>
      <c r="I22" s="27">
        <v>1</v>
      </c>
      <c r="J22" s="37">
        <v>1</v>
      </c>
      <c r="K22" s="44">
        <v>1</v>
      </c>
      <c r="L22" s="69">
        <v>1</v>
      </c>
    </row>
    <row r="23" spans="1:12" ht="69.75" customHeight="1" x14ac:dyDescent="0.25">
      <c r="A23" s="4" t="s">
        <v>30</v>
      </c>
      <c r="B23" s="4" t="s">
        <v>31</v>
      </c>
      <c r="C23" s="5" t="s">
        <v>14</v>
      </c>
      <c r="D23" s="5" t="s">
        <v>15</v>
      </c>
      <c r="E23" s="4" t="s">
        <v>16</v>
      </c>
      <c r="F23" s="5" t="s">
        <v>24</v>
      </c>
      <c r="G23" s="8" t="s">
        <v>49</v>
      </c>
      <c r="H23" s="22">
        <v>1</v>
      </c>
      <c r="I23" s="22">
        <v>0</v>
      </c>
      <c r="J23" s="38">
        <v>0.5</v>
      </c>
      <c r="K23" s="53">
        <v>0</v>
      </c>
      <c r="L23" s="45">
        <v>0.5</v>
      </c>
    </row>
    <row r="24" spans="1:12" ht="69.75" customHeight="1" x14ac:dyDescent="0.25">
      <c r="A24" s="4" t="s">
        <v>50</v>
      </c>
      <c r="B24" s="9" t="s">
        <v>51</v>
      </c>
      <c r="C24" s="5" t="s">
        <v>32</v>
      </c>
      <c r="D24" s="5" t="s">
        <v>15</v>
      </c>
      <c r="E24" s="4" t="s">
        <v>16</v>
      </c>
      <c r="F24" s="5" t="s">
        <v>19</v>
      </c>
      <c r="G24" s="8" t="s">
        <v>52</v>
      </c>
      <c r="H24" s="22">
        <v>91</v>
      </c>
      <c r="I24" s="22">
        <v>0</v>
      </c>
      <c r="J24" s="34">
        <v>0</v>
      </c>
      <c r="K24" s="53">
        <v>0</v>
      </c>
      <c r="L24" s="54">
        <v>0</v>
      </c>
    </row>
    <row r="25" spans="1:12" ht="69.75" customHeight="1" x14ac:dyDescent="0.25">
      <c r="A25" s="4" t="s">
        <v>50</v>
      </c>
      <c r="B25" s="8" t="s">
        <v>51</v>
      </c>
      <c r="C25" s="5" t="s">
        <v>32</v>
      </c>
      <c r="D25" s="5" t="s">
        <v>15</v>
      </c>
      <c r="E25" s="4" t="s">
        <v>16</v>
      </c>
      <c r="F25" s="5" t="s">
        <v>19</v>
      </c>
      <c r="G25" s="8" t="s">
        <v>53</v>
      </c>
      <c r="H25" s="22">
        <v>55</v>
      </c>
      <c r="I25" s="22">
        <v>0</v>
      </c>
      <c r="J25" s="34">
        <v>0</v>
      </c>
      <c r="K25" s="53">
        <v>0</v>
      </c>
      <c r="L25" s="54">
        <v>0</v>
      </c>
    </row>
    <row r="26" spans="1:12" ht="69.75" customHeight="1" x14ac:dyDescent="0.25">
      <c r="A26" s="4" t="s">
        <v>50</v>
      </c>
      <c r="B26" s="8" t="s">
        <v>51</v>
      </c>
      <c r="C26" s="5" t="s">
        <v>32</v>
      </c>
      <c r="D26" s="5" t="s">
        <v>15</v>
      </c>
      <c r="E26" s="4" t="s">
        <v>16</v>
      </c>
      <c r="F26" s="5" t="s">
        <v>24</v>
      </c>
      <c r="G26" s="8" t="s">
        <v>54</v>
      </c>
      <c r="H26" s="22">
        <v>1</v>
      </c>
      <c r="I26" s="22">
        <v>0</v>
      </c>
      <c r="J26" s="34">
        <v>0</v>
      </c>
      <c r="K26" s="53">
        <v>0</v>
      </c>
      <c r="L26" s="54">
        <v>0</v>
      </c>
    </row>
    <row r="27" spans="1:12" ht="69.75" customHeight="1" x14ac:dyDescent="0.25">
      <c r="A27" s="4" t="s">
        <v>50</v>
      </c>
      <c r="B27" s="8" t="s">
        <v>51</v>
      </c>
      <c r="C27" s="5" t="s">
        <v>32</v>
      </c>
      <c r="D27" s="5" t="s">
        <v>15</v>
      </c>
      <c r="E27" s="4" t="s">
        <v>16</v>
      </c>
      <c r="F27" s="5" t="s">
        <v>24</v>
      </c>
      <c r="G27" s="8" t="s">
        <v>55</v>
      </c>
      <c r="H27" s="22">
        <v>2</v>
      </c>
      <c r="I27" s="22">
        <v>0</v>
      </c>
      <c r="J27" s="34">
        <v>0</v>
      </c>
      <c r="K27" s="53">
        <v>0</v>
      </c>
      <c r="L27" s="54">
        <v>0</v>
      </c>
    </row>
    <row r="28" spans="1:12" ht="69.75" customHeight="1" x14ac:dyDescent="0.25">
      <c r="A28" s="4" t="s">
        <v>50</v>
      </c>
      <c r="B28" s="8" t="s">
        <v>51</v>
      </c>
      <c r="C28" s="5" t="s">
        <v>32</v>
      </c>
      <c r="D28" s="5" t="s">
        <v>15</v>
      </c>
      <c r="E28" s="4" t="s">
        <v>16</v>
      </c>
      <c r="F28" s="5" t="s">
        <v>24</v>
      </c>
      <c r="G28" s="8" t="s">
        <v>56</v>
      </c>
      <c r="H28" s="22">
        <v>1</v>
      </c>
      <c r="I28" s="22">
        <v>0</v>
      </c>
      <c r="J28" s="39">
        <v>0</v>
      </c>
      <c r="K28" s="53">
        <v>0</v>
      </c>
      <c r="L28" s="55">
        <v>0</v>
      </c>
    </row>
    <row r="29" spans="1:12" ht="69.75" customHeight="1" x14ac:dyDescent="0.25">
      <c r="A29" s="4" t="s">
        <v>50</v>
      </c>
      <c r="B29" s="8" t="s">
        <v>51</v>
      </c>
      <c r="C29" s="5" t="s">
        <v>32</v>
      </c>
      <c r="D29" s="5" t="s">
        <v>15</v>
      </c>
      <c r="E29" s="4" t="s">
        <v>16</v>
      </c>
      <c r="F29" s="5" t="s">
        <v>24</v>
      </c>
      <c r="G29" s="8" t="s">
        <v>57</v>
      </c>
      <c r="H29" s="22">
        <v>30</v>
      </c>
      <c r="I29" s="22">
        <v>0</v>
      </c>
      <c r="J29" s="34">
        <v>0</v>
      </c>
      <c r="K29" s="53">
        <v>0</v>
      </c>
      <c r="L29" s="54">
        <v>0</v>
      </c>
    </row>
    <row r="30" spans="1:12" ht="69.75" customHeight="1" x14ac:dyDescent="0.25">
      <c r="A30" s="4" t="s">
        <v>50</v>
      </c>
      <c r="B30" s="8" t="s">
        <v>51</v>
      </c>
      <c r="C30" s="5" t="s">
        <v>32</v>
      </c>
      <c r="D30" s="5" t="s">
        <v>15</v>
      </c>
      <c r="E30" s="4" t="s">
        <v>16</v>
      </c>
      <c r="F30" s="5" t="s">
        <v>24</v>
      </c>
      <c r="G30" s="8" t="s">
        <v>58</v>
      </c>
      <c r="H30" s="22">
        <v>1</v>
      </c>
      <c r="I30" s="22">
        <v>0</v>
      </c>
      <c r="J30" s="34">
        <v>0</v>
      </c>
      <c r="K30" s="53">
        <v>0</v>
      </c>
      <c r="L30" s="54">
        <v>0</v>
      </c>
    </row>
    <row r="31" spans="1:12" ht="69.75" customHeight="1" x14ac:dyDescent="0.25">
      <c r="A31" s="4" t="s">
        <v>50</v>
      </c>
      <c r="B31" s="8" t="s">
        <v>51</v>
      </c>
      <c r="C31" s="5" t="s">
        <v>32</v>
      </c>
      <c r="D31" s="5" t="s">
        <v>15</v>
      </c>
      <c r="E31" s="4" t="s">
        <v>16</v>
      </c>
      <c r="F31" s="5" t="s">
        <v>19</v>
      </c>
      <c r="G31" s="8" t="s">
        <v>59</v>
      </c>
      <c r="H31" s="22">
        <v>3</v>
      </c>
      <c r="I31" s="22">
        <v>0</v>
      </c>
      <c r="J31" s="34">
        <v>0</v>
      </c>
      <c r="K31" s="53">
        <v>0</v>
      </c>
      <c r="L31" s="54">
        <v>0</v>
      </c>
    </row>
    <row r="32" spans="1:12" ht="69.75" customHeight="1" x14ac:dyDescent="0.25">
      <c r="A32" s="4" t="s">
        <v>50</v>
      </c>
      <c r="B32" s="8" t="s">
        <v>51</v>
      </c>
      <c r="C32" s="5" t="s">
        <v>32</v>
      </c>
      <c r="D32" s="5" t="s">
        <v>15</v>
      </c>
      <c r="E32" s="8" t="s">
        <v>60</v>
      </c>
      <c r="F32" s="5" t="s">
        <v>24</v>
      </c>
      <c r="G32" s="8" t="s">
        <v>61</v>
      </c>
      <c r="H32" s="22">
        <v>45</v>
      </c>
      <c r="I32" s="22">
        <v>0</v>
      </c>
      <c r="J32" s="34">
        <v>0</v>
      </c>
      <c r="K32" s="53">
        <v>0</v>
      </c>
      <c r="L32" s="54">
        <v>0</v>
      </c>
    </row>
    <row r="33" spans="1:12" ht="87.75" customHeight="1" x14ac:dyDescent="0.25">
      <c r="A33" s="4" t="s">
        <v>50</v>
      </c>
      <c r="B33" s="8" t="s">
        <v>62</v>
      </c>
      <c r="C33" s="5" t="s">
        <v>32</v>
      </c>
      <c r="D33" s="5" t="s">
        <v>15</v>
      </c>
      <c r="E33" s="8" t="s">
        <v>44</v>
      </c>
      <c r="F33" s="5" t="s">
        <v>24</v>
      </c>
      <c r="G33" s="8" t="s">
        <v>63</v>
      </c>
      <c r="H33" s="22">
        <v>3</v>
      </c>
      <c r="I33" s="70">
        <f>+H33*30%</f>
        <v>0.89999999999999991</v>
      </c>
      <c r="J33" s="71">
        <v>2</v>
      </c>
      <c r="K33" s="44">
        <v>0.3</v>
      </c>
      <c r="L33" s="45">
        <v>0.66666666666666663</v>
      </c>
    </row>
    <row r="34" spans="1:12" ht="69.75" customHeight="1" x14ac:dyDescent="0.25">
      <c r="A34" s="4" t="s">
        <v>50</v>
      </c>
      <c r="B34" s="8" t="s">
        <v>62</v>
      </c>
      <c r="C34" s="5" t="s">
        <v>32</v>
      </c>
      <c r="D34" s="5" t="s">
        <v>15</v>
      </c>
      <c r="E34" s="8" t="s">
        <v>44</v>
      </c>
      <c r="F34" s="5" t="s">
        <v>24</v>
      </c>
      <c r="G34" s="8" t="s">
        <v>64</v>
      </c>
      <c r="H34" s="22">
        <v>8</v>
      </c>
      <c r="I34" s="22">
        <v>0</v>
      </c>
      <c r="J34" s="34">
        <v>0</v>
      </c>
      <c r="K34" s="53">
        <v>0</v>
      </c>
      <c r="L34" s="54">
        <v>0</v>
      </c>
    </row>
    <row r="35" spans="1:12" ht="69.75" customHeight="1" x14ac:dyDescent="0.25">
      <c r="A35" s="4" t="s">
        <v>50</v>
      </c>
      <c r="B35" s="8" t="s">
        <v>62</v>
      </c>
      <c r="C35" s="5" t="s">
        <v>32</v>
      </c>
      <c r="D35" s="5" t="s">
        <v>15</v>
      </c>
      <c r="E35" s="8" t="s">
        <v>44</v>
      </c>
      <c r="F35" s="5" t="s">
        <v>19</v>
      </c>
      <c r="G35" s="8" t="s">
        <v>65</v>
      </c>
      <c r="H35" s="22">
        <v>950</v>
      </c>
      <c r="I35" s="23">
        <f>+H35*2.6%</f>
        <v>24.700000000000003</v>
      </c>
      <c r="J35" s="34">
        <v>610</v>
      </c>
      <c r="K35" s="44">
        <v>2.6000000000000002E-2</v>
      </c>
      <c r="L35" s="45">
        <v>0.64210526315789462</v>
      </c>
    </row>
    <row r="36" spans="1:12" ht="69.75" customHeight="1" x14ac:dyDescent="0.25">
      <c r="A36" s="4" t="s">
        <v>50</v>
      </c>
      <c r="B36" s="8" t="s">
        <v>51</v>
      </c>
      <c r="C36" s="5" t="s">
        <v>32</v>
      </c>
      <c r="D36" s="5" t="s">
        <v>15</v>
      </c>
      <c r="E36" s="8" t="s">
        <v>66</v>
      </c>
      <c r="F36" s="5" t="s">
        <v>24</v>
      </c>
      <c r="G36" s="8" t="s">
        <v>67</v>
      </c>
      <c r="H36" s="22">
        <v>1</v>
      </c>
      <c r="I36" s="24">
        <v>0</v>
      </c>
      <c r="J36" s="39">
        <v>0</v>
      </c>
      <c r="K36" s="53">
        <v>0</v>
      </c>
      <c r="L36" s="55">
        <v>0</v>
      </c>
    </row>
    <row r="37" spans="1:12" ht="69.75" customHeight="1" x14ac:dyDescent="0.25">
      <c r="A37" s="4" t="s">
        <v>50</v>
      </c>
      <c r="B37" s="8" t="s">
        <v>51</v>
      </c>
      <c r="C37" s="5" t="s">
        <v>32</v>
      </c>
      <c r="D37" s="5" t="s">
        <v>15</v>
      </c>
      <c r="E37" s="8" t="s">
        <v>66</v>
      </c>
      <c r="F37" s="5" t="s">
        <v>24</v>
      </c>
      <c r="G37" s="8" t="s">
        <v>68</v>
      </c>
      <c r="H37" s="22">
        <v>2</v>
      </c>
      <c r="I37" s="24">
        <v>0</v>
      </c>
      <c r="J37" s="39">
        <v>0</v>
      </c>
      <c r="K37" s="53">
        <v>0</v>
      </c>
      <c r="L37" s="55">
        <v>0</v>
      </c>
    </row>
    <row r="38" spans="1:12" ht="69.75" customHeight="1" x14ac:dyDescent="0.25">
      <c r="A38" s="4" t="s">
        <v>50</v>
      </c>
      <c r="B38" s="8" t="s">
        <v>51</v>
      </c>
      <c r="C38" s="5" t="s">
        <v>32</v>
      </c>
      <c r="D38" s="5" t="s">
        <v>15</v>
      </c>
      <c r="E38" s="8" t="s">
        <v>66</v>
      </c>
      <c r="F38" s="5" t="s">
        <v>24</v>
      </c>
      <c r="G38" s="8" t="s">
        <v>69</v>
      </c>
      <c r="H38" s="22">
        <v>1</v>
      </c>
      <c r="I38" s="24">
        <v>0</v>
      </c>
      <c r="J38" s="39">
        <v>0</v>
      </c>
      <c r="K38" s="53">
        <v>0</v>
      </c>
      <c r="L38" s="55">
        <v>0</v>
      </c>
    </row>
    <row r="39" spans="1:12" ht="69.75" customHeight="1" x14ac:dyDescent="0.25">
      <c r="A39" s="4" t="s">
        <v>50</v>
      </c>
      <c r="B39" s="8" t="s">
        <v>51</v>
      </c>
      <c r="C39" s="5" t="s">
        <v>32</v>
      </c>
      <c r="D39" s="5" t="s">
        <v>15</v>
      </c>
      <c r="E39" s="8" t="s">
        <v>66</v>
      </c>
      <c r="F39" s="5" t="s">
        <v>24</v>
      </c>
      <c r="G39" s="8" t="s">
        <v>70</v>
      </c>
      <c r="H39" s="22">
        <v>1</v>
      </c>
      <c r="I39" s="24">
        <v>0</v>
      </c>
      <c r="J39" s="39">
        <v>0</v>
      </c>
      <c r="K39" s="53">
        <v>0</v>
      </c>
      <c r="L39" s="55">
        <v>0</v>
      </c>
    </row>
    <row r="40" spans="1:12" ht="69.75" customHeight="1" x14ac:dyDescent="0.25">
      <c r="A40" s="4" t="s">
        <v>50</v>
      </c>
      <c r="B40" s="8" t="s">
        <v>51</v>
      </c>
      <c r="C40" s="5" t="s">
        <v>32</v>
      </c>
      <c r="D40" s="5" t="s">
        <v>15</v>
      </c>
      <c r="E40" s="8" t="s">
        <v>66</v>
      </c>
      <c r="F40" s="5" t="s">
        <v>24</v>
      </c>
      <c r="G40" s="8" t="s">
        <v>71</v>
      </c>
      <c r="H40" s="22">
        <v>1</v>
      </c>
      <c r="I40" s="24">
        <v>0</v>
      </c>
      <c r="J40" s="39">
        <v>0</v>
      </c>
      <c r="K40" s="53">
        <v>0</v>
      </c>
      <c r="L40" s="55">
        <v>0</v>
      </c>
    </row>
    <row r="41" spans="1:12" ht="69.75" customHeight="1" x14ac:dyDescent="0.25">
      <c r="A41" s="4" t="s">
        <v>50</v>
      </c>
      <c r="B41" s="8" t="s">
        <v>72</v>
      </c>
      <c r="C41" s="5" t="s">
        <v>32</v>
      </c>
      <c r="D41" s="5" t="s">
        <v>15</v>
      </c>
      <c r="E41" s="8" t="s">
        <v>66</v>
      </c>
      <c r="F41" s="5" t="s">
        <v>19</v>
      </c>
      <c r="G41" s="8" t="s">
        <v>73</v>
      </c>
      <c r="H41" s="22">
        <v>2500</v>
      </c>
      <c r="I41" s="22">
        <v>0</v>
      </c>
      <c r="J41" s="34">
        <v>0</v>
      </c>
      <c r="K41" s="53">
        <v>0</v>
      </c>
      <c r="L41" s="54">
        <v>0</v>
      </c>
    </row>
    <row r="42" spans="1:12" ht="69.75" customHeight="1" x14ac:dyDescent="0.25">
      <c r="A42" s="4" t="s">
        <v>50</v>
      </c>
      <c r="B42" s="8" t="s">
        <v>72</v>
      </c>
      <c r="C42" s="5" t="s">
        <v>32</v>
      </c>
      <c r="D42" s="5" t="s">
        <v>15</v>
      </c>
      <c r="E42" s="8" t="s">
        <v>66</v>
      </c>
      <c r="F42" s="5" t="s">
        <v>19</v>
      </c>
      <c r="G42" s="8" t="s">
        <v>74</v>
      </c>
      <c r="H42" s="22">
        <v>6550</v>
      </c>
      <c r="I42" s="22">
        <v>0</v>
      </c>
      <c r="J42" s="34">
        <v>0</v>
      </c>
      <c r="K42" s="53">
        <v>0</v>
      </c>
      <c r="L42" s="54">
        <v>0</v>
      </c>
    </row>
    <row r="43" spans="1:12" ht="69.75" customHeight="1" x14ac:dyDescent="0.25">
      <c r="A43" s="4" t="s">
        <v>75</v>
      </c>
      <c r="B43" s="4" t="s">
        <v>76</v>
      </c>
      <c r="C43" s="4" t="s">
        <v>77</v>
      </c>
      <c r="D43" s="4" t="s">
        <v>78</v>
      </c>
      <c r="E43" s="4" t="s">
        <v>16</v>
      </c>
      <c r="F43" s="4" t="s">
        <v>19</v>
      </c>
      <c r="G43" s="4" t="s">
        <v>79</v>
      </c>
      <c r="H43" s="22">
        <v>12</v>
      </c>
      <c r="I43" s="22">
        <v>3</v>
      </c>
      <c r="J43" s="34">
        <v>3</v>
      </c>
      <c r="K43" s="44">
        <v>0.25</v>
      </c>
      <c r="L43" s="45">
        <v>0.25</v>
      </c>
    </row>
    <row r="44" spans="1:12" ht="69.75" customHeight="1" x14ac:dyDescent="0.25">
      <c r="A44" s="4" t="s">
        <v>75</v>
      </c>
      <c r="B44" s="4" t="s">
        <v>76</v>
      </c>
      <c r="C44" s="4" t="s">
        <v>77</v>
      </c>
      <c r="D44" s="4" t="s">
        <v>78</v>
      </c>
      <c r="E44" s="4" t="s">
        <v>16</v>
      </c>
      <c r="F44" s="4" t="s">
        <v>19</v>
      </c>
      <c r="G44" s="4" t="s">
        <v>80</v>
      </c>
      <c r="H44" s="22">
        <v>12</v>
      </c>
      <c r="I44" s="22">
        <v>3</v>
      </c>
      <c r="J44" s="34">
        <v>3</v>
      </c>
      <c r="K44" s="44">
        <v>0.25</v>
      </c>
      <c r="L44" s="45">
        <v>0.25</v>
      </c>
    </row>
    <row r="45" spans="1:12" ht="69.75" customHeight="1" x14ac:dyDescent="0.25">
      <c r="A45" s="4" t="s">
        <v>75</v>
      </c>
      <c r="B45" s="4" t="s">
        <v>76</v>
      </c>
      <c r="C45" s="4" t="s">
        <v>77</v>
      </c>
      <c r="D45" s="4" t="s">
        <v>78</v>
      </c>
      <c r="E45" s="4" t="s">
        <v>16</v>
      </c>
      <c r="F45" s="4" t="s">
        <v>19</v>
      </c>
      <c r="G45" s="4" t="s">
        <v>81</v>
      </c>
      <c r="H45" s="22">
        <v>12</v>
      </c>
      <c r="I45" s="22">
        <v>3</v>
      </c>
      <c r="J45" s="34">
        <v>3</v>
      </c>
      <c r="K45" s="44">
        <v>0.25</v>
      </c>
      <c r="L45" s="45">
        <v>0.25</v>
      </c>
    </row>
    <row r="46" spans="1:12" ht="69.75" customHeight="1" x14ac:dyDescent="0.25">
      <c r="A46" s="4" t="s">
        <v>82</v>
      </c>
      <c r="B46" s="4" t="s">
        <v>76</v>
      </c>
      <c r="C46" s="4" t="s">
        <v>83</v>
      </c>
      <c r="D46" s="4" t="s">
        <v>78</v>
      </c>
      <c r="E46" s="4" t="s">
        <v>84</v>
      </c>
      <c r="F46" s="4" t="s">
        <v>19</v>
      </c>
      <c r="G46" s="4" t="s">
        <v>85</v>
      </c>
      <c r="H46" s="22">
        <v>2800000</v>
      </c>
      <c r="I46" s="22">
        <v>0</v>
      </c>
      <c r="J46" s="34">
        <v>212305</v>
      </c>
      <c r="K46" s="53">
        <v>0</v>
      </c>
      <c r="L46" s="69">
        <v>7.5823214285714285E-2</v>
      </c>
    </row>
    <row r="47" spans="1:12" ht="69.75" customHeight="1" x14ac:dyDescent="0.25">
      <c r="A47" s="4" t="s">
        <v>82</v>
      </c>
      <c r="B47" s="4" t="s">
        <v>76</v>
      </c>
      <c r="C47" s="4" t="s">
        <v>83</v>
      </c>
      <c r="D47" s="4" t="s">
        <v>78</v>
      </c>
      <c r="E47" s="4" t="s">
        <v>84</v>
      </c>
      <c r="F47" s="4" t="s">
        <v>19</v>
      </c>
      <c r="G47" s="4" t="s">
        <v>86</v>
      </c>
      <c r="H47" s="22">
        <v>1600000</v>
      </c>
      <c r="I47" s="22">
        <v>0</v>
      </c>
      <c r="J47" s="34">
        <v>277463</v>
      </c>
      <c r="K47" s="53">
        <v>0</v>
      </c>
      <c r="L47" s="69">
        <v>0.17341437500000001</v>
      </c>
    </row>
    <row r="48" spans="1:12" ht="69.75" customHeight="1" x14ac:dyDescent="0.25">
      <c r="A48" s="4" t="s">
        <v>82</v>
      </c>
      <c r="B48" s="4" t="s">
        <v>76</v>
      </c>
      <c r="C48" s="4" t="s">
        <v>83</v>
      </c>
      <c r="D48" s="4" t="s">
        <v>78</v>
      </c>
      <c r="E48" s="4" t="s">
        <v>84</v>
      </c>
      <c r="F48" s="4" t="s">
        <v>19</v>
      </c>
      <c r="G48" s="4" t="s">
        <v>87</v>
      </c>
      <c r="H48" s="22">
        <v>9050000</v>
      </c>
      <c r="I48" s="22">
        <v>0</v>
      </c>
      <c r="J48" s="34">
        <v>1243915</v>
      </c>
      <c r="K48" s="53">
        <v>0</v>
      </c>
      <c r="L48" s="69">
        <v>0.13744917127071823</v>
      </c>
    </row>
    <row r="49" spans="1:12" ht="69.75" customHeight="1" x14ac:dyDescent="0.25">
      <c r="A49" s="4" t="s">
        <v>82</v>
      </c>
      <c r="B49" s="4" t="s">
        <v>76</v>
      </c>
      <c r="C49" s="4" t="s">
        <v>83</v>
      </c>
      <c r="D49" s="4" t="s">
        <v>78</v>
      </c>
      <c r="E49" s="4" t="s">
        <v>84</v>
      </c>
      <c r="F49" s="4" t="s">
        <v>19</v>
      </c>
      <c r="G49" s="4" t="s">
        <v>88</v>
      </c>
      <c r="H49" s="22">
        <v>3400000</v>
      </c>
      <c r="I49" s="22">
        <v>0</v>
      </c>
      <c r="J49" s="34">
        <v>960059</v>
      </c>
      <c r="K49" s="53">
        <v>0</v>
      </c>
      <c r="L49" s="69">
        <v>0.28237029411764708</v>
      </c>
    </row>
    <row r="50" spans="1:12" ht="69.75" customHeight="1" x14ac:dyDescent="0.25">
      <c r="A50" s="4" t="s">
        <v>82</v>
      </c>
      <c r="B50" s="4" t="s">
        <v>76</v>
      </c>
      <c r="C50" s="4" t="s">
        <v>83</v>
      </c>
      <c r="D50" s="4" t="s">
        <v>78</v>
      </c>
      <c r="E50" s="4" t="s">
        <v>84</v>
      </c>
      <c r="F50" s="4" t="s">
        <v>19</v>
      </c>
      <c r="G50" s="4" t="s">
        <v>89</v>
      </c>
      <c r="H50" s="22">
        <v>1200000</v>
      </c>
      <c r="I50" s="22">
        <v>0</v>
      </c>
      <c r="J50" s="34">
        <v>25809</v>
      </c>
      <c r="K50" s="53">
        <v>0</v>
      </c>
      <c r="L50" s="69">
        <v>2.1507499999999999E-2</v>
      </c>
    </row>
    <row r="51" spans="1:12" ht="69.75" customHeight="1" x14ac:dyDescent="0.25">
      <c r="A51" s="4" t="s">
        <v>82</v>
      </c>
      <c r="B51" s="4" t="s">
        <v>76</v>
      </c>
      <c r="C51" s="4" t="s">
        <v>83</v>
      </c>
      <c r="D51" s="4" t="s">
        <v>78</v>
      </c>
      <c r="E51" s="4" t="s">
        <v>84</v>
      </c>
      <c r="F51" s="4" t="s">
        <v>19</v>
      </c>
      <c r="G51" s="4" t="s">
        <v>90</v>
      </c>
      <c r="H51" s="22">
        <v>1250000</v>
      </c>
      <c r="I51" s="22">
        <v>0</v>
      </c>
      <c r="J51" s="34">
        <v>831142</v>
      </c>
      <c r="K51" s="53">
        <v>0</v>
      </c>
      <c r="L51" s="69">
        <v>0.66491359999999999</v>
      </c>
    </row>
    <row r="52" spans="1:12" ht="69.75" customHeight="1" x14ac:dyDescent="0.25">
      <c r="A52" s="4" t="s">
        <v>82</v>
      </c>
      <c r="B52" s="4" t="s">
        <v>76</v>
      </c>
      <c r="C52" s="4" t="s">
        <v>83</v>
      </c>
      <c r="D52" s="4" t="s">
        <v>78</v>
      </c>
      <c r="E52" s="4" t="s">
        <v>16</v>
      </c>
      <c r="F52" s="4" t="s">
        <v>91</v>
      </c>
      <c r="G52" s="4" t="s">
        <v>92</v>
      </c>
      <c r="H52" s="22">
        <v>88</v>
      </c>
      <c r="I52" s="22">
        <v>0</v>
      </c>
      <c r="J52" s="34">
        <v>11</v>
      </c>
      <c r="K52" s="53">
        <v>0</v>
      </c>
      <c r="L52" s="69">
        <v>0.125</v>
      </c>
    </row>
    <row r="53" spans="1:12" ht="69.75" customHeight="1" x14ac:dyDescent="0.25">
      <c r="A53" s="4" t="s">
        <v>82</v>
      </c>
      <c r="B53" s="4" t="s">
        <v>76</v>
      </c>
      <c r="C53" s="4" t="s">
        <v>83</v>
      </c>
      <c r="D53" s="4" t="s">
        <v>78</v>
      </c>
      <c r="E53" s="4" t="s">
        <v>16</v>
      </c>
      <c r="F53" s="4" t="s">
        <v>91</v>
      </c>
      <c r="G53" s="4" t="s">
        <v>93</v>
      </c>
      <c r="H53" s="22">
        <v>132</v>
      </c>
      <c r="I53" s="22">
        <v>0</v>
      </c>
      <c r="J53" s="34">
        <v>21</v>
      </c>
      <c r="K53" s="53">
        <v>0</v>
      </c>
      <c r="L53" s="69">
        <v>0.15909090909090909</v>
      </c>
    </row>
    <row r="54" spans="1:12" ht="69.75" customHeight="1" x14ac:dyDescent="0.25">
      <c r="A54" s="4" t="s">
        <v>82</v>
      </c>
      <c r="B54" s="4" t="s">
        <v>76</v>
      </c>
      <c r="C54" s="4" t="s">
        <v>83</v>
      </c>
      <c r="D54" s="4" t="s">
        <v>78</v>
      </c>
      <c r="E54" s="4" t="s">
        <v>16</v>
      </c>
      <c r="F54" s="4" t="s">
        <v>91</v>
      </c>
      <c r="G54" s="4" t="s">
        <v>94</v>
      </c>
      <c r="H54" s="22">
        <v>1320</v>
      </c>
      <c r="I54" s="22">
        <v>0</v>
      </c>
      <c r="J54" s="34">
        <v>94</v>
      </c>
      <c r="K54" s="53">
        <v>0</v>
      </c>
      <c r="L54" s="69">
        <v>7.1212121212121213E-2</v>
      </c>
    </row>
    <row r="55" spans="1:12" ht="69.75" customHeight="1" x14ac:dyDescent="0.25">
      <c r="A55" s="4" t="s">
        <v>82</v>
      </c>
      <c r="B55" s="4" t="s">
        <v>76</v>
      </c>
      <c r="C55" s="4" t="s">
        <v>83</v>
      </c>
      <c r="D55" s="4" t="s">
        <v>78</v>
      </c>
      <c r="E55" s="4" t="s">
        <v>44</v>
      </c>
      <c r="F55" s="4" t="s">
        <v>24</v>
      </c>
      <c r="G55" s="4" t="s">
        <v>95</v>
      </c>
      <c r="H55" s="22">
        <v>120</v>
      </c>
      <c r="I55" s="22">
        <v>30</v>
      </c>
      <c r="J55" s="34">
        <v>22</v>
      </c>
      <c r="K55" s="44">
        <v>0.25</v>
      </c>
      <c r="L55" s="45">
        <v>0.18333333333333332</v>
      </c>
    </row>
    <row r="56" spans="1:12" ht="69.75" customHeight="1" x14ac:dyDescent="0.25">
      <c r="A56" s="4" t="s">
        <v>96</v>
      </c>
      <c r="B56" s="4" t="s">
        <v>76</v>
      </c>
      <c r="C56" s="4" t="s">
        <v>97</v>
      </c>
      <c r="D56" s="4" t="s">
        <v>78</v>
      </c>
      <c r="E56" s="4" t="s">
        <v>84</v>
      </c>
      <c r="F56" s="4" t="s">
        <v>98</v>
      </c>
      <c r="G56" s="4" t="s">
        <v>99</v>
      </c>
      <c r="H56" s="22">
        <v>100</v>
      </c>
      <c r="I56" s="22">
        <v>0</v>
      </c>
      <c r="J56" s="34">
        <v>100</v>
      </c>
      <c r="K56" s="53">
        <v>0</v>
      </c>
      <c r="L56" s="69">
        <v>1</v>
      </c>
    </row>
    <row r="57" spans="1:12" ht="69.75" customHeight="1" x14ac:dyDescent="0.25">
      <c r="A57" s="4" t="s">
        <v>96</v>
      </c>
      <c r="B57" s="4" t="s">
        <v>76</v>
      </c>
      <c r="C57" s="4" t="s">
        <v>97</v>
      </c>
      <c r="D57" s="4" t="s">
        <v>78</v>
      </c>
      <c r="E57" s="4" t="s">
        <v>84</v>
      </c>
      <c r="F57" s="4" t="s">
        <v>98</v>
      </c>
      <c r="G57" s="4" t="s">
        <v>100</v>
      </c>
      <c r="H57" s="22">
        <v>100</v>
      </c>
      <c r="I57" s="22">
        <v>0</v>
      </c>
      <c r="J57" s="34">
        <v>0</v>
      </c>
      <c r="K57" s="53">
        <v>0</v>
      </c>
      <c r="L57" s="54">
        <v>0</v>
      </c>
    </row>
    <row r="58" spans="1:12" ht="69.75" customHeight="1" x14ac:dyDescent="0.25">
      <c r="A58" s="4" t="s">
        <v>96</v>
      </c>
      <c r="B58" s="4" t="s">
        <v>76</v>
      </c>
      <c r="C58" s="4" t="s">
        <v>97</v>
      </c>
      <c r="D58" s="4" t="s">
        <v>78</v>
      </c>
      <c r="E58" s="4" t="s">
        <v>84</v>
      </c>
      <c r="F58" s="4" t="s">
        <v>98</v>
      </c>
      <c r="G58" s="4" t="s">
        <v>101</v>
      </c>
      <c r="H58" s="22">
        <v>100</v>
      </c>
      <c r="I58" s="22">
        <v>0</v>
      </c>
      <c r="J58" s="34">
        <v>0</v>
      </c>
      <c r="K58" s="53">
        <v>0</v>
      </c>
      <c r="L58" s="54">
        <v>0</v>
      </c>
    </row>
    <row r="59" spans="1:12" ht="69.75" customHeight="1" x14ac:dyDescent="0.25">
      <c r="A59" s="4" t="s">
        <v>96</v>
      </c>
      <c r="B59" s="4" t="s">
        <v>76</v>
      </c>
      <c r="C59" s="4" t="s">
        <v>97</v>
      </c>
      <c r="D59" s="4" t="s">
        <v>78</v>
      </c>
      <c r="E59" s="4" t="s">
        <v>84</v>
      </c>
      <c r="F59" s="4" t="s">
        <v>98</v>
      </c>
      <c r="G59" s="4" t="s">
        <v>102</v>
      </c>
      <c r="H59" s="22">
        <v>100</v>
      </c>
      <c r="I59" s="22">
        <v>0</v>
      </c>
      <c r="J59" s="34">
        <v>0</v>
      </c>
      <c r="K59" s="53">
        <v>0</v>
      </c>
      <c r="L59" s="54">
        <v>0</v>
      </c>
    </row>
    <row r="60" spans="1:12" ht="69.75" customHeight="1" x14ac:dyDescent="0.25">
      <c r="A60" s="4" t="s">
        <v>96</v>
      </c>
      <c r="B60" s="4" t="s">
        <v>76</v>
      </c>
      <c r="C60" s="4" t="s">
        <v>97</v>
      </c>
      <c r="D60" s="4" t="s">
        <v>78</v>
      </c>
      <c r="E60" s="4" t="s">
        <v>84</v>
      </c>
      <c r="F60" s="4" t="s">
        <v>98</v>
      </c>
      <c r="G60" s="4" t="s">
        <v>103</v>
      </c>
      <c r="H60" s="22">
        <v>100</v>
      </c>
      <c r="I60" s="22">
        <v>0</v>
      </c>
      <c r="J60" s="34">
        <v>0</v>
      </c>
      <c r="K60" s="53">
        <v>0</v>
      </c>
      <c r="L60" s="54">
        <v>0</v>
      </c>
    </row>
    <row r="61" spans="1:12" ht="69.75" customHeight="1" x14ac:dyDescent="0.25">
      <c r="A61" s="4" t="s">
        <v>104</v>
      </c>
      <c r="B61" s="4" t="s">
        <v>76</v>
      </c>
      <c r="C61" s="4" t="s">
        <v>105</v>
      </c>
      <c r="D61" s="4" t="s">
        <v>78</v>
      </c>
      <c r="E61" s="4" t="s">
        <v>84</v>
      </c>
      <c r="F61" s="4" t="s">
        <v>19</v>
      </c>
      <c r="G61" s="4" t="s">
        <v>106</v>
      </c>
      <c r="H61" s="22">
        <v>1</v>
      </c>
      <c r="I61" s="22">
        <v>0</v>
      </c>
      <c r="J61" s="34">
        <v>0</v>
      </c>
      <c r="K61" s="53">
        <v>0</v>
      </c>
      <c r="L61" s="54">
        <v>0</v>
      </c>
    </row>
    <row r="62" spans="1:12" ht="69.75" customHeight="1" x14ac:dyDescent="0.25">
      <c r="A62" s="4" t="s">
        <v>104</v>
      </c>
      <c r="B62" s="4" t="s">
        <v>76</v>
      </c>
      <c r="C62" s="4" t="s">
        <v>105</v>
      </c>
      <c r="D62" s="4" t="s">
        <v>78</v>
      </c>
      <c r="E62" s="4" t="s">
        <v>84</v>
      </c>
      <c r="F62" s="4" t="s">
        <v>19</v>
      </c>
      <c r="G62" s="4" t="s">
        <v>107</v>
      </c>
      <c r="H62" s="22">
        <v>2</v>
      </c>
      <c r="I62" s="22">
        <v>0</v>
      </c>
      <c r="J62" s="34">
        <v>0</v>
      </c>
      <c r="K62" s="53">
        <v>0</v>
      </c>
      <c r="L62" s="54">
        <v>0</v>
      </c>
    </row>
    <row r="63" spans="1:12" ht="69.75" customHeight="1" x14ac:dyDescent="0.25">
      <c r="A63" s="4" t="s">
        <v>104</v>
      </c>
      <c r="B63" s="4" t="s">
        <v>76</v>
      </c>
      <c r="C63" s="4" t="s">
        <v>105</v>
      </c>
      <c r="D63" s="4" t="s">
        <v>78</v>
      </c>
      <c r="E63" s="4" t="s">
        <v>84</v>
      </c>
      <c r="F63" s="4" t="s">
        <v>19</v>
      </c>
      <c r="G63" s="4" t="s">
        <v>108</v>
      </c>
      <c r="H63" s="22">
        <v>2</v>
      </c>
      <c r="I63" s="22">
        <v>0</v>
      </c>
      <c r="J63" s="34">
        <v>0</v>
      </c>
      <c r="K63" s="53">
        <v>0</v>
      </c>
      <c r="L63" s="54">
        <v>0</v>
      </c>
    </row>
    <row r="64" spans="1:12" ht="69.75" customHeight="1" x14ac:dyDescent="0.25">
      <c r="A64" s="4" t="s">
        <v>104</v>
      </c>
      <c r="B64" s="4" t="s">
        <v>76</v>
      </c>
      <c r="C64" s="4" t="s">
        <v>105</v>
      </c>
      <c r="D64" s="4" t="s">
        <v>78</v>
      </c>
      <c r="E64" s="4" t="s">
        <v>44</v>
      </c>
      <c r="F64" s="4" t="s">
        <v>19</v>
      </c>
      <c r="G64" s="4" t="s">
        <v>109</v>
      </c>
      <c r="H64" s="22">
        <v>1</v>
      </c>
      <c r="I64" s="22">
        <v>1</v>
      </c>
      <c r="J64" s="34">
        <v>1</v>
      </c>
      <c r="K64" s="44">
        <v>1</v>
      </c>
      <c r="L64" s="69">
        <v>1</v>
      </c>
    </row>
    <row r="65" spans="1:12" ht="69.75" customHeight="1" x14ac:dyDescent="0.25">
      <c r="A65" s="4" t="s">
        <v>104</v>
      </c>
      <c r="B65" s="4" t="s">
        <v>76</v>
      </c>
      <c r="C65" s="4" t="s">
        <v>105</v>
      </c>
      <c r="D65" s="4" t="s">
        <v>78</v>
      </c>
      <c r="E65" s="4" t="s">
        <v>44</v>
      </c>
      <c r="F65" s="4" t="s">
        <v>19</v>
      </c>
      <c r="G65" s="4" t="s">
        <v>110</v>
      </c>
      <c r="H65" s="22">
        <v>1</v>
      </c>
      <c r="I65" s="22">
        <v>0</v>
      </c>
      <c r="J65" s="34">
        <v>0</v>
      </c>
      <c r="K65" s="53">
        <v>0</v>
      </c>
      <c r="L65" s="54">
        <v>0</v>
      </c>
    </row>
    <row r="66" spans="1:12" ht="69.75" customHeight="1" x14ac:dyDescent="0.25">
      <c r="A66" s="4" t="s">
        <v>104</v>
      </c>
      <c r="B66" s="4" t="s">
        <v>76</v>
      </c>
      <c r="C66" s="4" t="s">
        <v>105</v>
      </c>
      <c r="D66" s="4" t="s">
        <v>78</v>
      </c>
      <c r="E66" s="4" t="s">
        <v>44</v>
      </c>
      <c r="F66" s="4" t="s">
        <v>19</v>
      </c>
      <c r="G66" s="4" t="s">
        <v>111</v>
      </c>
      <c r="H66" s="22">
        <v>1</v>
      </c>
      <c r="I66" s="22">
        <v>1</v>
      </c>
      <c r="J66" s="34">
        <v>1</v>
      </c>
      <c r="K66" s="44">
        <v>1</v>
      </c>
      <c r="L66" s="69">
        <v>1</v>
      </c>
    </row>
    <row r="67" spans="1:12" ht="69.75" customHeight="1" x14ac:dyDescent="0.25">
      <c r="A67" s="4" t="s">
        <v>112</v>
      </c>
      <c r="B67" s="4" t="s">
        <v>76</v>
      </c>
      <c r="C67" s="4" t="s">
        <v>97</v>
      </c>
      <c r="D67" s="4" t="s">
        <v>78</v>
      </c>
      <c r="E67" s="8" t="s">
        <v>66</v>
      </c>
      <c r="F67" s="4" t="s">
        <v>113</v>
      </c>
      <c r="G67" s="4" t="s">
        <v>114</v>
      </c>
      <c r="H67" s="22">
        <v>12</v>
      </c>
      <c r="I67" s="22">
        <v>3</v>
      </c>
      <c r="J67" s="34">
        <v>3</v>
      </c>
      <c r="K67" s="44">
        <v>0.25</v>
      </c>
      <c r="L67" s="45">
        <v>0.25</v>
      </c>
    </row>
    <row r="68" spans="1:12" ht="69.75" customHeight="1" x14ac:dyDescent="0.25">
      <c r="A68" s="4" t="s">
        <v>112</v>
      </c>
      <c r="B68" s="4" t="s">
        <v>76</v>
      </c>
      <c r="C68" s="4" t="s">
        <v>97</v>
      </c>
      <c r="D68" s="4" t="s">
        <v>78</v>
      </c>
      <c r="E68" s="8" t="s">
        <v>66</v>
      </c>
      <c r="F68" s="4" t="s">
        <v>113</v>
      </c>
      <c r="G68" s="4" t="s">
        <v>115</v>
      </c>
      <c r="H68" s="22">
        <v>12</v>
      </c>
      <c r="I68" s="22">
        <v>3</v>
      </c>
      <c r="J68" s="34">
        <v>3</v>
      </c>
      <c r="K68" s="44">
        <v>0.25</v>
      </c>
      <c r="L68" s="45">
        <v>0.25</v>
      </c>
    </row>
    <row r="69" spans="1:12" ht="69.75" customHeight="1" x14ac:dyDescent="0.25">
      <c r="A69" s="4" t="s">
        <v>112</v>
      </c>
      <c r="B69" s="4" t="s">
        <v>76</v>
      </c>
      <c r="C69" s="4" t="s">
        <v>97</v>
      </c>
      <c r="D69" s="4" t="s">
        <v>78</v>
      </c>
      <c r="E69" s="8" t="s">
        <v>66</v>
      </c>
      <c r="F69" s="4" t="s">
        <v>113</v>
      </c>
      <c r="G69" s="4" t="s">
        <v>116</v>
      </c>
      <c r="H69" s="22">
        <v>12</v>
      </c>
      <c r="I69" s="22">
        <v>3</v>
      </c>
      <c r="J69" s="34">
        <v>3</v>
      </c>
      <c r="K69" s="44">
        <v>0.25</v>
      </c>
      <c r="L69" s="45">
        <v>0.25</v>
      </c>
    </row>
    <row r="70" spans="1:12" ht="69.75" customHeight="1" x14ac:dyDescent="0.25">
      <c r="A70" s="4" t="s">
        <v>112</v>
      </c>
      <c r="B70" s="4" t="s">
        <v>76</v>
      </c>
      <c r="C70" s="4" t="s">
        <v>97</v>
      </c>
      <c r="D70" s="4" t="s">
        <v>78</v>
      </c>
      <c r="E70" s="8" t="s">
        <v>66</v>
      </c>
      <c r="F70" s="4" t="s">
        <v>113</v>
      </c>
      <c r="G70" s="4" t="s">
        <v>117</v>
      </c>
      <c r="H70" s="22">
        <v>4</v>
      </c>
      <c r="I70" s="22">
        <v>1</v>
      </c>
      <c r="J70" s="34">
        <v>1</v>
      </c>
      <c r="K70" s="44">
        <v>0.25</v>
      </c>
      <c r="L70" s="45">
        <v>0.25</v>
      </c>
    </row>
    <row r="71" spans="1:12" ht="69.75" customHeight="1" x14ac:dyDescent="0.25">
      <c r="A71" s="4" t="s">
        <v>118</v>
      </c>
      <c r="B71" s="4" t="s">
        <v>76</v>
      </c>
      <c r="C71" s="4" t="s">
        <v>119</v>
      </c>
      <c r="D71" s="4" t="s">
        <v>78</v>
      </c>
      <c r="E71" s="4" t="s">
        <v>44</v>
      </c>
      <c r="F71" s="4" t="s">
        <v>19</v>
      </c>
      <c r="G71" s="4" t="s">
        <v>120</v>
      </c>
      <c r="H71" s="22">
        <v>1000000000</v>
      </c>
      <c r="I71" s="22">
        <v>300000000</v>
      </c>
      <c r="J71" s="34">
        <v>647687995701</v>
      </c>
      <c r="K71" s="44">
        <v>0.3</v>
      </c>
      <c r="L71" s="69">
        <v>1</v>
      </c>
    </row>
    <row r="72" spans="1:12" ht="69.75" customHeight="1" x14ac:dyDescent="0.25">
      <c r="A72" s="4" t="s">
        <v>118</v>
      </c>
      <c r="B72" s="4" t="s">
        <v>76</v>
      </c>
      <c r="C72" s="4" t="s">
        <v>119</v>
      </c>
      <c r="D72" s="4" t="s">
        <v>78</v>
      </c>
      <c r="E72" s="4" t="s">
        <v>44</v>
      </c>
      <c r="F72" s="4" t="s">
        <v>19</v>
      </c>
      <c r="G72" s="4" t="s">
        <v>121</v>
      </c>
      <c r="H72" s="22">
        <v>6</v>
      </c>
      <c r="I72" s="22">
        <v>1</v>
      </c>
      <c r="J72" s="34">
        <v>2</v>
      </c>
      <c r="K72" s="44">
        <v>0.16666666666666666</v>
      </c>
      <c r="L72" s="69">
        <v>0.33333333333333331</v>
      </c>
    </row>
    <row r="73" spans="1:12" ht="69.75" customHeight="1" x14ac:dyDescent="0.25">
      <c r="A73" s="4" t="s">
        <v>122</v>
      </c>
      <c r="B73" s="4" t="s">
        <v>76</v>
      </c>
      <c r="C73" s="4" t="s">
        <v>77</v>
      </c>
      <c r="D73" s="4" t="s">
        <v>78</v>
      </c>
      <c r="E73" s="4" t="s">
        <v>84</v>
      </c>
      <c r="F73" s="4" t="s">
        <v>24</v>
      </c>
      <c r="G73" s="4" t="s">
        <v>123</v>
      </c>
      <c r="H73" s="22">
        <v>100</v>
      </c>
      <c r="I73" s="22">
        <v>0</v>
      </c>
      <c r="J73" s="34">
        <v>0</v>
      </c>
      <c r="K73" s="53">
        <v>0</v>
      </c>
      <c r="L73" s="54">
        <v>0</v>
      </c>
    </row>
    <row r="74" spans="1:12" ht="69.75" customHeight="1" x14ac:dyDescent="0.25">
      <c r="A74" s="4" t="s">
        <v>122</v>
      </c>
      <c r="B74" s="4" t="s">
        <v>76</v>
      </c>
      <c r="C74" s="4" t="s">
        <v>124</v>
      </c>
      <c r="D74" s="4" t="s">
        <v>78</v>
      </c>
      <c r="E74" s="4" t="s">
        <v>84</v>
      </c>
      <c r="F74" s="4" t="s">
        <v>24</v>
      </c>
      <c r="G74" s="4" t="s">
        <v>125</v>
      </c>
      <c r="H74" s="22">
        <v>50</v>
      </c>
      <c r="I74" s="22">
        <v>0</v>
      </c>
      <c r="J74" s="34">
        <v>0</v>
      </c>
      <c r="K74" s="53">
        <v>0</v>
      </c>
      <c r="L74" s="54">
        <v>0</v>
      </c>
    </row>
    <row r="75" spans="1:12" ht="69.75" customHeight="1" x14ac:dyDescent="0.25">
      <c r="A75" s="4" t="s">
        <v>122</v>
      </c>
      <c r="B75" s="4" t="s">
        <v>76</v>
      </c>
      <c r="C75" s="4" t="s">
        <v>124</v>
      </c>
      <c r="D75" s="4" t="s">
        <v>78</v>
      </c>
      <c r="E75" s="4" t="s">
        <v>84</v>
      </c>
      <c r="F75" s="4" t="s">
        <v>24</v>
      </c>
      <c r="G75" s="4" t="s">
        <v>126</v>
      </c>
      <c r="H75" s="22">
        <v>100</v>
      </c>
      <c r="I75" s="22">
        <v>0</v>
      </c>
      <c r="J75" s="34">
        <v>0</v>
      </c>
      <c r="K75" s="53">
        <v>0</v>
      </c>
      <c r="L75" s="54">
        <v>0</v>
      </c>
    </row>
    <row r="76" spans="1:12" ht="69.75" customHeight="1" x14ac:dyDescent="0.25">
      <c r="A76" s="4" t="s">
        <v>122</v>
      </c>
      <c r="B76" s="4" t="s">
        <v>76</v>
      </c>
      <c r="C76" s="4" t="s">
        <v>124</v>
      </c>
      <c r="D76" s="4" t="s">
        <v>78</v>
      </c>
      <c r="E76" s="4" t="s">
        <v>84</v>
      </c>
      <c r="F76" s="4" t="s">
        <v>24</v>
      </c>
      <c r="G76" s="4" t="s">
        <v>127</v>
      </c>
      <c r="H76" s="22">
        <v>11</v>
      </c>
      <c r="I76" s="22">
        <v>2</v>
      </c>
      <c r="J76" s="34">
        <v>0</v>
      </c>
      <c r="K76" s="44">
        <v>0.18181818181818182</v>
      </c>
      <c r="L76" s="56">
        <v>0</v>
      </c>
    </row>
    <row r="77" spans="1:12" ht="69.75" customHeight="1" x14ac:dyDescent="0.25">
      <c r="A77" s="4" t="s">
        <v>122</v>
      </c>
      <c r="B77" s="4" t="s">
        <v>76</v>
      </c>
      <c r="C77" s="4" t="s">
        <v>77</v>
      </c>
      <c r="D77" s="4" t="s">
        <v>78</v>
      </c>
      <c r="E77" s="4" t="s">
        <v>16</v>
      </c>
      <c r="F77" s="4" t="s">
        <v>113</v>
      </c>
      <c r="G77" s="4" t="s">
        <v>128</v>
      </c>
      <c r="H77" s="22">
        <v>1</v>
      </c>
      <c r="I77" s="22">
        <v>0</v>
      </c>
      <c r="J77" s="34">
        <v>11</v>
      </c>
      <c r="K77" s="53">
        <v>0</v>
      </c>
      <c r="L77" s="69">
        <v>1</v>
      </c>
    </row>
    <row r="78" spans="1:12" ht="69.75" customHeight="1" x14ac:dyDescent="0.25">
      <c r="A78" s="4" t="s">
        <v>122</v>
      </c>
      <c r="B78" s="4" t="s">
        <v>76</v>
      </c>
      <c r="C78" s="4" t="s">
        <v>77</v>
      </c>
      <c r="D78" s="4" t="s">
        <v>78</v>
      </c>
      <c r="E78" s="4" t="s">
        <v>16</v>
      </c>
      <c r="F78" s="4" t="s">
        <v>113</v>
      </c>
      <c r="G78" s="4" t="s">
        <v>129</v>
      </c>
      <c r="H78" s="22">
        <v>100</v>
      </c>
      <c r="I78" s="22">
        <v>0</v>
      </c>
      <c r="J78" s="34">
        <v>0</v>
      </c>
      <c r="K78" s="53">
        <v>0</v>
      </c>
      <c r="L78" s="54">
        <v>0</v>
      </c>
    </row>
    <row r="79" spans="1:12" ht="69.75" customHeight="1" x14ac:dyDescent="0.25">
      <c r="A79" s="4" t="s">
        <v>122</v>
      </c>
      <c r="B79" s="4" t="s">
        <v>76</v>
      </c>
      <c r="C79" s="4" t="s">
        <v>77</v>
      </c>
      <c r="D79" s="4" t="s">
        <v>78</v>
      </c>
      <c r="E79" s="4" t="s">
        <v>16</v>
      </c>
      <c r="F79" s="4" t="s">
        <v>113</v>
      </c>
      <c r="G79" s="4" t="s">
        <v>130</v>
      </c>
      <c r="H79" s="22">
        <v>100</v>
      </c>
      <c r="I79" s="22">
        <v>10</v>
      </c>
      <c r="J79" s="34">
        <v>25</v>
      </c>
      <c r="K79" s="44">
        <v>0.1</v>
      </c>
      <c r="L79" s="69">
        <v>0.25</v>
      </c>
    </row>
    <row r="80" spans="1:12" ht="69.75" customHeight="1" x14ac:dyDescent="0.25">
      <c r="A80" s="4" t="s">
        <v>122</v>
      </c>
      <c r="B80" s="4" t="s">
        <v>76</v>
      </c>
      <c r="C80" s="4" t="s">
        <v>77</v>
      </c>
      <c r="D80" s="4" t="s">
        <v>78</v>
      </c>
      <c r="E80" s="4" t="s">
        <v>16</v>
      </c>
      <c r="F80" s="4" t="s">
        <v>113</v>
      </c>
      <c r="G80" s="4" t="s">
        <v>131</v>
      </c>
      <c r="H80" s="22">
        <v>100</v>
      </c>
      <c r="I80" s="22">
        <v>0</v>
      </c>
      <c r="J80" s="34">
        <v>5</v>
      </c>
      <c r="K80" s="53">
        <v>0</v>
      </c>
      <c r="L80" s="69">
        <v>0.05</v>
      </c>
    </row>
    <row r="81" spans="1:12" ht="69.75" customHeight="1" x14ac:dyDescent="0.25">
      <c r="A81" s="4" t="s">
        <v>122</v>
      </c>
      <c r="B81" s="4" t="s">
        <v>76</v>
      </c>
      <c r="C81" s="4" t="s">
        <v>77</v>
      </c>
      <c r="D81" s="4" t="s">
        <v>78</v>
      </c>
      <c r="E81" s="4" t="s">
        <v>16</v>
      </c>
      <c r="F81" s="4" t="s">
        <v>113</v>
      </c>
      <c r="G81" s="4" t="s">
        <v>132</v>
      </c>
      <c r="H81" s="22">
        <v>100</v>
      </c>
      <c r="I81" s="22">
        <v>0</v>
      </c>
      <c r="J81" s="34">
        <v>8</v>
      </c>
      <c r="K81" s="53">
        <v>0</v>
      </c>
      <c r="L81" s="69">
        <v>0.08</v>
      </c>
    </row>
    <row r="82" spans="1:12" ht="69.75" customHeight="1" x14ac:dyDescent="0.25">
      <c r="A82" s="4" t="s">
        <v>122</v>
      </c>
      <c r="B82" s="4" t="s">
        <v>76</v>
      </c>
      <c r="C82" s="4" t="s">
        <v>77</v>
      </c>
      <c r="D82" s="4" t="s">
        <v>78</v>
      </c>
      <c r="E82" s="4" t="s">
        <v>16</v>
      </c>
      <c r="F82" s="4" t="s">
        <v>113</v>
      </c>
      <c r="G82" s="4" t="s">
        <v>133</v>
      </c>
      <c r="H82" s="22">
        <v>100</v>
      </c>
      <c r="I82" s="22">
        <v>0</v>
      </c>
      <c r="J82" s="34">
        <v>20</v>
      </c>
      <c r="K82" s="53">
        <v>0</v>
      </c>
      <c r="L82" s="69">
        <v>0.2</v>
      </c>
    </row>
    <row r="83" spans="1:12" ht="69.75" customHeight="1" x14ac:dyDescent="0.25">
      <c r="A83" s="4" t="s">
        <v>122</v>
      </c>
      <c r="B83" s="4" t="s">
        <v>76</v>
      </c>
      <c r="C83" s="4" t="s">
        <v>124</v>
      </c>
      <c r="D83" s="4" t="s">
        <v>78</v>
      </c>
      <c r="E83" s="4" t="s">
        <v>16</v>
      </c>
      <c r="F83" s="4" t="s">
        <v>113</v>
      </c>
      <c r="G83" s="4" t="s">
        <v>134</v>
      </c>
      <c r="H83" s="22">
        <v>100</v>
      </c>
      <c r="I83" s="22">
        <v>10</v>
      </c>
      <c r="J83" s="34">
        <v>5</v>
      </c>
      <c r="K83" s="44">
        <v>0.1</v>
      </c>
      <c r="L83" s="45">
        <v>0.05</v>
      </c>
    </row>
    <row r="84" spans="1:12" ht="69.75" customHeight="1" x14ac:dyDescent="0.25">
      <c r="A84" s="4" t="s">
        <v>122</v>
      </c>
      <c r="B84" s="4" t="s">
        <v>76</v>
      </c>
      <c r="C84" s="4" t="s">
        <v>124</v>
      </c>
      <c r="D84" s="4" t="s">
        <v>78</v>
      </c>
      <c r="E84" s="4" t="s">
        <v>16</v>
      </c>
      <c r="F84" s="4" t="s">
        <v>113</v>
      </c>
      <c r="G84" s="4" t="s">
        <v>135</v>
      </c>
      <c r="H84" s="22">
        <v>100</v>
      </c>
      <c r="I84" s="22">
        <v>0</v>
      </c>
      <c r="J84" s="34">
        <v>0</v>
      </c>
      <c r="K84" s="53">
        <v>0</v>
      </c>
      <c r="L84" s="54">
        <v>0</v>
      </c>
    </row>
    <row r="85" spans="1:12" ht="69.75" customHeight="1" x14ac:dyDescent="0.25">
      <c r="A85" s="4" t="s">
        <v>122</v>
      </c>
      <c r="B85" s="4" t="s">
        <v>76</v>
      </c>
      <c r="C85" s="4" t="s">
        <v>77</v>
      </c>
      <c r="D85" s="4" t="s">
        <v>78</v>
      </c>
      <c r="E85" s="4" t="s">
        <v>16</v>
      </c>
      <c r="F85" s="4" t="s">
        <v>113</v>
      </c>
      <c r="G85" s="4" t="s">
        <v>136</v>
      </c>
      <c r="H85" s="22">
        <v>5</v>
      </c>
      <c r="I85" s="22">
        <v>0</v>
      </c>
      <c r="J85" s="34">
        <v>1</v>
      </c>
      <c r="K85" s="53">
        <v>0</v>
      </c>
      <c r="L85" s="69">
        <v>0.2</v>
      </c>
    </row>
    <row r="86" spans="1:12" ht="69.75" customHeight="1" x14ac:dyDescent="0.25">
      <c r="A86" s="4" t="s">
        <v>122</v>
      </c>
      <c r="B86" s="4" t="s">
        <v>76</v>
      </c>
      <c r="C86" s="4" t="s">
        <v>77</v>
      </c>
      <c r="D86" s="4" t="s">
        <v>78</v>
      </c>
      <c r="E86" s="4" t="s">
        <v>16</v>
      </c>
      <c r="F86" s="4" t="s">
        <v>113</v>
      </c>
      <c r="G86" s="4" t="s">
        <v>137</v>
      </c>
      <c r="H86" s="22">
        <v>100</v>
      </c>
      <c r="I86" s="22">
        <v>0</v>
      </c>
      <c r="J86" s="34">
        <v>0</v>
      </c>
      <c r="K86" s="53">
        <v>0</v>
      </c>
      <c r="L86" s="54">
        <v>0</v>
      </c>
    </row>
    <row r="87" spans="1:12" ht="69.75" customHeight="1" x14ac:dyDescent="0.25">
      <c r="A87" s="4" t="s">
        <v>122</v>
      </c>
      <c r="B87" s="4" t="s">
        <v>76</v>
      </c>
      <c r="C87" s="4" t="s">
        <v>77</v>
      </c>
      <c r="D87" s="4" t="s">
        <v>78</v>
      </c>
      <c r="E87" s="4" t="s">
        <v>16</v>
      </c>
      <c r="F87" s="4" t="s">
        <v>113</v>
      </c>
      <c r="G87" s="4" t="s">
        <v>138</v>
      </c>
      <c r="H87" s="22">
        <v>100</v>
      </c>
      <c r="I87" s="22">
        <v>0</v>
      </c>
      <c r="J87" s="34">
        <v>0</v>
      </c>
      <c r="K87" s="53">
        <v>0</v>
      </c>
      <c r="L87" s="54">
        <v>0</v>
      </c>
    </row>
    <row r="88" spans="1:12" ht="69.75" customHeight="1" x14ac:dyDescent="0.25">
      <c r="A88" s="4" t="s">
        <v>122</v>
      </c>
      <c r="B88" s="4" t="s">
        <v>76</v>
      </c>
      <c r="C88" s="4" t="s">
        <v>77</v>
      </c>
      <c r="D88" s="4" t="s">
        <v>78</v>
      </c>
      <c r="E88" s="4" t="s">
        <v>16</v>
      </c>
      <c r="F88" s="4" t="s">
        <v>113</v>
      </c>
      <c r="G88" s="4" t="s">
        <v>139</v>
      </c>
      <c r="H88" s="22">
        <v>100</v>
      </c>
      <c r="I88" s="22">
        <v>10</v>
      </c>
      <c r="J88" s="34">
        <v>5</v>
      </c>
      <c r="K88" s="44">
        <v>0.1</v>
      </c>
      <c r="L88" s="45">
        <v>0.05</v>
      </c>
    </row>
    <row r="89" spans="1:12" ht="69.75" customHeight="1" x14ac:dyDescent="0.25">
      <c r="A89" s="4" t="s">
        <v>140</v>
      </c>
      <c r="B89" s="4" t="s">
        <v>76</v>
      </c>
      <c r="C89" s="4" t="s">
        <v>141</v>
      </c>
      <c r="D89" s="4" t="s">
        <v>78</v>
      </c>
      <c r="E89" s="4" t="s">
        <v>44</v>
      </c>
      <c r="F89" s="4" t="s">
        <v>24</v>
      </c>
      <c r="G89" s="4" t="s">
        <v>142</v>
      </c>
      <c r="H89" s="22">
        <v>12</v>
      </c>
      <c r="I89" s="22">
        <v>3</v>
      </c>
      <c r="J89" s="34">
        <v>3</v>
      </c>
      <c r="K89" s="44">
        <v>0.25</v>
      </c>
      <c r="L89" s="45">
        <v>0.25</v>
      </c>
    </row>
    <row r="90" spans="1:12" ht="69.75" customHeight="1" x14ac:dyDescent="0.25">
      <c r="A90" s="4" t="s">
        <v>140</v>
      </c>
      <c r="B90" s="4" t="s">
        <v>76</v>
      </c>
      <c r="C90" s="4" t="s">
        <v>141</v>
      </c>
      <c r="D90" s="4" t="s">
        <v>78</v>
      </c>
      <c r="E90" s="4" t="s">
        <v>44</v>
      </c>
      <c r="F90" s="4" t="s">
        <v>24</v>
      </c>
      <c r="G90" s="4" t="s">
        <v>143</v>
      </c>
      <c r="H90" s="22">
        <v>5</v>
      </c>
      <c r="I90" s="22">
        <v>5</v>
      </c>
      <c r="J90" s="34">
        <v>5</v>
      </c>
      <c r="K90" s="44">
        <v>1</v>
      </c>
      <c r="L90" s="69">
        <v>1</v>
      </c>
    </row>
    <row r="91" spans="1:12" ht="69.75" customHeight="1" x14ac:dyDescent="0.25">
      <c r="A91" s="4" t="s">
        <v>140</v>
      </c>
      <c r="B91" s="4" t="s">
        <v>76</v>
      </c>
      <c r="C91" s="4" t="s">
        <v>141</v>
      </c>
      <c r="D91" s="4" t="s">
        <v>78</v>
      </c>
      <c r="E91" s="4" t="s">
        <v>44</v>
      </c>
      <c r="F91" s="4" t="s">
        <v>113</v>
      </c>
      <c r="G91" s="4" t="s">
        <v>144</v>
      </c>
      <c r="H91" s="22">
        <v>1</v>
      </c>
      <c r="I91" s="22">
        <v>1</v>
      </c>
      <c r="J91" s="34">
        <v>1</v>
      </c>
      <c r="K91" s="44">
        <v>1</v>
      </c>
      <c r="L91" s="69">
        <v>1</v>
      </c>
    </row>
    <row r="92" spans="1:12" ht="69.75" customHeight="1" x14ac:dyDescent="0.25">
      <c r="A92" s="4" t="s">
        <v>140</v>
      </c>
      <c r="B92" s="4" t="s">
        <v>76</v>
      </c>
      <c r="C92" s="4" t="s">
        <v>141</v>
      </c>
      <c r="D92" s="4" t="s">
        <v>78</v>
      </c>
      <c r="E92" s="4" t="s">
        <v>44</v>
      </c>
      <c r="F92" s="4" t="s">
        <v>113</v>
      </c>
      <c r="G92" s="4" t="s">
        <v>145</v>
      </c>
      <c r="H92" s="22">
        <v>4</v>
      </c>
      <c r="I92" s="22">
        <v>0</v>
      </c>
      <c r="J92" s="34">
        <v>1</v>
      </c>
      <c r="K92" s="53">
        <v>0</v>
      </c>
      <c r="L92" s="69">
        <v>0.25</v>
      </c>
    </row>
    <row r="93" spans="1:12" ht="69.75" customHeight="1" x14ac:dyDescent="0.25">
      <c r="A93" s="4" t="s">
        <v>140</v>
      </c>
      <c r="B93" s="4" t="s">
        <v>76</v>
      </c>
      <c r="C93" s="4" t="s">
        <v>141</v>
      </c>
      <c r="D93" s="4" t="s">
        <v>78</v>
      </c>
      <c r="E93" s="4" t="s">
        <v>44</v>
      </c>
      <c r="F93" s="4" t="s">
        <v>113</v>
      </c>
      <c r="G93" s="4" t="s">
        <v>146</v>
      </c>
      <c r="H93" s="22">
        <v>2</v>
      </c>
      <c r="I93" s="22">
        <v>0</v>
      </c>
      <c r="J93" s="34">
        <v>1</v>
      </c>
      <c r="K93" s="53">
        <v>0</v>
      </c>
      <c r="L93" s="69">
        <v>0.5</v>
      </c>
    </row>
    <row r="94" spans="1:12" ht="69.75" customHeight="1" x14ac:dyDescent="0.25">
      <c r="A94" s="4" t="s">
        <v>140</v>
      </c>
      <c r="B94" s="4" t="s">
        <v>76</v>
      </c>
      <c r="C94" s="4" t="s">
        <v>141</v>
      </c>
      <c r="D94" s="4" t="s">
        <v>78</v>
      </c>
      <c r="E94" s="4" t="s">
        <v>44</v>
      </c>
      <c r="F94" s="4" t="s">
        <v>147</v>
      </c>
      <c r="G94" s="4" t="s">
        <v>148</v>
      </c>
      <c r="H94" s="22">
        <v>1</v>
      </c>
      <c r="I94" s="22">
        <v>1</v>
      </c>
      <c r="J94" s="34">
        <v>1</v>
      </c>
      <c r="K94" s="44">
        <v>1</v>
      </c>
      <c r="L94" s="69">
        <v>1</v>
      </c>
    </row>
    <row r="95" spans="1:12" ht="69.75" customHeight="1" x14ac:dyDescent="0.25">
      <c r="A95" s="4" t="s">
        <v>140</v>
      </c>
      <c r="B95" s="4" t="s">
        <v>76</v>
      </c>
      <c r="C95" s="4" t="s">
        <v>141</v>
      </c>
      <c r="D95" s="4" t="s">
        <v>78</v>
      </c>
      <c r="E95" s="4" t="s">
        <v>44</v>
      </c>
      <c r="F95" s="4" t="s">
        <v>147</v>
      </c>
      <c r="G95" s="4" t="s">
        <v>149</v>
      </c>
      <c r="H95" s="22">
        <v>2</v>
      </c>
      <c r="I95" s="22">
        <v>0</v>
      </c>
      <c r="J95" s="34">
        <v>0</v>
      </c>
      <c r="K95" s="53">
        <v>0</v>
      </c>
      <c r="L95" s="54">
        <v>0</v>
      </c>
    </row>
    <row r="96" spans="1:12" ht="69.75" customHeight="1" x14ac:dyDescent="0.25">
      <c r="A96" s="4" t="s">
        <v>140</v>
      </c>
      <c r="B96" s="4" t="s">
        <v>76</v>
      </c>
      <c r="C96" s="4" t="s">
        <v>141</v>
      </c>
      <c r="D96" s="4" t="s">
        <v>78</v>
      </c>
      <c r="E96" s="4" t="s">
        <v>44</v>
      </c>
      <c r="F96" s="4" t="s">
        <v>147</v>
      </c>
      <c r="G96" s="4" t="s">
        <v>150</v>
      </c>
      <c r="H96" s="22">
        <v>4</v>
      </c>
      <c r="I96" s="22">
        <v>1</v>
      </c>
      <c r="J96" s="34">
        <v>1</v>
      </c>
      <c r="K96" s="44">
        <v>0.25</v>
      </c>
      <c r="L96" s="45">
        <v>0.25</v>
      </c>
    </row>
    <row r="97" spans="1:12" ht="69.75" customHeight="1" x14ac:dyDescent="0.25">
      <c r="A97" s="4" t="s">
        <v>140</v>
      </c>
      <c r="B97" s="4" t="s">
        <v>76</v>
      </c>
      <c r="C97" s="4" t="s">
        <v>141</v>
      </c>
      <c r="D97" s="4" t="s">
        <v>78</v>
      </c>
      <c r="E97" s="4" t="s">
        <v>44</v>
      </c>
      <c r="F97" s="4" t="s">
        <v>147</v>
      </c>
      <c r="G97" s="4" t="s">
        <v>151</v>
      </c>
      <c r="H97" s="22">
        <v>2</v>
      </c>
      <c r="I97" s="22">
        <v>0</v>
      </c>
      <c r="J97" s="34">
        <v>2</v>
      </c>
      <c r="K97" s="53">
        <v>0</v>
      </c>
      <c r="L97" s="69">
        <v>1</v>
      </c>
    </row>
    <row r="98" spans="1:12" ht="69.75" customHeight="1" x14ac:dyDescent="0.25">
      <c r="A98" s="4" t="s">
        <v>152</v>
      </c>
      <c r="B98" s="4" t="s">
        <v>76</v>
      </c>
      <c r="C98" s="4" t="s">
        <v>153</v>
      </c>
      <c r="D98" s="4" t="s">
        <v>78</v>
      </c>
      <c r="E98" s="4" t="s">
        <v>154</v>
      </c>
      <c r="F98" s="4" t="s">
        <v>19</v>
      </c>
      <c r="G98" s="4" t="s">
        <v>155</v>
      </c>
      <c r="H98" s="22">
        <v>100</v>
      </c>
      <c r="I98" s="22">
        <v>30</v>
      </c>
      <c r="J98" s="34">
        <v>30</v>
      </c>
      <c r="K98" s="44">
        <v>0.3</v>
      </c>
      <c r="L98" s="45">
        <v>0.3</v>
      </c>
    </row>
    <row r="99" spans="1:12" ht="69.75" customHeight="1" x14ac:dyDescent="0.25">
      <c r="A99" s="4" t="s">
        <v>152</v>
      </c>
      <c r="B99" s="4" t="s">
        <v>76</v>
      </c>
      <c r="C99" s="4" t="s">
        <v>153</v>
      </c>
      <c r="D99" s="4" t="s">
        <v>78</v>
      </c>
      <c r="E99" s="4" t="s">
        <v>154</v>
      </c>
      <c r="F99" s="4" t="s">
        <v>19</v>
      </c>
      <c r="G99" s="4" t="s">
        <v>156</v>
      </c>
      <c r="H99" s="22">
        <v>90</v>
      </c>
      <c r="I99" s="22">
        <v>90</v>
      </c>
      <c r="J99" s="34">
        <v>90</v>
      </c>
      <c r="K99" s="44">
        <v>1</v>
      </c>
      <c r="L99" s="45">
        <v>1</v>
      </c>
    </row>
    <row r="100" spans="1:12" ht="69.75" customHeight="1" x14ac:dyDescent="0.25">
      <c r="A100" s="4" t="s">
        <v>152</v>
      </c>
      <c r="B100" s="4" t="s">
        <v>76</v>
      </c>
      <c r="C100" s="4" t="s">
        <v>153</v>
      </c>
      <c r="D100" s="4" t="s">
        <v>78</v>
      </c>
      <c r="E100" s="4" t="s">
        <v>154</v>
      </c>
      <c r="F100" s="4" t="s">
        <v>19</v>
      </c>
      <c r="G100" s="4" t="s">
        <v>157</v>
      </c>
      <c r="H100" s="22">
        <v>90</v>
      </c>
      <c r="I100" s="22">
        <v>90</v>
      </c>
      <c r="J100" s="34">
        <v>90</v>
      </c>
      <c r="K100" s="44">
        <v>1</v>
      </c>
      <c r="L100" s="45">
        <v>1</v>
      </c>
    </row>
    <row r="101" spans="1:12" ht="69.75" customHeight="1" x14ac:dyDescent="0.25">
      <c r="A101" s="4" t="s">
        <v>152</v>
      </c>
      <c r="B101" s="4" t="s">
        <v>76</v>
      </c>
      <c r="C101" s="4" t="s">
        <v>153</v>
      </c>
      <c r="D101" s="4" t="s">
        <v>78</v>
      </c>
      <c r="E101" s="4" t="s">
        <v>154</v>
      </c>
      <c r="F101" s="4" t="s">
        <v>19</v>
      </c>
      <c r="G101" s="4" t="s">
        <v>158</v>
      </c>
      <c r="H101" s="22">
        <v>2</v>
      </c>
      <c r="I101" s="22">
        <v>0</v>
      </c>
      <c r="J101" s="34">
        <v>0</v>
      </c>
      <c r="K101" s="53">
        <v>0</v>
      </c>
      <c r="L101" s="54">
        <v>0</v>
      </c>
    </row>
    <row r="102" spans="1:12" ht="69.75" customHeight="1" x14ac:dyDescent="0.25">
      <c r="A102" s="4" t="s">
        <v>152</v>
      </c>
      <c r="B102" s="4" t="s">
        <v>76</v>
      </c>
      <c r="C102" s="4" t="s">
        <v>153</v>
      </c>
      <c r="D102" s="4" t="s">
        <v>78</v>
      </c>
      <c r="E102" s="4" t="s">
        <v>154</v>
      </c>
      <c r="F102" s="4" t="s">
        <v>19</v>
      </c>
      <c r="G102" s="4" t="s">
        <v>159</v>
      </c>
      <c r="H102" s="22">
        <v>4</v>
      </c>
      <c r="I102" s="22">
        <v>0</v>
      </c>
      <c r="J102" s="34">
        <v>1</v>
      </c>
      <c r="K102" s="53">
        <v>0</v>
      </c>
      <c r="L102" s="69">
        <v>0.25</v>
      </c>
    </row>
    <row r="103" spans="1:12" ht="69.75" customHeight="1" x14ac:dyDescent="0.25">
      <c r="A103" s="4" t="s">
        <v>152</v>
      </c>
      <c r="B103" s="4" t="s">
        <v>76</v>
      </c>
      <c r="C103" s="4" t="s">
        <v>153</v>
      </c>
      <c r="D103" s="4" t="s">
        <v>78</v>
      </c>
      <c r="E103" s="4" t="s">
        <v>154</v>
      </c>
      <c r="F103" s="4" t="s">
        <v>19</v>
      </c>
      <c r="G103" s="4" t="s">
        <v>160</v>
      </c>
      <c r="H103" s="22">
        <v>4</v>
      </c>
      <c r="I103" s="22">
        <v>0</v>
      </c>
      <c r="J103" s="34">
        <v>1</v>
      </c>
      <c r="K103" s="53">
        <v>0</v>
      </c>
      <c r="L103" s="69">
        <v>0.25</v>
      </c>
    </row>
    <row r="104" spans="1:12" ht="69.75" customHeight="1" x14ac:dyDescent="0.25">
      <c r="A104" s="4" t="s">
        <v>152</v>
      </c>
      <c r="B104" s="4" t="s">
        <v>76</v>
      </c>
      <c r="C104" s="4" t="s">
        <v>153</v>
      </c>
      <c r="D104" s="4" t="s">
        <v>78</v>
      </c>
      <c r="E104" s="4" t="s">
        <v>154</v>
      </c>
      <c r="F104" s="4" t="s">
        <v>19</v>
      </c>
      <c r="G104" s="4" t="s">
        <v>161</v>
      </c>
      <c r="H104" s="22">
        <v>4</v>
      </c>
      <c r="I104" s="22">
        <v>0</v>
      </c>
      <c r="J104" s="34">
        <v>1</v>
      </c>
      <c r="K104" s="53">
        <v>0</v>
      </c>
      <c r="L104" s="69">
        <v>0.25</v>
      </c>
    </row>
    <row r="105" spans="1:12" ht="69.75" customHeight="1" x14ac:dyDescent="0.25">
      <c r="A105" s="4" t="s">
        <v>162</v>
      </c>
      <c r="B105" s="4" t="s">
        <v>76</v>
      </c>
      <c r="C105" s="4" t="s">
        <v>97</v>
      </c>
      <c r="D105" s="4" t="s">
        <v>78</v>
      </c>
      <c r="E105" s="8" t="s">
        <v>66</v>
      </c>
      <c r="F105" s="4" t="s">
        <v>24</v>
      </c>
      <c r="G105" s="4" t="s">
        <v>163</v>
      </c>
      <c r="H105" s="22">
        <v>100</v>
      </c>
      <c r="I105" s="22">
        <v>15</v>
      </c>
      <c r="J105" s="34">
        <v>15</v>
      </c>
      <c r="K105" s="44">
        <v>0.15</v>
      </c>
      <c r="L105" s="45">
        <v>0.15</v>
      </c>
    </row>
    <row r="106" spans="1:12" ht="69.75" customHeight="1" x14ac:dyDescent="0.25">
      <c r="A106" s="4" t="s">
        <v>164</v>
      </c>
      <c r="B106" s="4" t="s">
        <v>76</v>
      </c>
      <c r="C106" s="4" t="s">
        <v>119</v>
      </c>
      <c r="D106" s="4" t="s">
        <v>78</v>
      </c>
      <c r="E106" s="4" t="s">
        <v>16</v>
      </c>
      <c r="F106" s="4" t="s">
        <v>19</v>
      </c>
      <c r="G106" s="4" t="s">
        <v>165</v>
      </c>
      <c r="H106" s="22">
        <v>100</v>
      </c>
      <c r="I106" s="22">
        <v>25</v>
      </c>
      <c r="J106" s="34">
        <v>25</v>
      </c>
      <c r="K106" s="44">
        <v>0.25</v>
      </c>
      <c r="L106" s="45">
        <v>0.25</v>
      </c>
    </row>
    <row r="107" spans="1:12" ht="69.75" customHeight="1" x14ac:dyDescent="0.25">
      <c r="A107" s="4" t="s">
        <v>164</v>
      </c>
      <c r="B107" s="4" t="s">
        <v>76</v>
      </c>
      <c r="C107" s="4" t="s">
        <v>119</v>
      </c>
      <c r="D107" s="4" t="s">
        <v>78</v>
      </c>
      <c r="E107" s="4" t="s">
        <v>16</v>
      </c>
      <c r="F107" s="4" t="s">
        <v>19</v>
      </c>
      <c r="G107" s="4" t="s">
        <v>166</v>
      </c>
      <c r="H107" s="22">
        <v>100</v>
      </c>
      <c r="I107" s="22">
        <v>25</v>
      </c>
      <c r="J107" s="34">
        <v>25</v>
      </c>
      <c r="K107" s="44">
        <v>0.25</v>
      </c>
      <c r="L107" s="45">
        <v>0.25</v>
      </c>
    </row>
    <row r="108" spans="1:12" ht="69.75" customHeight="1" x14ac:dyDescent="0.25">
      <c r="A108" s="4" t="s">
        <v>164</v>
      </c>
      <c r="B108" s="4" t="s">
        <v>76</v>
      </c>
      <c r="C108" s="4" t="s">
        <v>119</v>
      </c>
      <c r="D108" s="4" t="s">
        <v>78</v>
      </c>
      <c r="E108" s="4" t="s">
        <v>16</v>
      </c>
      <c r="F108" s="4" t="s">
        <v>19</v>
      </c>
      <c r="G108" s="4" t="s">
        <v>167</v>
      </c>
      <c r="H108" s="22">
        <v>100</v>
      </c>
      <c r="I108" s="22">
        <v>25</v>
      </c>
      <c r="J108" s="34">
        <v>25</v>
      </c>
      <c r="K108" s="44">
        <v>0.25</v>
      </c>
      <c r="L108" s="45">
        <v>0.25</v>
      </c>
    </row>
    <row r="109" spans="1:12" ht="69.75" customHeight="1" x14ac:dyDescent="0.25">
      <c r="A109" s="4" t="s">
        <v>164</v>
      </c>
      <c r="B109" s="4" t="s">
        <v>76</v>
      </c>
      <c r="C109" s="4" t="s">
        <v>119</v>
      </c>
      <c r="D109" s="4" t="s">
        <v>78</v>
      </c>
      <c r="E109" s="4" t="s">
        <v>16</v>
      </c>
      <c r="F109" s="4" t="s">
        <v>19</v>
      </c>
      <c r="G109" s="4" t="s">
        <v>168</v>
      </c>
      <c r="H109" s="22">
        <v>100</v>
      </c>
      <c r="I109" s="22">
        <v>25</v>
      </c>
      <c r="J109" s="34">
        <v>25</v>
      </c>
      <c r="K109" s="44">
        <v>0.25</v>
      </c>
      <c r="L109" s="45">
        <v>0.25</v>
      </c>
    </row>
    <row r="110" spans="1:12" ht="69.75" customHeight="1" x14ac:dyDescent="0.25">
      <c r="A110" s="4" t="s">
        <v>164</v>
      </c>
      <c r="B110" s="4" t="s">
        <v>76</v>
      </c>
      <c r="C110" s="4" t="s">
        <v>119</v>
      </c>
      <c r="D110" s="4" t="s">
        <v>78</v>
      </c>
      <c r="E110" s="4" t="s">
        <v>16</v>
      </c>
      <c r="F110" s="4" t="s">
        <v>19</v>
      </c>
      <c r="G110" s="4" t="s">
        <v>169</v>
      </c>
      <c r="H110" s="22">
        <v>640</v>
      </c>
      <c r="I110" s="22">
        <v>140</v>
      </c>
      <c r="J110" s="34">
        <v>161</v>
      </c>
      <c r="K110" s="44">
        <v>0.21875</v>
      </c>
      <c r="L110" s="69">
        <v>0.25156249999999997</v>
      </c>
    </row>
    <row r="111" spans="1:12" ht="69.75" customHeight="1" x14ac:dyDescent="0.25">
      <c r="A111" s="4" t="s">
        <v>164</v>
      </c>
      <c r="B111" s="4" t="s">
        <v>76</v>
      </c>
      <c r="C111" s="4" t="s">
        <v>119</v>
      </c>
      <c r="D111" s="4" t="s">
        <v>78</v>
      </c>
      <c r="E111" s="4" t="s">
        <v>16</v>
      </c>
      <c r="F111" s="4" t="s">
        <v>19</v>
      </c>
      <c r="G111" s="4" t="s">
        <v>170</v>
      </c>
      <c r="H111" s="22">
        <v>92</v>
      </c>
      <c r="I111" s="22">
        <v>92</v>
      </c>
      <c r="J111" s="34">
        <v>92</v>
      </c>
      <c r="K111" s="44">
        <v>1</v>
      </c>
      <c r="L111" s="45">
        <v>1</v>
      </c>
    </row>
    <row r="112" spans="1:12" ht="69.75" customHeight="1" x14ac:dyDescent="0.25">
      <c r="A112" s="4" t="s">
        <v>164</v>
      </c>
      <c r="B112" s="4" t="s">
        <v>76</v>
      </c>
      <c r="C112" s="4" t="s">
        <v>119</v>
      </c>
      <c r="D112" s="4" t="s">
        <v>78</v>
      </c>
      <c r="E112" s="4" t="s">
        <v>16</v>
      </c>
      <c r="F112" s="4" t="s">
        <v>19</v>
      </c>
      <c r="G112" s="4" t="s">
        <v>171</v>
      </c>
      <c r="H112" s="22">
        <v>2090000000</v>
      </c>
      <c r="I112" s="22">
        <v>0</v>
      </c>
      <c r="J112" s="34">
        <v>82667069</v>
      </c>
      <c r="K112" s="53">
        <v>0</v>
      </c>
      <c r="L112" s="69">
        <v>3.955362153110048E-2</v>
      </c>
    </row>
    <row r="113" spans="1:12" ht="69.75" customHeight="1" x14ac:dyDescent="0.25">
      <c r="A113" s="4" t="s">
        <v>164</v>
      </c>
      <c r="B113" s="4" t="s">
        <v>76</v>
      </c>
      <c r="C113" s="4" t="s">
        <v>119</v>
      </c>
      <c r="D113" s="4" t="s">
        <v>78</v>
      </c>
      <c r="E113" s="4" t="s">
        <v>16</v>
      </c>
      <c r="F113" s="4" t="s">
        <v>19</v>
      </c>
      <c r="G113" s="4" t="s">
        <v>172</v>
      </c>
      <c r="H113" s="22">
        <v>4</v>
      </c>
      <c r="I113" s="22">
        <v>0</v>
      </c>
      <c r="J113" s="34">
        <v>0</v>
      </c>
      <c r="K113" s="53">
        <v>0</v>
      </c>
      <c r="L113" s="54">
        <v>0</v>
      </c>
    </row>
    <row r="114" spans="1:12" ht="69.75" customHeight="1" x14ac:dyDescent="0.25">
      <c r="A114" s="4" t="s">
        <v>164</v>
      </c>
      <c r="B114" s="4" t="s">
        <v>76</v>
      </c>
      <c r="C114" s="4" t="s">
        <v>119</v>
      </c>
      <c r="D114" s="4" t="s">
        <v>78</v>
      </c>
      <c r="E114" s="4" t="s">
        <v>16</v>
      </c>
      <c r="F114" s="4" t="s">
        <v>19</v>
      </c>
      <c r="G114" s="4" t="s">
        <v>173</v>
      </c>
      <c r="H114" s="22">
        <v>1</v>
      </c>
      <c r="I114" s="22">
        <v>0</v>
      </c>
      <c r="J114" s="34">
        <v>0</v>
      </c>
      <c r="K114" s="53">
        <v>0</v>
      </c>
      <c r="L114" s="54">
        <v>0</v>
      </c>
    </row>
    <row r="115" spans="1:12" ht="69.75" customHeight="1" x14ac:dyDescent="0.25">
      <c r="A115" s="4" t="s">
        <v>164</v>
      </c>
      <c r="B115" s="4" t="s">
        <v>76</v>
      </c>
      <c r="C115" s="4" t="s">
        <v>119</v>
      </c>
      <c r="D115" s="4" t="s">
        <v>78</v>
      </c>
      <c r="E115" s="4" t="s">
        <v>16</v>
      </c>
      <c r="F115" s="4" t="s">
        <v>19</v>
      </c>
      <c r="G115" s="4" t="s">
        <v>174</v>
      </c>
      <c r="H115" s="22">
        <v>1</v>
      </c>
      <c r="I115" s="22">
        <v>0</v>
      </c>
      <c r="J115" s="34">
        <v>0</v>
      </c>
      <c r="K115" s="53">
        <v>0</v>
      </c>
      <c r="L115" s="54">
        <v>0</v>
      </c>
    </row>
    <row r="116" spans="1:12" ht="69.75" customHeight="1" x14ac:dyDescent="0.25">
      <c r="A116" s="4" t="s">
        <v>164</v>
      </c>
      <c r="B116" s="4" t="s">
        <v>76</v>
      </c>
      <c r="C116" s="4" t="s">
        <v>119</v>
      </c>
      <c r="D116" s="4" t="s">
        <v>78</v>
      </c>
      <c r="E116" s="4" t="s">
        <v>16</v>
      </c>
      <c r="F116" s="4" t="s">
        <v>19</v>
      </c>
      <c r="G116" s="4" t="s">
        <v>175</v>
      </c>
      <c r="H116" s="22">
        <v>11</v>
      </c>
      <c r="I116" s="22">
        <v>0</v>
      </c>
      <c r="J116" s="34">
        <v>0</v>
      </c>
      <c r="K116" s="53">
        <v>0</v>
      </c>
      <c r="L116" s="54">
        <v>0</v>
      </c>
    </row>
    <row r="117" spans="1:12" ht="69.75" customHeight="1" x14ac:dyDescent="0.25">
      <c r="A117" s="4" t="s">
        <v>176</v>
      </c>
      <c r="B117" s="4" t="s">
        <v>76</v>
      </c>
      <c r="C117" s="4" t="s">
        <v>177</v>
      </c>
      <c r="D117" s="4" t="s">
        <v>178</v>
      </c>
      <c r="E117" s="4" t="s">
        <v>23</v>
      </c>
      <c r="F117" s="4" t="s">
        <v>19</v>
      </c>
      <c r="G117" s="4" t="s">
        <v>179</v>
      </c>
      <c r="H117" s="22">
        <v>5</v>
      </c>
      <c r="I117" s="22">
        <v>1</v>
      </c>
      <c r="J117" s="34">
        <v>1</v>
      </c>
      <c r="K117" s="44">
        <v>0.2</v>
      </c>
      <c r="L117" s="45">
        <v>0.2</v>
      </c>
    </row>
    <row r="118" spans="1:12" ht="69.75" customHeight="1" x14ac:dyDescent="0.25">
      <c r="A118" s="4" t="s">
        <v>176</v>
      </c>
      <c r="B118" s="4" t="s">
        <v>76</v>
      </c>
      <c r="C118" s="4" t="s">
        <v>177</v>
      </c>
      <c r="D118" s="4" t="s">
        <v>178</v>
      </c>
      <c r="E118" s="4" t="s">
        <v>23</v>
      </c>
      <c r="F118" s="4" t="s">
        <v>19</v>
      </c>
      <c r="G118" s="4" t="s">
        <v>180</v>
      </c>
      <c r="H118" s="22">
        <v>11</v>
      </c>
      <c r="I118" s="22">
        <v>2</v>
      </c>
      <c r="J118" s="34">
        <v>2</v>
      </c>
      <c r="K118" s="44">
        <v>0.18181818181818182</v>
      </c>
      <c r="L118" s="45">
        <v>0.18181818181818182</v>
      </c>
    </row>
    <row r="119" spans="1:12" ht="69.75" customHeight="1" x14ac:dyDescent="0.25">
      <c r="A119" s="4" t="s">
        <v>176</v>
      </c>
      <c r="B119" s="4" t="s">
        <v>76</v>
      </c>
      <c r="C119" s="4" t="s">
        <v>177</v>
      </c>
      <c r="D119" s="4" t="s">
        <v>178</v>
      </c>
      <c r="E119" s="4" t="s">
        <v>23</v>
      </c>
      <c r="F119" s="4" t="s">
        <v>19</v>
      </c>
      <c r="G119" s="4" t="s">
        <v>181</v>
      </c>
      <c r="H119" s="22">
        <v>4</v>
      </c>
      <c r="I119" s="22">
        <v>0</v>
      </c>
      <c r="J119" s="34">
        <v>0</v>
      </c>
      <c r="K119" s="53">
        <v>0</v>
      </c>
      <c r="L119" s="54">
        <v>0</v>
      </c>
    </row>
    <row r="120" spans="1:12" ht="69.75" customHeight="1" x14ac:dyDescent="0.25">
      <c r="A120" s="4" t="s">
        <v>176</v>
      </c>
      <c r="B120" s="4" t="s">
        <v>76</v>
      </c>
      <c r="C120" s="4" t="s">
        <v>177</v>
      </c>
      <c r="D120" s="4" t="s">
        <v>178</v>
      </c>
      <c r="E120" s="4" t="s">
        <v>23</v>
      </c>
      <c r="F120" s="4" t="s">
        <v>19</v>
      </c>
      <c r="G120" s="4" t="s">
        <v>182</v>
      </c>
      <c r="H120" s="22">
        <v>2</v>
      </c>
      <c r="I120" s="22">
        <v>0</v>
      </c>
      <c r="J120" s="34">
        <v>4</v>
      </c>
      <c r="K120" s="53">
        <v>0</v>
      </c>
      <c r="L120" s="69">
        <v>1</v>
      </c>
    </row>
    <row r="121" spans="1:12" ht="69.75" customHeight="1" x14ac:dyDescent="0.25">
      <c r="A121" s="4" t="s">
        <v>183</v>
      </c>
      <c r="B121" s="4" t="s">
        <v>76</v>
      </c>
      <c r="C121" s="4" t="s">
        <v>184</v>
      </c>
      <c r="D121" s="4" t="s">
        <v>178</v>
      </c>
      <c r="E121" s="4" t="s">
        <v>185</v>
      </c>
      <c r="F121" s="4" t="s">
        <v>113</v>
      </c>
      <c r="G121" s="4" t="s">
        <v>186</v>
      </c>
      <c r="H121" s="22">
        <v>1</v>
      </c>
      <c r="I121" s="22">
        <v>0</v>
      </c>
      <c r="J121" s="34">
        <v>0</v>
      </c>
      <c r="K121" s="53">
        <v>0</v>
      </c>
      <c r="L121" s="54">
        <v>0</v>
      </c>
    </row>
    <row r="122" spans="1:12" ht="69.75" customHeight="1" x14ac:dyDescent="0.25">
      <c r="A122" s="4" t="s">
        <v>183</v>
      </c>
      <c r="B122" s="4" t="s">
        <v>76</v>
      </c>
      <c r="C122" s="4" t="s">
        <v>184</v>
      </c>
      <c r="D122" s="4" t="s">
        <v>178</v>
      </c>
      <c r="E122" s="4" t="s">
        <v>185</v>
      </c>
      <c r="F122" s="4" t="s">
        <v>113</v>
      </c>
      <c r="G122" s="4" t="s">
        <v>187</v>
      </c>
      <c r="H122" s="22">
        <v>4</v>
      </c>
      <c r="I122" s="22">
        <v>1</v>
      </c>
      <c r="J122" s="34">
        <v>1</v>
      </c>
      <c r="K122" s="44">
        <v>0.25</v>
      </c>
      <c r="L122" s="45">
        <v>0.25</v>
      </c>
    </row>
    <row r="123" spans="1:12" ht="69.75" customHeight="1" x14ac:dyDescent="0.25">
      <c r="A123" s="4" t="s">
        <v>183</v>
      </c>
      <c r="B123" s="4" t="s">
        <v>76</v>
      </c>
      <c r="C123" s="4" t="s">
        <v>184</v>
      </c>
      <c r="D123" s="4" t="s">
        <v>178</v>
      </c>
      <c r="E123" s="4" t="s">
        <v>185</v>
      </c>
      <c r="F123" s="4" t="s">
        <v>113</v>
      </c>
      <c r="G123" s="4" t="s">
        <v>188</v>
      </c>
      <c r="H123" s="22">
        <v>5</v>
      </c>
      <c r="I123" s="22">
        <v>0</v>
      </c>
      <c r="J123" s="34">
        <v>0</v>
      </c>
      <c r="K123" s="53">
        <v>0</v>
      </c>
      <c r="L123" s="54">
        <v>0</v>
      </c>
    </row>
    <row r="124" spans="1:12" ht="69.75" customHeight="1" x14ac:dyDescent="0.25">
      <c r="A124" s="4" t="s">
        <v>183</v>
      </c>
      <c r="B124" s="4" t="s">
        <v>76</v>
      </c>
      <c r="C124" s="4" t="s">
        <v>184</v>
      </c>
      <c r="D124" s="4" t="s">
        <v>178</v>
      </c>
      <c r="E124" s="4" t="s">
        <v>185</v>
      </c>
      <c r="F124" s="4" t="s">
        <v>113</v>
      </c>
      <c r="G124" s="4" t="s">
        <v>189</v>
      </c>
      <c r="H124" s="22">
        <v>2</v>
      </c>
      <c r="I124" s="22">
        <v>0</v>
      </c>
      <c r="J124" s="34">
        <v>0</v>
      </c>
      <c r="K124" s="53">
        <v>0</v>
      </c>
      <c r="L124" s="54">
        <v>0</v>
      </c>
    </row>
    <row r="125" spans="1:12" ht="69.75" customHeight="1" x14ac:dyDescent="0.25">
      <c r="A125" s="4" t="s">
        <v>183</v>
      </c>
      <c r="B125" s="4" t="s">
        <v>76</v>
      </c>
      <c r="C125" s="4" t="s">
        <v>184</v>
      </c>
      <c r="D125" s="4" t="s">
        <v>178</v>
      </c>
      <c r="E125" s="4" t="s">
        <v>185</v>
      </c>
      <c r="F125" s="4" t="s">
        <v>113</v>
      </c>
      <c r="G125" s="4" t="s">
        <v>190</v>
      </c>
      <c r="H125" s="22">
        <v>4</v>
      </c>
      <c r="I125" s="22">
        <v>1</v>
      </c>
      <c r="J125" s="34">
        <v>1</v>
      </c>
      <c r="K125" s="44">
        <v>0.25</v>
      </c>
      <c r="L125" s="45">
        <v>0.25</v>
      </c>
    </row>
    <row r="126" spans="1:12" ht="69.75" customHeight="1" x14ac:dyDescent="0.25">
      <c r="A126" s="4" t="s">
        <v>183</v>
      </c>
      <c r="B126" s="4" t="s">
        <v>76</v>
      </c>
      <c r="C126" s="4" t="s">
        <v>184</v>
      </c>
      <c r="D126" s="4" t="s">
        <v>178</v>
      </c>
      <c r="E126" s="4" t="s">
        <v>185</v>
      </c>
      <c r="F126" s="4" t="s">
        <v>113</v>
      </c>
      <c r="G126" s="4" t="s">
        <v>191</v>
      </c>
      <c r="H126" s="22">
        <v>23</v>
      </c>
      <c r="I126" s="22">
        <v>1</v>
      </c>
      <c r="J126" s="34">
        <v>1</v>
      </c>
      <c r="K126" s="44">
        <v>4.3478260869565216E-2</v>
      </c>
      <c r="L126" s="45">
        <v>4.3478260869565216E-2</v>
      </c>
    </row>
    <row r="127" spans="1:12" ht="69.75" customHeight="1" x14ac:dyDescent="0.25">
      <c r="A127" s="4" t="s">
        <v>183</v>
      </c>
      <c r="B127" s="4" t="s">
        <v>76</v>
      </c>
      <c r="C127" s="4" t="s">
        <v>184</v>
      </c>
      <c r="D127" s="4" t="s">
        <v>178</v>
      </c>
      <c r="E127" s="4" t="s">
        <v>185</v>
      </c>
      <c r="F127" s="4" t="s">
        <v>113</v>
      </c>
      <c r="G127" s="4" t="s">
        <v>192</v>
      </c>
      <c r="H127" s="22">
        <v>1</v>
      </c>
      <c r="I127" s="22">
        <v>1</v>
      </c>
      <c r="J127" s="34">
        <v>1</v>
      </c>
      <c r="K127" s="44">
        <v>1</v>
      </c>
      <c r="L127" s="69">
        <v>1</v>
      </c>
    </row>
    <row r="128" spans="1:12" ht="69.75" customHeight="1" x14ac:dyDescent="0.25">
      <c r="A128" s="4" t="s">
        <v>193</v>
      </c>
      <c r="B128" s="4" t="s">
        <v>76</v>
      </c>
      <c r="C128" s="4" t="s">
        <v>43</v>
      </c>
      <c r="D128" s="4" t="s">
        <v>194</v>
      </c>
      <c r="E128" s="8" t="s">
        <v>60</v>
      </c>
      <c r="F128" s="4" t="s">
        <v>19</v>
      </c>
      <c r="G128" s="4" t="s">
        <v>195</v>
      </c>
      <c r="H128" s="22">
        <v>1</v>
      </c>
      <c r="I128" s="22">
        <v>0</v>
      </c>
      <c r="J128" s="34">
        <v>0</v>
      </c>
      <c r="K128" s="53">
        <v>0</v>
      </c>
      <c r="L128" s="54">
        <v>0</v>
      </c>
    </row>
    <row r="129" spans="1:12" ht="69.75" customHeight="1" x14ac:dyDescent="0.25">
      <c r="A129" s="4" t="s">
        <v>193</v>
      </c>
      <c r="B129" s="4" t="s">
        <v>76</v>
      </c>
      <c r="C129" s="4" t="s">
        <v>196</v>
      </c>
      <c r="D129" s="4" t="s">
        <v>194</v>
      </c>
      <c r="E129" s="4" t="s">
        <v>197</v>
      </c>
      <c r="F129" s="4" t="s">
        <v>24</v>
      </c>
      <c r="G129" s="4" t="s">
        <v>198</v>
      </c>
      <c r="H129" s="22">
        <v>100</v>
      </c>
      <c r="I129" s="22">
        <v>0</v>
      </c>
      <c r="J129" s="34">
        <v>0</v>
      </c>
      <c r="K129" s="53">
        <v>0</v>
      </c>
      <c r="L129" s="54">
        <v>0</v>
      </c>
    </row>
    <row r="130" spans="1:12" ht="69.75" customHeight="1" x14ac:dyDescent="0.25">
      <c r="A130" s="4" t="s">
        <v>193</v>
      </c>
      <c r="B130" s="4" t="s">
        <v>76</v>
      </c>
      <c r="C130" s="4" t="s">
        <v>196</v>
      </c>
      <c r="D130" s="4" t="s">
        <v>194</v>
      </c>
      <c r="E130" s="4" t="s">
        <v>197</v>
      </c>
      <c r="F130" s="4" t="s">
        <v>24</v>
      </c>
      <c r="G130" s="4" t="s">
        <v>199</v>
      </c>
      <c r="H130" s="22">
        <v>100</v>
      </c>
      <c r="I130" s="22">
        <v>0</v>
      </c>
      <c r="J130" s="34">
        <v>0</v>
      </c>
      <c r="K130" s="53">
        <v>0</v>
      </c>
      <c r="L130" s="54">
        <v>0</v>
      </c>
    </row>
    <row r="131" spans="1:12" ht="69.75" customHeight="1" x14ac:dyDescent="0.25">
      <c r="A131" s="4" t="s">
        <v>193</v>
      </c>
      <c r="B131" s="4" t="s">
        <v>76</v>
      </c>
      <c r="C131" s="4" t="s">
        <v>200</v>
      </c>
      <c r="D131" s="4" t="s">
        <v>194</v>
      </c>
      <c r="E131" s="4" t="s">
        <v>197</v>
      </c>
      <c r="F131" s="4" t="s">
        <v>24</v>
      </c>
      <c r="G131" s="4" t="s">
        <v>201</v>
      </c>
      <c r="H131" s="22">
        <v>100</v>
      </c>
      <c r="I131" s="22">
        <v>0</v>
      </c>
      <c r="J131" s="34">
        <v>0</v>
      </c>
      <c r="K131" s="53">
        <v>0</v>
      </c>
      <c r="L131" s="54">
        <v>0</v>
      </c>
    </row>
    <row r="132" spans="1:12" ht="69.75" customHeight="1" x14ac:dyDescent="0.25">
      <c r="A132" s="4" t="s">
        <v>193</v>
      </c>
      <c r="B132" s="4" t="s">
        <v>76</v>
      </c>
      <c r="C132" s="4" t="s">
        <v>196</v>
      </c>
      <c r="D132" s="4" t="s">
        <v>194</v>
      </c>
      <c r="E132" s="4" t="s">
        <v>16</v>
      </c>
      <c r="F132" s="4" t="s">
        <v>24</v>
      </c>
      <c r="G132" s="4" t="s">
        <v>202</v>
      </c>
      <c r="H132" s="22">
        <v>1</v>
      </c>
      <c r="I132" s="22">
        <v>0</v>
      </c>
      <c r="J132" s="34">
        <v>0</v>
      </c>
      <c r="K132" s="53">
        <v>0</v>
      </c>
      <c r="L132" s="54">
        <v>0</v>
      </c>
    </row>
    <row r="133" spans="1:12" ht="69.75" customHeight="1" x14ac:dyDescent="0.25">
      <c r="A133" s="4" t="s">
        <v>193</v>
      </c>
      <c r="B133" s="4" t="s">
        <v>76</v>
      </c>
      <c r="C133" s="4" t="s">
        <v>196</v>
      </c>
      <c r="D133" s="4" t="s">
        <v>194</v>
      </c>
      <c r="E133" s="4" t="s">
        <v>16</v>
      </c>
      <c r="F133" s="4" t="s">
        <v>24</v>
      </c>
      <c r="G133" s="4" t="s">
        <v>203</v>
      </c>
      <c r="H133" s="22">
        <v>2</v>
      </c>
      <c r="I133" s="22">
        <v>0</v>
      </c>
      <c r="J133" s="34">
        <v>0</v>
      </c>
      <c r="K133" s="53">
        <v>0</v>
      </c>
      <c r="L133" s="54">
        <v>0</v>
      </c>
    </row>
    <row r="134" spans="1:12" ht="69.75" customHeight="1" x14ac:dyDescent="0.25">
      <c r="A134" s="4" t="s">
        <v>193</v>
      </c>
      <c r="B134" s="4" t="s">
        <v>76</v>
      </c>
      <c r="C134" s="4" t="s">
        <v>196</v>
      </c>
      <c r="D134" s="4" t="s">
        <v>194</v>
      </c>
      <c r="E134" s="4" t="s">
        <v>44</v>
      </c>
      <c r="F134" s="4" t="s">
        <v>24</v>
      </c>
      <c r="G134" s="4" t="s">
        <v>204</v>
      </c>
      <c r="H134" s="22">
        <v>1</v>
      </c>
      <c r="I134" s="22">
        <v>0</v>
      </c>
      <c r="J134" s="34">
        <v>0</v>
      </c>
      <c r="K134" s="53">
        <v>0</v>
      </c>
      <c r="L134" s="54">
        <v>0</v>
      </c>
    </row>
    <row r="135" spans="1:12" ht="69.75" customHeight="1" x14ac:dyDescent="0.25">
      <c r="A135" s="4" t="s">
        <v>193</v>
      </c>
      <c r="B135" s="4" t="s">
        <v>76</v>
      </c>
      <c r="C135" s="4" t="s">
        <v>196</v>
      </c>
      <c r="D135" s="4" t="s">
        <v>194</v>
      </c>
      <c r="E135" s="4" t="s">
        <v>44</v>
      </c>
      <c r="F135" s="4" t="s">
        <v>24</v>
      </c>
      <c r="G135" s="4" t="s">
        <v>205</v>
      </c>
      <c r="H135" s="22">
        <v>100</v>
      </c>
      <c r="I135" s="22">
        <v>0</v>
      </c>
      <c r="J135" s="34">
        <v>0</v>
      </c>
      <c r="K135" s="53">
        <v>0</v>
      </c>
      <c r="L135" s="54">
        <v>0</v>
      </c>
    </row>
    <row r="136" spans="1:12" ht="69.75" customHeight="1" x14ac:dyDescent="0.25">
      <c r="A136" s="4" t="s">
        <v>193</v>
      </c>
      <c r="B136" s="4" t="s">
        <v>76</v>
      </c>
      <c r="C136" s="4" t="s">
        <v>196</v>
      </c>
      <c r="D136" s="4" t="s">
        <v>194</v>
      </c>
      <c r="E136" s="4" t="s">
        <v>44</v>
      </c>
      <c r="F136" s="4" t="s">
        <v>24</v>
      </c>
      <c r="G136" s="4" t="s">
        <v>206</v>
      </c>
      <c r="H136" s="22">
        <v>1</v>
      </c>
      <c r="I136" s="22">
        <v>0</v>
      </c>
      <c r="J136" s="34">
        <v>0</v>
      </c>
      <c r="K136" s="53">
        <v>0</v>
      </c>
      <c r="L136" s="54">
        <v>0</v>
      </c>
    </row>
    <row r="137" spans="1:12" ht="69.75" customHeight="1" x14ac:dyDescent="0.25">
      <c r="A137" s="4" t="s">
        <v>193</v>
      </c>
      <c r="B137" s="4" t="s">
        <v>76</v>
      </c>
      <c r="C137" s="4" t="s">
        <v>196</v>
      </c>
      <c r="D137" s="4" t="s">
        <v>194</v>
      </c>
      <c r="E137" s="4" t="s">
        <v>16</v>
      </c>
      <c r="F137" s="4" t="s">
        <v>24</v>
      </c>
      <c r="G137" s="4" t="s">
        <v>207</v>
      </c>
      <c r="H137" s="22">
        <v>100</v>
      </c>
      <c r="I137" s="22">
        <v>0</v>
      </c>
      <c r="J137" s="34">
        <v>0</v>
      </c>
      <c r="K137" s="53">
        <v>0</v>
      </c>
      <c r="L137" s="54">
        <v>0</v>
      </c>
    </row>
    <row r="138" spans="1:12" ht="69.75" customHeight="1" x14ac:dyDescent="0.25">
      <c r="A138" s="4" t="s">
        <v>193</v>
      </c>
      <c r="B138" s="4" t="s">
        <v>76</v>
      </c>
      <c r="C138" s="4" t="s">
        <v>196</v>
      </c>
      <c r="D138" s="4" t="s">
        <v>194</v>
      </c>
      <c r="E138" s="4" t="s">
        <v>16</v>
      </c>
      <c r="F138" s="4" t="s">
        <v>24</v>
      </c>
      <c r="G138" s="4" t="s">
        <v>208</v>
      </c>
      <c r="H138" s="22">
        <v>100</v>
      </c>
      <c r="I138" s="22">
        <v>25</v>
      </c>
      <c r="J138" s="34">
        <v>25</v>
      </c>
      <c r="K138" s="44">
        <v>0.25</v>
      </c>
      <c r="L138" s="45">
        <v>0.25</v>
      </c>
    </row>
    <row r="139" spans="1:12" ht="69.75" customHeight="1" x14ac:dyDescent="0.25">
      <c r="A139" s="4" t="s">
        <v>193</v>
      </c>
      <c r="B139" s="4" t="s">
        <v>76</v>
      </c>
      <c r="C139" s="4" t="s">
        <v>43</v>
      </c>
      <c r="D139" s="4" t="s">
        <v>194</v>
      </c>
      <c r="E139" s="8" t="s">
        <v>66</v>
      </c>
      <c r="F139" s="4" t="s">
        <v>24</v>
      </c>
      <c r="G139" s="4" t="s">
        <v>209</v>
      </c>
      <c r="H139" s="22">
        <v>8</v>
      </c>
      <c r="I139" s="22">
        <v>2</v>
      </c>
      <c r="J139" s="40">
        <v>0</v>
      </c>
      <c r="K139" s="44">
        <v>0.25</v>
      </c>
      <c r="L139" s="56">
        <v>0</v>
      </c>
    </row>
    <row r="140" spans="1:12" ht="69.75" customHeight="1" x14ac:dyDescent="0.25">
      <c r="A140" s="4" t="s">
        <v>193</v>
      </c>
      <c r="B140" s="4" t="s">
        <v>76</v>
      </c>
      <c r="C140" s="4" t="s">
        <v>43</v>
      </c>
      <c r="D140" s="4" t="s">
        <v>194</v>
      </c>
      <c r="E140" s="8" t="s">
        <v>66</v>
      </c>
      <c r="F140" s="4" t="s">
        <v>24</v>
      </c>
      <c r="G140" s="4" t="s">
        <v>210</v>
      </c>
      <c r="H140" s="22">
        <v>4</v>
      </c>
      <c r="I140" s="22">
        <v>1</v>
      </c>
      <c r="J140" s="40">
        <v>0</v>
      </c>
      <c r="K140" s="44">
        <v>0.25</v>
      </c>
      <c r="L140" s="56">
        <v>0</v>
      </c>
    </row>
    <row r="141" spans="1:12" ht="69.75" customHeight="1" x14ac:dyDescent="0.25">
      <c r="A141" s="4" t="s">
        <v>193</v>
      </c>
      <c r="B141" s="4" t="s">
        <v>76</v>
      </c>
      <c r="C141" s="4" t="s">
        <v>43</v>
      </c>
      <c r="D141" s="4" t="s">
        <v>194</v>
      </c>
      <c r="E141" s="8" t="s">
        <v>66</v>
      </c>
      <c r="F141" s="4" t="s">
        <v>24</v>
      </c>
      <c r="G141" s="4" t="s">
        <v>211</v>
      </c>
      <c r="H141" s="22">
        <v>12</v>
      </c>
      <c r="I141" s="22">
        <v>3</v>
      </c>
      <c r="J141" s="40">
        <v>0</v>
      </c>
      <c r="K141" s="44">
        <v>0.25</v>
      </c>
      <c r="L141" s="56">
        <v>0</v>
      </c>
    </row>
    <row r="142" spans="1:12" ht="69.75" customHeight="1" x14ac:dyDescent="0.25">
      <c r="A142" s="4" t="s">
        <v>212</v>
      </c>
      <c r="B142" s="4" t="s">
        <v>76</v>
      </c>
      <c r="C142" s="4" t="s">
        <v>213</v>
      </c>
      <c r="D142" s="4" t="s">
        <v>78</v>
      </c>
      <c r="E142" s="4" t="s">
        <v>84</v>
      </c>
      <c r="F142" s="4" t="s">
        <v>19</v>
      </c>
      <c r="G142" s="4" t="s">
        <v>214</v>
      </c>
      <c r="H142" s="22">
        <v>1</v>
      </c>
      <c r="I142" s="22">
        <v>0</v>
      </c>
      <c r="J142" s="34">
        <v>0</v>
      </c>
      <c r="K142" s="53">
        <v>0</v>
      </c>
      <c r="L142" s="54">
        <v>0</v>
      </c>
    </row>
    <row r="143" spans="1:12" ht="69.75" customHeight="1" x14ac:dyDescent="0.25">
      <c r="A143" s="4" t="s">
        <v>212</v>
      </c>
      <c r="B143" s="4" t="s">
        <v>76</v>
      </c>
      <c r="C143" s="4" t="s">
        <v>213</v>
      </c>
      <c r="D143" s="4" t="s">
        <v>78</v>
      </c>
      <c r="E143" s="4" t="s">
        <v>84</v>
      </c>
      <c r="F143" s="4" t="s">
        <v>19</v>
      </c>
      <c r="G143" s="4" t="s">
        <v>215</v>
      </c>
      <c r="H143" s="22">
        <v>1</v>
      </c>
      <c r="I143" s="22">
        <v>0</v>
      </c>
      <c r="J143" s="34">
        <v>0</v>
      </c>
      <c r="K143" s="53">
        <v>0</v>
      </c>
      <c r="L143" s="54">
        <v>0</v>
      </c>
    </row>
    <row r="144" spans="1:12" ht="69.75" customHeight="1" x14ac:dyDescent="0.25">
      <c r="A144" s="4" t="s">
        <v>212</v>
      </c>
      <c r="B144" s="4" t="s">
        <v>76</v>
      </c>
      <c r="C144" s="4" t="s">
        <v>213</v>
      </c>
      <c r="D144" s="4" t="s">
        <v>78</v>
      </c>
      <c r="E144" s="4" t="s">
        <v>84</v>
      </c>
      <c r="F144" s="4" t="s">
        <v>19</v>
      </c>
      <c r="G144" s="4" t="s">
        <v>216</v>
      </c>
      <c r="H144" s="22">
        <v>90</v>
      </c>
      <c r="I144" s="22">
        <v>10</v>
      </c>
      <c r="J144" s="34">
        <v>10</v>
      </c>
      <c r="K144" s="44">
        <v>0.1111111111111111</v>
      </c>
      <c r="L144" s="45">
        <v>0.1111111111111111</v>
      </c>
    </row>
    <row r="145" spans="1:12" ht="69.75" customHeight="1" x14ac:dyDescent="0.25">
      <c r="A145" s="4" t="s">
        <v>212</v>
      </c>
      <c r="B145" s="4" t="s">
        <v>76</v>
      </c>
      <c r="C145" s="4" t="s">
        <v>213</v>
      </c>
      <c r="D145" s="4" t="s">
        <v>78</v>
      </c>
      <c r="E145" s="4" t="s">
        <v>84</v>
      </c>
      <c r="F145" s="4" t="s">
        <v>19</v>
      </c>
      <c r="G145" s="4" t="s">
        <v>217</v>
      </c>
      <c r="H145" s="22">
        <v>90</v>
      </c>
      <c r="I145" s="22">
        <v>10</v>
      </c>
      <c r="J145" s="34">
        <v>10</v>
      </c>
      <c r="K145" s="44">
        <v>0.1111111111111111</v>
      </c>
      <c r="L145" s="45">
        <v>0.1111111111111111</v>
      </c>
    </row>
    <row r="146" spans="1:12" ht="69.75" customHeight="1" x14ac:dyDescent="0.25">
      <c r="A146" s="4" t="s">
        <v>212</v>
      </c>
      <c r="B146" s="4" t="s">
        <v>76</v>
      </c>
      <c r="C146" s="4" t="s">
        <v>213</v>
      </c>
      <c r="D146" s="4" t="s">
        <v>78</v>
      </c>
      <c r="E146" s="4" t="s">
        <v>84</v>
      </c>
      <c r="F146" s="4" t="s">
        <v>19</v>
      </c>
      <c r="G146" s="4" t="s">
        <v>218</v>
      </c>
      <c r="H146" s="22">
        <v>90</v>
      </c>
      <c r="I146" s="22">
        <v>10</v>
      </c>
      <c r="J146" s="34">
        <v>10</v>
      </c>
      <c r="K146" s="44">
        <v>0.1111111111111111</v>
      </c>
      <c r="L146" s="45">
        <v>0.1111111111111111</v>
      </c>
    </row>
    <row r="147" spans="1:12" ht="69.75" customHeight="1" x14ac:dyDescent="0.25">
      <c r="A147" s="4" t="s">
        <v>212</v>
      </c>
      <c r="B147" s="4" t="s">
        <v>76</v>
      </c>
      <c r="C147" s="4" t="s">
        <v>213</v>
      </c>
      <c r="D147" s="4" t="s">
        <v>78</v>
      </c>
      <c r="E147" s="4" t="s">
        <v>84</v>
      </c>
      <c r="F147" s="4" t="s">
        <v>19</v>
      </c>
      <c r="G147" s="4" t="s">
        <v>219</v>
      </c>
      <c r="H147" s="22">
        <v>90</v>
      </c>
      <c r="I147" s="22">
        <v>10</v>
      </c>
      <c r="J147" s="34">
        <v>10</v>
      </c>
      <c r="K147" s="44">
        <v>0.1111111111111111</v>
      </c>
      <c r="L147" s="45">
        <v>0.1111111111111111</v>
      </c>
    </row>
    <row r="148" spans="1:12" ht="69.75" customHeight="1" x14ac:dyDescent="0.25">
      <c r="A148" s="4" t="s">
        <v>212</v>
      </c>
      <c r="B148" s="4" t="s">
        <v>76</v>
      </c>
      <c r="C148" s="4" t="s">
        <v>213</v>
      </c>
      <c r="D148" s="4" t="s">
        <v>78</v>
      </c>
      <c r="E148" s="4" t="s">
        <v>84</v>
      </c>
      <c r="F148" s="4" t="s">
        <v>19</v>
      </c>
      <c r="G148" s="4" t="s">
        <v>220</v>
      </c>
      <c r="H148" s="22">
        <v>90</v>
      </c>
      <c r="I148" s="22">
        <v>10</v>
      </c>
      <c r="J148" s="34">
        <v>10</v>
      </c>
      <c r="K148" s="44">
        <v>0.1111111111111111</v>
      </c>
      <c r="L148" s="45">
        <v>0.1111111111111111</v>
      </c>
    </row>
    <row r="149" spans="1:12" ht="69.75" customHeight="1" x14ac:dyDescent="0.25">
      <c r="A149" s="4" t="s">
        <v>221</v>
      </c>
      <c r="B149" s="8" t="s">
        <v>222</v>
      </c>
      <c r="C149" s="5" t="s">
        <v>223</v>
      </c>
      <c r="D149" s="4" t="s">
        <v>15</v>
      </c>
      <c r="E149" s="4" t="s">
        <v>16</v>
      </c>
      <c r="F149" s="5" t="s">
        <v>24</v>
      </c>
      <c r="G149" s="11" t="s">
        <v>224</v>
      </c>
      <c r="H149" s="22">
        <v>2</v>
      </c>
      <c r="I149" s="22">
        <v>0</v>
      </c>
      <c r="J149" s="34">
        <v>1</v>
      </c>
      <c r="K149" s="53">
        <v>0</v>
      </c>
      <c r="L149" s="45">
        <v>0.5</v>
      </c>
    </row>
    <row r="150" spans="1:12" ht="69.75" customHeight="1" x14ac:dyDescent="0.25">
      <c r="A150" s="4" t="s">
        <v>221</v>
      </c>
      <c r="B150" s="8" t="s">
        <v>222</v>
      </c>
      <c r="C150" s="5" t="s">
        <v>223</v>
      </c>
      <c r="D150" s="4" t="s">
        <v>15</v>
      </c>
      <c r="E150" s="4" t="s">
        <v>16</v>
      </c>
      <c r="F150" s="5" t="s">
        <v>24</v>
      </c>
      <c r="G150" s="11" t="s">
        <v>225</v>
      </c>
      <c r="H150" s="22">
        <v>1</v>
      </c>
      <c r="I150" s="20">
        <v>0.15</v>
      </c>
      <c r="J150" s="32">
        <v>0.2</v>
      </c>
      <c r="K150" s="44">
        <v>0.15</v>
      </c>
      <c r="L150" s="45">
        <v>0.2</v>
      </c>
    </row>
    <row r="151" spans="1:12" ht="69.75" customHeight="1" x14ac:dyDescent="0.25">
      <c r="A151" s="4" t="s">
        <v>221</v>
      </c>
      <c r="B151" s="8" t="s">
        <v>222</v>
      </c>
      <c r="C151" s="5" t="s">
        <v>223</v>
      </c>
      <c r="D151" s="4" t="s">
        <v>15</v>
      </c>
      <c r="E151" s="4" t="s">
        <v>16</v>
      </c>
      <c r="F151" s="5" t="s">
        <v>24</v>
      </c>
      <c r="G151" s="11" t="s">
        <v>226</v>
      </c>
      <c r="H151" s="22">
        <v>1</v>
      </c>
      <c r="I151" s="20">
        <v>0.15</v>
      </c>
      <c r="J151" s="32">
        <v>0.1</v>
      </c>
      <c r="K151" s="44">
        <v>0.15</v>
      </c>
      <c r="L151" s="45">
        <v>0.1</v>
      </c>
    </row>
    <row r="152" spans="1:12" ht="69.75" customHeight="1" x14ac:dyDescent="0.25">
      <c r="A152" s="4" t="s">
        <v>221</v>
      </c>
      <c r="B152" s="8" t="s">
        <v>222</v>
      </c>
      <c r="C152" s="5" t="s">
        <v>223</v>
      </c>
      <c r="D152" s="4" t="s">
        <v>15</v>
      </c>
      <c r="E152" s="4" t="s">
        <v>16</v>
      </c>
      <c r="F152" s="5" t="s">
        <v>24</v>
      </c>
      <c r="G152" s="11" t="s">
        <v>227</v>
      </c>
      <c r="H152" s="22">
        <v>1</v>
      </c>
      <c r="I152" s="20">
        <v>0.05</v>
      </c>
      <c r="J152" s="32">
        <v>0.1</v>
      </c>
      <c r="K152" s="44">
        <v>0.05</v>
      </c>
      <c r="L152" s="45">
        <v>0.1</v>
      </c>
    </row>
    <row r="153" spans="1:12" ht="69.75" customHeight="1" x14ac:dyDescent="0.25">
      <c r="A153" s="4" t="s">
        <v>221</v>
      </c>
      <c r="B153" s="8" t="s">
        <v>222</v>
      </c>
      <c r="C153" s="5" t="s">
        <v>223</v>
      </c>
      <c r="D153" s="4" t="s">
        <v>15</v>
      </c>
      <c r="E153" s="4" t="s">
        <v>16</v>
      </c>
      <c r="F153" s="5" t="s">
        <v>24</v>
      </c>
      <c r="G153" s="11" t="s">
        <v>228</v>
      </c>
      <c r="H153" s="22">
        <v>200</v>
      </c>
      <c r="I153" s="22">
        <v>50</v>
      </c>
      <c r="J153" s="34">
        <v>50</v>
      </c>
      <c r="K153" s="44">
        <v>0.25</v>
      </c>
      <c r="L153" s="45">
        <v>0.25</v>
      </c>
    </row>
    <row r="154" spans="1:12" ht="69.75" customHeight="1" x14ac:dyDescent="0.25">
      <c r="A154" s="4" t="s">
        <v>221</v>
      </c>
      <c r="B154" s="8" t="s">
        <v>222</v>
      </c>
      <c r="C154" s="5" t="s">
        <v>223</v>
      </c>
      <c r="D154" s="4" t="s">
        <v>15</v>
      </c>
      <c r="E154" s="4" t="s">
        <v>16</v>
      </c>
      <c r="F154" s="5" t="s">
        <v>24</v>
      </c>
      <c r="G154" s="11" t="s">
        <v>229</v>
      </c>
      <c r="H154" s="22">
        <v>50</v>
      </c>
      <c r="I154" s="22">
        <v>8</v>
      </c>
      <c r="J154" s="34">
        <v>8</v>
      </c>
      <c r="K154" s="44">
        <v>0.16</v>
      </c>
      <c r="L154" s="45">
        <v>0.16</v>
      </c>
    </row>
    <row r="155" spans="1:12" ht="69.75" customHeight="1" x14ac:dyDescent="0.25">
      <c r="A155" s="4" t="s">
        <v>221</v>
      </c>
      <c r="B155" s="8" t="s">
        <v>62</v>
      </c>
      <c r="C155" s="5" t="s">
        <v>223</v>
      </c>
      <c r="D155" s="4" t="s">
        <v>15</v>
      </c>
      <c r="E155" s="4" t="s">
        <v>16</v>
      </c>
      <c r="F155" s="5" t="s">
        <v>24</v>
      </c>
      <c r="G155" s="11" t="s">
        <v>230</v>
      </c>
      <c r="H155" s="22">
        <v>15</v>
      </c>
      <c r="I155" s="22">
        <v>0</v>
      </c>
      <c r="J155" s="34">
        <v>0</v>
      </c>
      <c r="K155" s="53">
        <v>0</v>
      </c>
      <c r="L155" s="54">
        <v>0</v>
      </c>
    </row>
    <row r="156" spans="1:12" ht="69.75" customHeight="1" x14ac:dyDescent="0.25">
      <c r="A156" s="4" t="s">
        <v>221</v>
      </c>
      <c r="B156" s="8" t="s">
        <v>231</v>
      </c>
      <c r="C156" s="5" t="s">
        <v>223</v>
      </c>
      <c r="D156" s="4" t="s">
        <v>15</v>
      </c>
      <c r="E156" s="8" t="s">
        <v>66</v>
      </c>
      <c r="F156" s="5" t="s">
        <v>24</v>
      </c>
      <c r="G156" s="11" t="s">
        <v>232</v>
      </c>
      <c r="H156" s="22">
        <v>1</v>
      </c>
      <c r="I156" s="20">
        <v>0.1</v>
      </c>
      <c r="J156" s="32">
        <v>0.1</v>
      </c>
      <c r="K156" s="44">
        <v>0.1</v>
      </c>
      <c r="L156" s="45">
        <v>0.1</v>
      </c>
    </row>
    <row r="157" spans="1:12" ht="69.75" customHeight="1" x14ac:dyDescent="0.25">
      <c r="A157" s="4" t="s">
        <v>221</v>
      </c>
      <c r="B157" s="8" t="s">
        <v>233</v>
      </c>
      <c r="C157" s="5" t="s">
        <v>223</v>
      </c>
      <c r="D157" s="4" t="s">
        <v>15</v>
      </c>
      <c r="E157" s="8" t="s">
        <v>66</v>
      </c>
      <c r="F157" s="5" t="s">
        <v>24</v>
      </c>
      <c r="G157" s="11" t="s">
        <v>234</v>
      </c>
      <c r="H157" s="22">
        <v>1</v>
      </c>
      <c r="I157" s="20">
        <v>0.05</v>
      </c>
      <c r="J157" s="32">
        <v>0.05</v>
      </c>
      <c r="K157" s="44">
        <v>0.05</v>
      </c>
      <c r="L157" s="45">
        <v>0.05</v>
      </c>
    </row>
    <row r="158" spans="1:12" ht="69.75" customHeight="1" x14ac:dyDescent="0.25">
      <c r="A158" s="4" t="s">
        <v>221</v>
      </c>
      <c r="B158" s="8" t="s">
        <v>235</v>
      </c>
      <c r="C158" s="5" t="s">
        <v>223</v>
      </c>
      <c r="D158" s="4" t="s">
        <v>15</v>
      </c>
      <c r="E158" s="8" t="s">
        <v>66</v>
      </c>
      <c r="F158" s="5" t="s">
        <v>24</v>
      </c>
      <c r="G158" s="11" t="s">
        <v>236</v>
      </c>
      <c r="H158" s="22">
        <v>1</v>
      </c>
      <c r="I158" s="20">
        <v>0.25</v>
      </c>
      <c r="J158" s="32">
        <v>0.25</v>
      </c>
      <c r="K158" s="44">
        <v>0.25</v>
      </c>
      <c r="L158" s="45">
        <v>0.25</v>
      </c>
    </row>
    <row r="159" spans="1:12" ht="69.75" customHeight="1" x14ac:dyDescent="0.25">
      <c r="A159" s="4" t="s">
        <v>221</v>
      </c>
      <c r="B159" s="8" t="s">
        <v>235</v>
      </c>
      <c r="C159" s="5" t="s">
        <v>223</v>
      </c>
      <c r="D159" s="4" t="s">
        <v>15</v>
      </c>
      <c r="E159" s="8" t="s">
        <v>66</v>
      </c>
      <c r="F159" s="5" t="s">
        <v>24</v>
      </c>
      <c r="G159" s="8" t="s">
        <v>237</v>
      </c>
      <c r="H159" s="22">
        <v>1</v>
      </c>
      <c r="I159" s="20">
        <v>0.05</v>
      </c>
      <c r="J159" s="32">
        <v>0.05</v>
      </c>
      <c r="K159" s="44">
        <v>0.05</v>
      </c>
      <c r="L159" s="45">
        <v>0.05</v>
      </c>
    </row>
    <row r="160" spans="1:12" ht="69.75" customHeight="1" x14ac:dyDescent="0.25">
      <c r="A160" s="4" t="s">
        <v>221</v>
      </c>
      <c r="B160" s="8" t="s">
        <v>238</v>
      </c>
      <c r="C160" s="5" t="s">
        <v>223</v>
      </c>
      <c r="D160" s="4" t="s">
        <v>15</v>
      </c>
      <c r="E160" s="8" t="s">
        <v>66</v>
      </c>
      <c r="F160" s="5" t="s">
        <v>24</v>
      </c>
      <c r="G160" s="8" t="s">
        <v>239</v>
      </c>
      <c r="H160" s="22">
        <v>1</v>
      </c>
      <c r="I160" s="22">
        <v>0</v>
      </c>
      <c r="J160" s="34">
        <v>0</v>
      </c>
      <c r="K160" s="53">
        <v>0</v>
      </c>
      <c r="L160" s="54">
        <v>0</v>
      </c>
    </row>
    <row r="161" spans="1:12" ht="69.75" customHeight="1" x14ac:dyDescent="0.25">
      <c r="A161" s="4" t="s">
        <v>221</v>
      </c>
      <c r="B161" s="8" t="s">
        <v>235</v>
      </c>
      <c r="C161" s="5" t="s">
        <v>223</v>
      </c>
      <c r="D161" s="4" t="s">
        <v>15</v>
      </c>
      <c r="E161" s="8" t="s">
        <v>66</v>
      </c>
      <c r="F161" s="5" t="s">
        <v>24</v>
      </c>
      <c r="G161" s="8" t="s">
        <v>240</v>
      </c>
      <c r="H161" s="22">
        <v>1</v>
      </c>
      <c r="I161" s="20">
        <v>0.1</v>
      </c>
      <c r="J161" s="32">
        <v>0.1</v>
      </c>
      <c r="K161" s="44">
        <v>0.1</v>
      </c>
      <c r="L161" s="45">
        <v>0.1</v>
      </c>
    </row>
    <row r="162" spans="1:12" ht="69.75" customHeight="1" x14ac:dyDescent="0.25">
      <c r="A162" s="4" t="s">
        <v>221</v>
      </c>
      <c r="B162" s="8" t="s">
        <v>235</v>
      </c>
      <c r="C162" s="5" t="s">
        <v>223</v>
      </c>
      <c r="D162" s="4" t="s">
        <v>15</v>
      </c>
      <c r="E162" s="8" t="s">
        <v>66</v>
      </c>
      <c r="F162" s="5" t="s">
        <v>24</v>
      </c>
      <c r="G162" s="8" t="s">
        <v>241</v>
      </c>
      <c r="H162" s="22">
        <v>1</v>
      </c>
      <c r="I162" s="20">
        <v>0.1</v>
      </c>
      <c r="J162" s="32">
        <v>0.1</v>
      </c>
      <c r="K162" s="44">
        <v>0.1</v>
      </c>
      <c r="L162" s="45">
        <v>0.1</v>
      </c>
    </row>
    <row r="163" spans="1:12" ht="69.75" customHeight="1" x14ac:dyDescent="0.25">
      <c r="A163" s="4" t="s">
        <v>221</v>
      </c>
      <c r="B163" s="8" t="s">
        <v>222</v>
      </c>
      <c r="C163" s="5" t="s">
        <v>223</v>
      </c>
      <c r="D163" s="4" t="s">
        <v>15</v>
      </c>
      <c r="E163" s="8" t="s">
        <v>66</v>
      </c>
      <c r="F163" s="5" t="s">
        <v>24</v>
      </c>
      <c r="G163" s="8" t="s">
        <v>242</v>
      </c>
      <c r="H163" s="22">
        <v>1</v>
      </c>
      <c r="I163" s="20">
        <v>0.1</v>
      </c>
      <c r="J163" s="32">
        <v>0.1</v>
      </c>
      <c r="K163" s="44">
        <v>0.1</v>
      </c>
      <c r="L163" s="45">
        <v>0.1</v>
      </c>
    </row>
    <row r="164" spans="1:12" ht="69.75" customHeight="1" x14ac:dyDescent="0.25">
      <c r="A164" s="4" t="s">
        <v>221</v>
      </c>
      <c r="B164" s="8" t="s">
        <v>62</v>
      </c>
      <c r="C164" s="5" t="s">
        <v>223</v>
      </c>
      <c r="D164" s="4" t="s">
        <v>15</v>
      </c>
      <c r="E164" s="8" t="s">
        <v>60</v>
      </c>
      <c r="F164" s="5" t="s">
        <v>24</v>
      </c>
      <c r="G164" s="11" t="s">
        <v>243</v>
      </c>
      <c r="H164" s="22">
        <v>1</v>
      </c>
      <c r="I164" s="20">
        <v>0.05</v>
      </c>
      <c r="J164" s="32">
        <v>0.05</v>
      </c>
      <c r="K164" s="44">
        <v>0.05</v>
      </c>
      <c r="L164" s="45">
        <v>0.05</v>
      </c>
    </row>
    <row r="165" spans="1:12" ht="69.75" customHeight="1" x14ac:dyDescent="0.25">
      <c r="A165" s="4" t="s">
        <v>221</v>
      </c>
      <c r="B165" s="8" t="s">
        <v>62</v>
      </c>
      <c r="C165" s="5" t="s">
        <v>223</v>
      </c>
      <c r="D165" s="4" t="s">
        <v>15</v>
      </c>
      <c r="E165" s="8" t="s">
        <v>60</v>
      </c>
      <c r="F165" s="5" t="s">
        <v>24</v>
      </c>
      <c r="G165" s="12" t="s">
        <v>244</v>
      </c>
      <c r="H165" s="22">
        <v>1</v>
      </c>
      <c r="I165" s="22">
        <v>0</v>
      </c>
      <c r="J165" s="32">
        <v>0.05</v>
      </c>
      <c r="K165" s="53">
        <v>0</v>
      </c>
      <c r="L165" s="45">
        <v>0.05</v>
      </c>
    </row>
    <row r="166" spans="1:12" ht="69.75" customHeight="1" x14ac:dyDescent="0.25">
      <c r="A166" s="4" t="s">
        <v>221</v>
      </c>
      <c r="B166" s="8" t="s">
        <v>62</v>
      </c>
      <c r="C166" s="5" t="s">
        <v>223</v>
      </c>
      <c r="D166" s="4" t="s">
        <v>15</v>
      </c>
      <c r="E166" s="8" t="s">
        <v>60</v>
      </c>
      <c r="F166" s="5" t="s">
        <v>24</v>
      </c>
      <c r="G166" s="11" t="s">
        <v>245</v>
      </c>
      <c r="H166" s="22">
        <v>1</v>
      </c>
      <c r="I166" s="20">
        <v>0.05</v>
      </c>
      <c r="J166" s="32">
        <v>0.05</v>
      </c>
      <c r="K166" s="44">
        <v>0.05</v>
      </c>
      <c r="L166" s="45">
        <v>0.05</v>
      </c>
    </row>
    <row r="167" spans="1:12" ht="69.75" customHeight="1" x14ac:dyDescent="0.25">
      <c r="A167" s="4" t="s">
        <v>221</v>
      </c>
      <c r="B167" s="8" t="s">
        <v>233</v>
      </c>
      <c r="C167" s="5" t="s">
        <v>223</v>
      </c>
      <c r="D167" s="4" t="s">
        <v>15</v>
      </c>
      <c r="E167" s="8" t="s">
        <v>60</v>
      </c>
      <c r="F167" s="5" t="s">
        <v>24</v>
      </c>
      <c r="G167" s="11" t="s">
        <v>246</v>
      </c>
      <c r="H167" s="22">
        <v>2</v>
      </c>
      <c r="I167" s="20">
        <v>0.1</v>
      </c>
      <c r="J167" s="32">
        <v>0.1</v>
      </c>
      <c r="K167" s="44">
        <v>0.05</v>
      </c>
      <c r="L167" s="45">
        <v>0.05</v>
      </c>
    </row>
    <row r="168" spans="1:12" ht="69.75" customHeight="1" x14ac:dyDescent="0.25">
      <c r="A168" s="4" t="s">
        <v>221</v>
      </c>
      <c r="B168" s="8" t="s">
        <v>222</v>
      </c>
      <c r="C168" s="5" t="s">
        <v>223</v>
      </c>
      <c r="D168" s="4" t="s">
        <v>15</v>
      </c>
      <c r="E168" s="8" t="s">
        <v>60</v>
      </c>
      <c r="F168" s="5" t="s">
        <v>24</v>
      </c>
      <c r="G168" s="11" t="s">
        <v>247</v>
      </c>
      <c r="H168" s="22">
        <v>1</v>
      </c>
      <c r="I168" s="20">
        <v>0.05</v>
      </c>
      <c r="J168" s="32">
        <v>0.05</v>
      </c>
      <c r="K168" s="44">
        <v>0.05</v>
      </c>
      <c r="L168" s="45">
        <v>0.05</v>
      </c>
    </row>
    <row r="169" spans="1:12" ht="69.75" customHeight="1" x14ac:dyDescent="0.25">
      <c r="A169" s="4" t="s">
        <v>221</v>
      </c>
      <c r="B169" s="8" t="s">
        <v>222</v>
      </c>
      <c r="C169" s="5" t="s">
        <v>223</v>
      </c>
      <c r="D169" s="4" t="s">
        <v>15</v>
      </c>
      <c r="E169" s="8" t="s">
        <v>60</v>
      </c>
      <c r="F169" s="5" t="s">
        <v>24</v>
      </c>
      <c r="G169" s="11" t="s">
        <v>248</v>
      </c>
      <c r="H169" s="22">
        <v>1</v>
      </c>
      <c r="I169" s="22">
        <v>0</v>
      </c>
      <c r="J169" s="32">
        <v>0.05</v>
      </c>
      <c r="K169" s="53">
        <v>0</v>
      </c>
      <c r="L169" s="45">
        <v>0.05</v>
      </c>
    </row>
    <row r="170" spans="1:12" ht="69.75" customHeight="1" x14ac:dyDescent="0.25">
      <c r="A170" s="4" t="s">
        <v>221</v>
      </c>
      <c r="B170" s="8" t="s">
        <v>249</v>
      </c>
      <c r="C170" s="5" t="s">
        <v>223</v>
      </c>
      <c r="D170" s="4" t="s">
        <v>15</v>
      </c>
      <c r="E170" s="8" t="s">
        <v>60</v>
      </c>
      <c r="F170" s="5" t="s">
        <v>24</v>
      </c>
      <c r="G170" s="11" t="s">
        <v>250</v>
      </c>
      <c r="H170" s="22">
        <v>1</v>
      </c>
      <c r="I170" s="20">
        <v>0.05</v>
      </c>
      <c r="J170" s="32">
        <v>0.05</v>
      </c>
      <c r="K170" s="44">
        <v>0.05</v>
      </c>
      <c r="L170" s="45">
        <v>0.05</v>
      </c>
    </row>
    <row r="171" spans="1:12" ht="69.75" customHeight="1" x14ac:dyDescent="0.25">
      <c r="A171" s="4" t="s">
        <v>221</v>
      </c>
      <c r="B171" s="8" t="s">
        <v>222</v>
      </c>
      <c r="C171" s="5" t="s">
        <v>223</v>
      </c>
      <c r="D171" s="4" t="s">
        <v>15</v>
      </c>
      <c r="E171" s="8" t="s">
        <v>60</v>
      </c>
      <c r="F171" s="5" t="s">
        <v>24</v>
      </c>
      <c r="G171" s="11" t="s">
        <v>251</v>
      </c>
      <c r="H171" s="22">
        <v>8</v>
      </c>
      <c r="I171" s="22">
        <v>0</v>
      </c>
      <c r="J171" s="34">
        <v>0</v>
      </c>
      <c r="K171" s="53">
        <v>0</v>
      </c>
      <c r="L171" s="54">
        <v>0</v>
      </c>
    </row>
    <row r="172" spans="1:12" ht="69.75" customHeight="1" x14ac:dyDescent="0.25">
      <c r="A172" s="4" t="s">
        <v>221</v>
      </c>
      <c r="B172" s="8" t="s">
        <v>222</v>
      </c>
      <c r="C172" s="5" t="s">
        <v>223</v>
      </c>
      <c r="D172" s="4" t="s">
        <v>15</v>
      </c>
      <c r="E172" s="8" t="s">
        <v>60</v>
      </c>
      <c r="F172" s="5" t="s">
        <v>24</v>
      </c>
      <c r="G172" s="11" t="s">
        <v>252</v>
      </c>
      <c r="H172" s="22">
        <v>2</v>
      </c>
      <c r="I172" s="22">
        <v>0</v>
      </c>
      <c r="J172" s="34">
        <v>0</v>
      </c>
      <c r="K172" s="53">
        <v>0</v>
      </c>
      <c r="L172" s="54">
        <v>0</v>
      </c>
    </row>
    <row r="173" spans="1:12" ht="69.75" customHeight="1" x14ac:dyDescent="0.25">
      <c r="A173" s="4" t="s">
        <v>221</v>
      </c>
      <c r="B173" s="8" t="s">
        <v>253</v>
      </c>
      <c r="C173" s="5" t="s">
        <v>223</v>
      </c>
      <c r="D173" s="4" t="s">
        <v>15</v>
      </c>
      <c r="E173" s="4" t="s">
        <v>16</v>
      </c>
      <c r="F173" s="5" t="s">
        <v>24</v>
      </c>
      <c r="G173" s="8" t="s">
        <v>254</v>
      </c>
      <c r="H173" s="22">
        <v>3</v>
      </c>
      <c r="I173" s="22">
        <v>0</v>
      </c>
      <c r="J173" s="32">
        <v>0.1</v>
      </c>
      <c r="K173" s="53">
        <v>0</v>
      </c>
      <c r="L173" s="45">
        <v>3.3333333333333333E-2</v>
      </c>
    </row>
    <row r="174" spans="1:12" ht="69.75" customHeight="1" x14ac:dyDescent="0.25">
      <c r="A174" s="4" t="s">
        <v>221</v>
      </c>
      <c r="B174" s="8" t="s">
        <v>253</v>
      </c>
      <c r="C174" s="5" t="s">
        <v>223</v>
      </c>
      <c r="D174" s="4" t="s">
        <v>15</v>
      </c>
      <c r="E174" s="4" t="s">
        <v>16</v>
      </c>
      <c r="F174" s="5" t="s">
        <v>17</v>
      </c>
      <c r="G174" s="8" t="s">
        <v>255</v>
      </c>
      <c r="H174" s="22">
        <v>1</v>
      </c>
      <c r="I174" s="20">
        <v>0.1</v>
      </c>
      <c r="J174" s="32">
        <v>0.1</v>
      </c>
      <c r="K174" s="44">
        <v>0.1</v>
      </c>
      <c r="L174" s="45">
        <v>0.1</v>
      </c>
    </row>
    <row r="175" spans="1:12" ht="69.75" customHeight="1" x14ac:dyDescent="0.25">
      <c r="A175" s="4" t="s">
        <v>256</v>
      </c>
      <c r="B175" s="4" t="s">
        <v>257</v>
      </c>
      <c r="C175" s="5" t="s">
        <v>32</v>
      </c>
      <c r="D175" s="4" t="s">
        <v>15</v>
      </c>
      <c r="E175" s="4" t="s">
        <v>44</v>
      </c>
      <c r="F175" s="5" t="s">
        <v>17</v>
      </c>
      <c r="G175" s="12" t="s">
        <v>258</v>
      </c>
      <c r="H175" s="20">
        <v>1</v>
      </c>
      <c r="I175" s="22">
        <v>0</v>
      </c>
      <c r="J175" s="34">
        <v>0</v>
      </c>
      <c r="K175" s="53">
        <v>0</v>
      </c>
      <c r="L175" s="54">
        <v>0</v>
      </c>
    </row>
    <row r="176" spans="1:12" ht="69.75" customHeight="1" x14ac:dyDescent="0.25">
      <c r="A176" s="4" t="s">
        <v>256</v>
      </c>
      <c r="B176" s="8" t="s">
        <v>257</v>
      </c>
      <c r="C176" s="5" t="s">
        <v>32</v>
      </c>
      <c r="D176" s="4" t="s">
        <v>15</v>
      </c>
      <c r="E176" s="8" t="s">
        <v>44</v>
      </c>
      <c r="F176" s="5" t="s">
        <v>24</v>
      </c>
      <c r="G176" s="12" t="s">
        <v>259</v>
      </c>
      <c r="H176" s="22">
        <v>1</v>
      </c>
      <c r="I176" s="22">
        <v>0</v>
      </c>
      <c r="J176" s="34">
        <v>0</v>
      </c>
      <c r="K176" s="53">
        <v>0</v>
      </c>
      <c r="L176" s="54">
        <v>0</v>
      </c>
    </row>
    <row r="177" spans="1:12" ht="69.75" customHeight="1" x14ac:dyDescent="0.25">
      <c r="A177" s="4" t="s">
        <v>256</v>
      </c>
      <c r="B177" s="8" t="s">
        <v>260</v>
      </c>
      <c r="C177" s="5" t="s">
        <v>32</v>
      </c>
      <c r="D177" s="4" t="s">
        <v>15</v>
      </c>
      <c r="E177" s="8" t="s">
        <v>197</v>
      </c>
      <c r="F177" s="5" t="s">
        <v>24</v>
      </c>
      <c r="G177" s="11" t="s">
        <v>261</v>
      </c>
      <c r="H177" s="22">
        <v>1</v>
      </c>
      <c r="I177" s="22">
        <v>0</v>
      </c>
      <c r="J177" s="34">
        <v>0</v>
      </c>
      <c r="K177" s="53">
        <v>0</v>
      </c>
      <c r="L177" s="54">
        <v>0</v>
      </c>
    </row>
    <row r="178" spans="1:12" ht="69.75" customHeight="1" x14ac:dyDescent="0.25">
      <c r="A178" s="4" t="s">
        <v>256</v>
      </c>
      <c r="B178" s="8" t="s">
        <v>262</v>
      </c>
      <c r="C178" s="5" t="s">
        <v>32</v>
      </c>
      <c r="D178" s="4" t="s">
        <v>15</v>
      </c>
      <c r="E178" s="8" t="s">
        <v>66</v>
      </c>
      <c r="F178" s="5" t="s">
        <v>24</v>
      </c>
      <c r="G178" s="11" t="s">
        <v>263</v>
      </c>
      <c r="H178" s="22">
        <v>1</v>
      </c>
      <c r="I178" s="22">
        <v>0</v>
      </c>
      <c r="J178" s="34">
        <v>0</v>
      </c>
      <c r="K178" s="53">
        <v>0</v>
      </c>
      <c r="L178" s="54">
        <v>0</v>
      </c>
    </row>
    <row r="179" spans="1:12" ht="69.75" customHeight="1" x14ac:dyDescent="0.25">
      <c r="A179" s="4" t="s">
        <v>256</v>
      </c>
      <c r="B179" s="4" t="s">
        <v>264</v>
      </c>
      <c r="C179" s="5" t="s">
        <v>32</v>
      </c>
      <c r="D179" s="4" t="s">
        <v>15</v>
      </c>
      <c r="E179" s="4" t="s">
        <v>197</v>
      </c>
      <c r="F179" s="5" t="s">
        <v>24</v>
      </c>
      <c r="G179" s="12" t="s">
        <v>265</v>
      </c>
      <c r="H179" s="22">
        <v>50</v>
      </c>
      <c r="I179" s="22">
        <v>0</v>
      </c>
      <c r="J179" s="34">
        <v>0</v>
      </c>
      <c r="K179" s="53">
        <v>0</v>
      </c>
      <c r="L179" s="54">
        <v>0</v>
      </c>
    </row>
    <row r="180" spans="1:12" ht="69.75" customHeight="1" x14ac:dyDescent="0.25">
      <c r="A180" s="4" t="s">
        <v>256</v>
      </c>
      <c r="B180" s="4" t="s">
        <v>264</v>
      </c>
      <c r="C180" s="5" t="s">
        <v>32</v>
      </c>
      <c r="D180" s="4" t="s">
        <v>15</v>
      </c>
      <c r="E180" s="4" t="s">
        <v>197</v>
      </c>
      <c r="F180" s="5" t="s">
        <v>24</v>
      </c>
      <c r="G180" s="12" t="s">
        <v>266</v>
      </c>
      <c r="H180" s="22">
        <v>5</v>
      </c>
      <c r="I180" s="22">
        <v>0</v>
      </c>
      <c r="J180" s="34">
        <v>0</v>
      </c>
      <c r="K180" s="53">
        <v>0</v>
      </c>
      <c r="L180" s="54">
        <v>0</v>
      </c>
    </row>
    <row r="181" spans="1:12" ht="69.75" customHeight="1" x14ac:dyDescent="0.25">
      <c r="A181" s="4" t="s">
        <v>256</v>
      </c>
      <c r="B181" s="8" t="s">
        <v>264</v>
      </c>
      <c r="C181" s="5" t="s">
        <v>32</v>
      </c>
      <c r="D181" s="4" t="s">
        <v>15</v>
      </c>
      <c r="E181" s="8" t="s">
        <v>197</v>
      </c>
      <c r="F181" s="5" t="s">
        <v>24</v>
      </c>
      <c r="G181" s="11" t="s">
        <v>267</v>
      </c>
      <c r="H181" s="22">
        <v>1</v>
      </c>
      <c r="I181" s="22">
        <v>0</v>
      </c>
      <c r="J181" s="34">
        <v>0</v>
      </c>
      <c r="K181" s="53">
        <v>0</v>
      </c>
      <c r="L181" s="54">
        <v>0</v>
      </c>
    </row>
    <row r="182" spans="1:12" ht="69.75" customHeight="1" x14ac:dyDescent="0.25">
      <c r="A182" s="4" t="s">
        <v>256</v>
      </c>
      <c r="B182" s="8" t="s">
        <v>264</v>
      </c>
      <c r="C182" s="5" t="s">
        <v>32</v>
      </c>
      <c r="D182" s="4" t="s">
        <v>15</v>
      </c>
      <c r="E182" s="8" t="s">
        <v>197</v>
      </c>
      <c r="F182" s="5" t="s">
        <v>24</v>
      </c>
      <c r="G182" s="11" t="s">
        <v>268</v>
      </c>
      <c r="H182" s="22">
        <v>1</v>
      </c>
      <c r="I182" s="22">
        <v>0</v>
      </c>
      <c r="J182" s="34">
        <v>0</v>
      </c>
      <c r="K182" s="53">
        <v>0</v>
      </c>
      <c r="L182" s="54">
        <v>0</v>
      </c>
    </row>
    <row r="183" spans="1:12" ht="69.75" customHeight="1" x14ac:dyDescent="0.25">
      <c r="A183" s="4" t="s">
        <v>256</v>
      </c>
      <c r="B183" s="8" t="s">
        <v>264</v>
      </c>
      <c r="C183" s="5" t="s">
        <v>32</v>
      </c>
      <c r="D183" s="4" t="s">
        <v>15</v>
      </c>
      <c r="E183" s="8" t="s">
        <v>197</v>
      </c>
      <c r="F183" s="5" t="s">
        <v>24</v>
      </c>
      <c r="G183" s="11" t="s">
        <v>269</v>
      </c>
      <c r="H183" s="20">
        <v>1</v>
      </c>
      <c r="I183" s="22">
        <v>0</v>
      </c>
      <c r="J183" s="34">
        <v>0</v>
      </c>
      <c r="K183" s="53">
        <v>0</v>
      </c>
      <c r="L183" s="54">
        <v>0</v>
      </c>
    </row>
    <row r="184" spans="1:12" ht="69.75" customHeight="1" x14ac:dyDescent="0.25">
      <c r="A184" s="4" t="s">
        <v>256</v>
      </c>
      <c r="B184" s="8" t="s">
        <v>264</v>
      </c>
      <c r="C184" s="5" t="s">
        <v>32</v>
      </c>
      <c r="D184" s="4" t="s">
        <v>15</v>
      </c>
      <c r="E184" s="8" t="s">
        <v>197</v>
      </c>
      <c r="F184" s="5" t="s">
        <v>24</v>
      </c>
      <c r="G184" s="11" t="s">
        <v>270</v>
      </c>
      <c r="H184" s="22">
        <v>1</v>
      </c>
      <c r="I184" s="22">
        <v>0</v>
      </c>
      <c r="J184" s="34">
        <v>0</v>
      </c>
      <c r="K184" s="53">
        <v>0</v>
      </c>
      <c r="L184" s="54">
        <v>0</v>
      </c>
    </row>
    <row r="185" spans="1:12" ht="69.75" customHeight="1" x14ac:dyDescent="0.25">
      <c r="A185" s="4" t="s">
        <v>256</v>
      </c>
      <c r="B185" s="8" t="s">
        <v>271</v>
      </c>
      <c r="C185" s="5" t="s">
        <v>32</v>
      </c>
      <c r="D185" s="4" t="s">
        <v>15</v>
      </c>
      <c r="E185" s="8" t="s">
        <v>44</v>
      </c>
      <c r="F185" s="5" t="s">
        <v>24</v>
      </c>
      <c r="G185" s="11" t="s">
        <v>272</v>
      </c>
      <c r="H185" s="22">
        <v>1</v>
      </c>
      <c r="I185" s="22">
        <v>0</v>
      </c>
      <c r="J185" s="34">
        <v>0</v>
      </c>
      <c r="K185" s="53">
        <v>0</v>
      </c>
      <c r="L185" s="54">
        <v>0</v>
      </c>
    </row>
    <row r="186" spans="1:12" ht="69.75" customHeight="1" x14ac:dyDescent="0.25">
      <c r="A186" s="4" t="s">
        <v>256</v>
      </c>
      <c r="B186" s="8" t="s">
        <v>264</v>
      </c>
      <c r="C186" s="5" t="s">
        <v>32</v>
      </c>
      <c r="D186" s="4" t="s">
        <v>15</v>
      </c>
      <c r="E186" s="8" t="s">
        <v>44</v>
      </c>
      <c r="F186" s="5" t="s">
        <v>24</v>
      </c>
      <c r="G186" s="11" t="s">
        <v>273</v>
      </c>
      <c r="H186" s="22">
        <v>10</v>
      </c>
      <c r="I186" s="22">
        <v>0</v>
      </c>
      <c r="J186" s="34">
        <v>0</v>
      </c>
      <c r="K186" s="53">
        <v>0</v>
      </c>
      <c r="L186" s="54">
        <v>0</v>
      </c>
    </row>
    <row r="187" spans="1:12" ht="69.75" customHeight="1" x14ac:dyDescent="0.25">
      <c r="A187" s="4" t="s">
        <v>274</v>
      </c>
      <c r="B187" s="4" t="s">
        <v>275</v>
      </c>
      <c r="C187" s="5" t="s">
        <v>14</v>
      </c>
      <c r="D187" s="4" t="s">
        <v>15</v>
      </c>
      <c r="E187" s="4" t="s">
        <v>84</v>
      </c>
      <c r="F187" s="5" t="s">
        <v>24</v>
      </c>
      <c r="G187" s="8" t="s">
        <v>276</v>
      </c>
      <c r="H187" s="22">
        <v>2</v>
      </c>
      <c r="I187" s="20">
        <v>0.1</v>
      </c>
      <c r="J187" s="32">
        <v>0.1</v>
      </c>
      <c r="K187" s="44">
        <v>0.05</v>
      </c>
      <c r="L187" s="45">
        <v>0.05</v>
      </c>
    </row>
    <row r="188" spans="1:12" ht="69.75" customHeight="1" x14ac:dyDescent="0.25">
      <c r="A188" s="4" t="s">
        <v>274</v>
      </c>
      <c r="B188" s="4" t="s">
        <v>253</v>
      </c>
      <c r="C188" s="5" t="s">
        <v>14</v>
      </c>
      <c r="D188" s="4" t="s">
        <v>15</v>
      </c>
      <c r="E188" s="4" t="s">
        <v>23</v>
      </c>
      <c r="F188" s="5" t="s">
        <v>24</v>
      </c>
      <c r="G188" s="8" t="s">
        <v>277</v>
      </c>
      <c r="H188" s="22">
        <v>1</v>
      </c>
      <c r="I188" s="20">
        <v>0.1</v>
      </c>
      <c r="J188" s="32">
        <v>0.08</v>
      </c>
      <c r="K188" s="44">
        <v>0.1</v>
      </c>
      <c r="L188" s="45">
        <v>0.08</v>
      </c>
    </row>
    <row r="189" spans="1:12" ht="69.75" customHeight="1" x14ac:dyDescent="0.25">
      <c r="A189" s="4" t="s">
        <v>274</v>
      </c>
      <c r="B189" s="4" t="s">
        <v>253</v>
      </c>
      <c r="C189" s="5" t="s">
        <v>38</v>
      </c>
      <c r="D189" s="4" t="s">
        <v>15</v>
      </c>
      <c r="E189" s="4" t="s">
        <v>84</v>
      </c>
      <c r="F189" s="5" t="s">
        <v>24</v>
      </c>
      <c r="G189" s="8" t="s">
        <v>278</v>
      </c>
      <c r="H189" s="22">
        <v>1</v>
      </c>
      <c r="I189" s="20">
        <v>0.1</v>
      </c>
      <c r="J189" s="32">
        <v>0.24</v>
      </c>
      <c r="K189" s="44">
        <v>0.1</v>
      </c>
      <c r="L189" s="45">
        <v>0.24</v>
      </c>
    </row>
    <row r="190" spans="1:12" ht="69.75" customHeight="1" x14ac:dyDescent="0.25">
      <c r="A190" s="4" t="s">
        <v>274</v>
      </c>
      <c r="B190" s="4" t="s">
        <v>279</v>
      </c>
      <c r="C190" s="5" t="s">
        <v>14</v>
      </c>
      <c r="D190" s="4" t="s">
        <v>15</v>
      </c>
      <c r="E190" s="4" t="s">
        <v>23</v>
      </c>
      <c r="F190" s="5" t="s">
        <v>24</v>
      </c>
      <c r="G190" s="8" t="s">
        <v>280</v>
      </c>
      <c r="H190" s="22">
        <v>1</v>
      </c>
      <c r="I190" s="20">
        <v>0.1</v>
      </c>
      <c r="J190" s="32">
        <v>0.08</v>
      </c>
      <c r="K190" s="44">
        <v>0.1</v>
      </c>
      <c r="L190" s="45">
        <v>0.08</v>
      </c>
    </row>
    <row r="191" spans="1:12" ht="69.75" customHeight="1" x14ac:dyDescent="0.25">
      <c r="A191" s="4" t="s">
        <v>274</v>
      </c>
      <c r="B191" s="4" t="s">
        <v>279</v>
      </c>
      <c r="C191" s="5" t="s">
        <v>14</v>
      </c>
      <c r="D191" s="4" t="s">
        <v>15</v>
      </c>
      <c r="E191" s="4" t="s">
        <v>23</v>
      </c>
      <c r="F191" s="5" t="s">
        <v>24</v>
      </c>
      <c r="G191" s="11" t="s">
        <v>281</v>
      </c>
      <c r="H191" s="22">
        <v>1</v>
      </c>
      <c r="I191" s="20">
        <v>0.1</v>
      </c>
      <c r="J191" s="32">
        <v>0.9</v>
      </c>
      <c r="K191" s="44">
        <v>0.1</v>
      </c>
      <c r="L191" s="45">
        <v>0.9</v>
      </c>
    </row>
    <row r="192" spans="1:12" ht="69.75" customHeight="1" x14ac:dyDescent="0.25">
      <c r="A192" s="4" t="s">
        <v>274</v>
      </c>
      <c r="B192" s="4" t="s">
        <v>264</v>
      </c>
      <c r="C192" s="5" t="s">
        <v>38</v>
      </c>
      <c r="D192" s="4" t="s">
        <v>15</v>
      </c>
      <c r="E192" s="4" t="s">
        <v>185</v>
      </c>
      <c r="F192" s="5" t="s">
        <v>17</v>
      </c>
      <c r="G192" s="8" t="s">
        <v>282</v>
      </c>
      <c r="H192" s="20">
        <v>1</v>
      </c>
      <c r="I192" s="20">
        <v>0.1</v>
      </c>
      <c r="J192" s="32">
        <v>0.1</v>
      </c>
      <c r="K192" s="44">
        <v>0.1</v>
      </c>
      <c r="L192" s="45">
        <v>0.1</v>
      </c>
    </row>
    <row r="193" spans="1:12" ht="69.75" customHeight="1" x14ac:dyDescent="0.25">
      <c r="A193" s="4" t="s">
        <v>274</v>
      </c>
      <c r="B193" s="4" t="s">
        <v>283</v>
      </c>
      <c r="C193" s="5" t="s">
        <v>14</v>
      </c>
      <c r="D193" s="4" t="s">
        <v>15</v>
      </c>
      <c r="E193" s="4" t="s">
        <v>84</v>
      </c>
      <c r="F193" s="5" t="s">
        <v>24</v>
      </c>
      <c r="G193" s="10" t="s">
        <v>284</v>
      </c>
      <c r="H193" s="22">
        <v>1</v>
      </c>
      <c r="I193" s="20">
        <v>0.3</v>
      </c>
      <c r="J193" s="32">
        <v>0.4</v>
      </c>
      <c r="K193" s="44">
        <v>0.3</v>
      </c>
      <c r="L193" s="45">
        <v>0.4</v>
      </c>
    </row>
    <row r="194" spans="1:12" ht="69.75" customHeight="1" x14ac:dyDescent="0.25">
      <c r="A194" s="13" t="s">
        <v>274</v>
      </c>
      <c r="B194" s="13" t="s">
        <v>285</v>
      </c>
      <c r="C194" s="6" t="s">
        <v>38</v>
      </c>
      <c r="D194" s="13" t="s">
        <v>15</v>
      </c>
      <c r="E194" s="4" t="s">
        <v>23</v>
      </c>
      <c r="F194" s="6" t="s">
        <v>24</v>
      </c>
      <c r="G194" s="14" t="s">
        <v>286</v>
      </c>
      <c r="H194" s="28">
        <v>1</v>
      </c>
      <c r="I194" s="29">
        <v>0.1</v>
      </c>
      <c r="J194" s="41">
        <v>0.1</v>
      </c>
      <c r="K194" s="44">
        <v>0.1</v>
      </c>
      <c r="L194" s="48">
        <v>0.1</v>
      </c>
    </row>
    <row r="195" spans="1:12" ht="69.75" customHeight="1" x14ac:dyDescent="0.25">
      <c r="A195" s="4" t="s">
        <v>287</v>
      </c>
      <c r="B195" s="4" t="s">
        <v>288</v>
      </c>
      <c r="C195" s="5" t="s">
        <v>38</v>
      </c>
      <c r="D195" s="4" t="s">
        <v>15</v>
      </c>
      <c r="E195" s="4" t="s">
        <v>23</v>
      </c>
      <c r="F195" s="5" t="s">
        <v>24</v>
      </c>
      <c r="G195" s="12" t="s">
        <v>289</v>
      </c>
      <c r="H195" s="26">
        <v>4</v>
      </c>
      <c r="I195" s="26">
        <v>1</v>
      </c>
      <c r="J195" s="35">
        <v>0</v>
      </c>
      <c r="K195" s="44">
        <v>0.25</v>
      </c>
      <c r="L195" s="56">
        <v>0</v>
      </c>
    </row>
    <row r="196" spans="1:12" ht="69.75" customHeight="1" x14ac:dyDescent="0.25">
      <c r="A196" s="4" t="s">
        <v>287</v>
      </c>
      <c r="B196" s="5" t="s">
        <v>253</v>
      </c>
      <c r="C196" s="5" t="s">
        <v>38</v>
      </c>
      <c r="D196" s="4" t="s">
        <v>15</v>
      </c>
      <c r="E196" s="4" t="s">
        <v>23</v>
      </c>
      <c r="F196" s="5" t="s">
        <v>24</v>
      </c>
      <c r="G196" s="16" t="s">
        <v>290</v>
      </c>
      <c r="H196" s="22">
        <v>1</v>
      </c>
      <c r="I196" s="22">
        <v>0</v>
      </c>
      <c r="J196" s="34">
        <v>0</v>
      </c>
      <c r="K196" s="53">
        <v>0</v>
      </c>
      <c r="L196" s="54">
        <v>0</v>
      </c>
    </row>
    <row r="197" spans="1:12" ht="69.75" customHeight="1" x14ac:dyDescent="0.25">
      <c r="A197" s="4" t="s">
        <v>287</v>
      </c>
      <c r="B197" s="5" t="s">
        <v>253</v>
      </c>
      <c r="C197" s="5" t="s">
        <v>38</v>
      </c>
      <c r="D197" s="4" t="s">
        <v>15</v>
      </c>
      <c r="E197" s="4" t="s">
        <v>23</v>
      </c>
      <c r="F197" s="5" t="s">
        <v>24</v>
      </c>
      <c r="G197" s="16" t="s">
        <v>291</v>
      </c>
      <c r="H197" s="22">
        <v>1</v>
      </c>
      <c r="I197" s="22">
        <v>0</v>
      </c>
      <c r="J197" s="34">
        <v>0</v>
      </c>
      <c r="K197" s="53">
        <v>0</v>
      </c>
      <c r="L197" s="54">
        <v>0</v>
      </c>
    </row>
    <row r="198" spans="1:12" ht="69.75" customHeight="1" x14ac:dyDescent="0.25">
      <c r="A198" s="4" t="s">
        <v>287</v>
      </c>
      <c r="B198" s="5" t="s">
        <v>253</v>
      </c>
      <c r="C198" s="5" t="s">
        <v>38</v>
      </c>
      <c r="D198" s="4" t="s">
        <v>15</v>
      </c>
      <c r="E198" s="15" t="s">
        <v>84</v>
      </c>
      <c r="F198" s="5" t="s">
        <v>24</v>
      </c>
      <c r="G198" s="11" t="s">
        <v>292</v>
      </c>
      <c r="H198" s="30">
        <v>1</v>
      </c>
      <c r="I198" s="30">
        <v>0.04</v>
      </c>
      <c r="J198" s="35">
        <v>0</v>
      </c>
      <c r="K198" s="44">
        <v>0.04</v>
      </c>
      <c r="L198" s="56">
        <v>0</v>
      </c>
    </row>
    <row r="199" spans="1:12" ht="69.75" customHeight="1" x14ac:dyDescent="0.25">
      <c r="A199" s="4" t="s">
        <v>287</v>
      </c>
      <c r="B199" s="5" t="s">
        <v>253</v>
      </c>
      <c r="C199" s="5" t="s">
        <v>38</v>
      </c>
      <c r="D199" s="4" t="s">
        <v>15</v>
      </c>
      <c r="E199" s="15" t="s">
        <v>84</v>
      </c>
      <c r="F199" s="5" t="s">
        <v>24</v>
      </c>
      <c r="G199" s="11" t="s">
        <v>293</v>
      </c>
      <c r="H199" s="30">
        <v>1</v>
      </c>
      <c r="I199" s="30">
        <v>0.04</v>
      </c>
      <c r="J199" s="35">
        <v>0</v>
      </c>
      <c r="K199" s="44">
        <v>0.04</v>
      </c>
      <c r="L199" s="56">
        <v>0</v>
      </c>
    </row>
    <row r="200" spans="1:12" ht="69.75" customHeight="1" x14ac:dyDescent="0.25">
      <c r="A200" s="4" t="s">
        <v>287</v>
      </c>
      <c r="B200" s="5" t="s">
        <v>294</v>
      </c>
      <c r="C200" s="5" t="s">
        <v>38</v>
      </c>
      <c r="D200" s="4" t="s">
        <v>15</v>
      </c>
      <c r="E200" s="4" t="s">
        <v>23</v>
      </c>
      <c r="F200" s="5" t="s">
        <v>24</v>
      </c>
      <c r="G200" s="17" t="s">
        <v>295</v>
      </c>
      <c r="H200" s="22">
        <v>1</v>
      </c>
      <c r="I200" s="22">
        <v>0</v>
      </c>
      <c r="J200" s="34">
        <v>0</v>
      </c>
      <c r="K200" s="53">
        <v>0</v>
      </c>
      <c r="L200" s="54">
        <v>0</v>
      </c>
    </row>
    <row r="201" spans="1:12" ht="69.75" customHeight="1" x14ac:dyDescent="0.25">
      <c r="A201" s="4" t="s">
        <v>287</v>
      </c>
      <c r="B201" s="5" t="s">
        <v>294</v>
      </c>
      <c r="C201" s="5" t="s">
        <v>38</v>
      </c>
      <c r="D201" s="4" t="s">
        <v>15</v>
      </c>
      <c r="E201" s="4" t="s">
        <v>23</v>
      </c>
      <c r="F201" s="5" t="s">
        <v>24</v>
      </c>
      <c r="G201" s="17" t="s">
        <v>296</v>
      </c>
      <c r="H201" s="22">
        <v>1</v>
      </c>
      <c r="I201" s="22">
        <v>0</v>
      </c>
      <c r="J201" s="34">
        <v>0</v>
      </c>
      <c r="K201" s="53">
        <v>0</v>
      </c>
      <c r="L201" s="54">
        <v>0</v>
      </c>
    </row>
    <row r="202" spans="1:12" ht="69.75" customHeight="1" x14ac:dyDescent="0.25">
      <c r="A202" s="4" t="s">
        <v>287</v>
      </c>
      <c r="B202" s="5" t="s">
        <v>253</v>
      </c>
      <c r="C202" s="5" t="s">
        <v>38</v>
      </c>
      <c r="D202" s="4" t="s">
        <v>15</v>
      </c>
      <c r="E202" s="4" t="s">
        <v>23</v>
      </c>
      <c r="F202" s="5" t="s">
        <v>24</v>
      </c>
      <c r="G202" s="11" t="s">
        <v>297</v>
      </c>
      <c r="H202" s="22">
        <v>1</v>
      </c>
      <c r="I202" s="22">
        <v>0</v>
      </c>
      <c r="J202" s="34">
        <v>0</v>
      </c>
      <c r="K202" s="53">
        <v>0</v>
      </c>
      <c r="L202" s="54">
        <v>0</v>
      </c>
    </row>
    <row r="203" spans="1:12" ht="69.75" customHeight="1" x14ac:dyDescent="0.25">
      <c r="A203" s="4" t="s">
        <v>287</v>
      </c>
      <c r="B203" s="5" t="s">
        <v>253</v>
      </c>
      <c r="C203" s="5" t="s">
        <v>38</v>
      </c>
      <c r="D203" s="4" t="s">
        <v>15</v>
      </c>
      <c r="E203" s="4" t="s">
        <v>23</v>
      </c>
      <c r="F203" s="5" t="s">
        <v>24</v>
      </c>
      <c r="G203" s="12" t="s">
        <v>298</v>
      </c>
      <c r="H203" s="22">
        <v>1</v>
      </c>
      <c r="I203" s="22">
        <v>0</v>
      </c>
      <c r="J203" s="34">
        <v>0</v>
      </c>
      <c r="K203" s="53">
        <v>0</v>
      </c>
      <c r="L203" s="54">
        <v>0</v>
      </c>
    </row>
    <row r="204" spans="1:12" ht="69.75" customHeight="1" x14ac:dyDescent="0.25">
      <c r="A204" s="4" t="s">
        <v>287</v>
      </c>
      <c r="B204" s="5" t="s">
        <v>253</v>
      </c>
      <c r="C204" s="5" t="s">
        <v>38</v>
      </c>
      <c r="D204" s="4" t="s">
        <v>15</v>
      </c>
      <c r="E204" s="4" t="s">
        <v>23</v>
      </c>
      <c r="F204" s="5" t="s">
        <v>24</v>
      </c>
      <c r="G204" s="11" t="s">
        <v>299</v>
      </c>
      <c r="H204" s="26">
        <v>4</v>
      </c>
      <c r="I204" s="26">
        <v>1</v>
      </c>
      <c r="J204" s="35">
        <v>0</v>
      </c>
      <c r="K204" s="44">
        <v>0.25</v>
      </c>
      <c r="L204" s="56">
        <v>0</v>
      </c>
    </row>
    <row r="205" spans="1:12" ht="69.75" customHeight="1" x14ac:dyDescent="0.25">
      <c r="A205" s="4" t="s">
        <v>287</v>
      </c>
      <c r="B205" s="5" t="s">
        <v>253</v>
      </c>
      <c r="C205" s="5" t="s">
        <v>38</v>
      </c>
      <c r="D205" s="4" t="s">
        <v>15</v>
      </c>
      <c r="E205" s="4" t="s">
        <v>23</v>
      </c>
      <c r="F205" s="5" t="s">
        <v>24</v>
      </c>
      <c r="G205" s="11" t="s">
        <v>300</v>
      </c>
      <c r="H205" s="26">
        <v>4</v>
      </c>
      <c r="I205" s="26">
        <v>1</v>
      </c>
      <c r="J205" s="35">
        <v>0</v>
      </c>
      <c r="K205" s="44">
        <v>0.25</v>
      </c>
      <c r="L205" s="56">
        <v>0</v>
      </c>
    </row>
    <row r="206" spans="1:12" ht="69.75" customHeight="1" x14ac:dyDescent="0.25">
      <c r="A206" s="4" t="s">
        <v>287</v>
      </c>
      <c r="B206" s="5" t="s">
        <v>253</v>
      </c>
      <c r="C206" s="5" t="s">
        <v>38</v>
      </c>
      <c r="D206" s="4" t="s">
        <v>15</v>
      </c>
      <c r="E206" s="4" t="s">
        <v>23</v>
      </c>
      <c r="F206" s="5" t="s">
        <v>24</v>
      </c>
      <c r="G206" s="11" t="s">
        <v>301</v>
      </c>
      <c r="H206" s="26">
        <v>12</v>
      </c>
      <c r="I206" s="26">
        <v>3</v>
      </c>
      <c r="J206" s="35">
        <v>0</v>
      </c>
      <c r="K206" s="44">
        <v>0.25</v>
      </c>
      <c r="L206" s="56">
        <v>0</v>
      </c>
    </row>
    <row r="207" spans="1:12" ht="69.75" customHeight="1" x14ac:dyDescent="0.25">
      <c r="A207" s="4" t="s">
        <v>287</v>
      </c>
      <c r="B207" s="5" t="s">
        <v>253</v>
      </c>
      <c r="C207" s="5" t="s">
        <v>38</v>
      </c>
      <c r="D207" s="4" t="s">
        <v>15</v>
      </c>
      <c r="E207" s="4" t="s">
        <v>23</v>
      </c>
      <c r="F207" s="5" t="s">
        <v>24</v>
      </c>
      <c r="G207" s="12" t="s">
        <v>302</v>
      </c>
      <c r="H207" s="26">
        <v>4</v>
      </c>
      <c r="I207" s="26">
        <v>1</v>
      </c>
      <c r="J207" s="35">
        <v>0</v>
      </c>
      <c r="K207" s="44">
        <v>0.25</v>
      </c>
      <c r="L207" s="56">
        <v>0</v>
      </c>
    </row>
    <row r="208" spans="1:12" ht="69.75" customHeight="1" x14ac:dyDescent="0.25">
      <c r="A208" s="4" t="s">
        <v>287</v>
      </c>
      <c r="B208" s="5" t="s">
        <v>253</v>
      </c>
      <c r="C208" s="5" t="s">
        <v>38</v>
      </c>
      <c r="D208" s="4" t="s">
        <v>15</v>
      </c>
      <c r="E208" s="4" t="s">
        <v>23</v>
      </c>
      <c r="F208" s="5" t="s">
        <v>17</v>
      </c>
      <c r="G208" s="11" t="s">
        <v>303</v>
      </c>
      <c r="H208" s="30">
        <v>1</v>
      </c>
      <c r="I208" s="30">
        <v>0.25</v>
      </c>
      <c r="J208" s="35">
        <v>0</v>
      </c>
      <c r="K208" s="44">
        <v>0.25</v>
      </c>
      <c r="L208" s="56">
        <v>0</v>
      </c>
    </row>
    <row r="209" spans="1:12" ht="69.75" customHeight="1" x14ac:dyDescent="0.25">
      <c r="A209" s="4" t="s">
        <v>287</v>
      </c>
      <c r="B209" s="5" t="s">
        <v>253</v>
      </c>
      <c r="C209" s="5" t="s">
        <v>38</v>
      </c>
      <c r="D209" s="4" t="s">
        <v>15</v>
      </c>
      <c r="E209" s="4" t="s">
        <v>16</v>
      </c>
      <c r="F209" s="5" t="s">
        <v>19</v>
      </c>
      <c r="G209" s="4" t="s">
        <v>304</v>
      </c>
      <c r="H209" s="22">
        <v>5000</v>
      </c>
      <c r="I209" s="22">
        <v>0</v>
      </c>
      <c r="J209" s="34">
        <v>0</v>
      </c>
      <c r="K209" s="53">
        <v>0</v>
      </c>
      <c r="L209" s="54">
        <v>0</v>
      </c>
    </row>
    <row r="210" spans="1:12" ht="69.75" customHeight="1" x14ac:dyDescent="0.25">
      <c r="A210" s="4" t="s">
        <v>287</v>
      </c>
      <c r="B210" s="5" t="s">
        <v>305</v>
      </c>
      <c r="C210" s="5" t="s">
        <v>38</v>
      </c>
      <c r="D210" s="4" t="s">
        <v>15</v>
      </c>
      <c r="E210" s="4" t="s">
        <v>23</v>
      </c>
      <c r="F210" s="5" t="s">
        <v>24</v>
      </c>
      <c r="G210" s="4" t="s">
        <v>306</v>
      </c>
      <c r="H210" s="22">
        <v>1</v>
      </c>
      <c r="I210" s="22">
        <v>0</v>
      </c>
      <c r="J210" s="34">
        <v>0</v>
      </c>
      <c r="K210" s="53">
        <v>0</v>
      </c>
      <c r="L210" s="54">
        <v>0</v>
      </c>
    </row>
    <row r="211" spans="1:12" ht="69.75" customHeight="1" x14ac:dyDescent="0.25">
      <c r="A211" s="4" t="s">
        <v>287</v>
      </c>
      <c r="B211" s="5" t="s">
        <v>253</v>
      </c>
      <c r="C211" s="5" t="s">
        <v>38</v>
      </c>
      <c r="D211" s="4" t="s">
        <v>15</v>
      </c>
      <c r="E211" s="4" t="s">
        <v>23</v>
      </c>
      <c r="F211" s="5" t="s">
        <v>24</v>
      </c>
      <c r="G211" s="4" t="s">
        <v>307</v>
      </c>
      <c r="H211" s="22">
        <v>1</v>
      </c>
      <c r="I211" s="22">
        <v>0</v>
      </c>
      <c r="J211" s="34">
        <v>0</v>
      </c>
      <c r="K211" s="53">
        <v>0</v>
      </c>
      <c r="L211" s="54">
        <v>0</v>
      </c>
    </row>
    <row r="212" spans="1:12" ht="69.75" customHeight="1" x14ac:dyDescent="0.25">
      <c r="A212" s="4" t="s">
        <v>287</v>
      </c>
      <c r="B212" s="5" t="s">
        <v>253</v>
      </c>
      <c r="C212" s="5" t="s">
        <v>38</v>
      </c>
      <c r="D212" s="4" t="s">
        <v>15</v>
      </c>
      <c r="E212" s="4" t="s">
        <v>23</v>
      </c>
      <c r="F212" s="5" t="s">
        <v>24</v>
      </c>
      <c r="G212" s="4" t="s">
        <v>308</v>
      </c>
      <c r="H212" s="20">
        <v>1</v>
      </c>
      <c r="I212" s="22">
        <v>0</v>
      </c>
      <c r="J212" s="34">
        <v>0</v>
      </c>
      <c r="K212" s="53">
        <v>0</v>
      </c>
      <c r="L212" s="54">
        <v>0</v>
      </c>
    </row>
    <row r="213" spans="1:12" ht="69.75" customHeight="1" x14ac:dyDescent="0.25">
      <c r="A213" s="4" t="s">
        <v>287</v>
      </c>
      <c r="B213" s="5" t="s">
        <v>253</v>
      </c>
      <c r="C213" s="5" t="s">
        <v>38</v>
      </c>
      <c r="D213" s="4" t="s">
        <v>15</v>
      </c>
      <c r="E213" s="4" t="s">
        <v>23</v>
      </c>
      <c r="F213" s="5" t="s">
        <v>24</v>
      </c>
      <c r="G213" s="12" t="s">
        <v>309</v>
      </c>
      <c r="H213" s="20">
        <v>1</v>
      </c>
      <c r="I213" s="22">
        <v>0</v>
      </c>
      <c r="J213" s="34">
        <v>0</v>
      </c>
      <c r="K213" s="53">
        <v>0</v>
      </c>
      <c r="L213" s="54">
        <v>0</v>
      </c>
    </row>
    <row r="214" spans="1:12" ht="69.75" customHeight="1" x14ac:dyDescent="0.25">
      <c r="A214" s="4" t="s">
        <v>287</v>
      </c>
      <c r="B214" s="5" t="s">
        <v>253</v>
      </c>
      <c r="C214" s="5" t="s">
        <v>38</v>
      </c>
      <c r="D214" s="4" t="s">
        <v>15</v>
      </c>
      <c r="E214" s="4" t="s">
        <v>23</v>
      </c>
      <c r="F214" s="5" t="s">
        <v>24</v>
      </c>
      <c r="G214" s="4" t="s">
        <v>310</v>
      </c>
      <c r="H214" s="22">
        <v>1</v>
      </c>
      <c r="I214" s="22">
        <v>0</v>
      </c>
      <c r="J214" s="34">
        <v>0</v>
      </c>
      <c r="K214" s="53">
        <v>0</v>
      </c>
      <c r="L214" s="54">
        <v>0</v>
      </c>
    </row>
    <row r="215" spans="1:12" ht="69.75" customHeight="1" x14ac:dyDescent="0.25">
      <c r="A215" s="4" t="s">
        <v>287</v>
      </c>
      <c r="B215" s="5" t="s">
        <v>253</v>
      </c>
      <c r="C215" s="5" t="s">
        <v>38</v>
      </c>
      <c r="D215" s="4" t="s">
        <v>15</v>
      </c>
      <c r="E215" s="15" t="s">
        <v>84</v>
      </c>
      <c r="F215" s="5" t="s">
        <v>24</v>
      </c>
      <c r="G215" s="8" t="s">
        <v>311</v>
      </c>
      <c r="H215" s="22">
        <v>1</v>
      </c>
      <c r="I215" s="22">
        <v>0</v>
      </c>
      <c r="J215" s="34">
        <v>0</v>
      </c>
      <c r="K215" s="53">
        <v>0</v>
      </c>
      <c r="L215" s="54">
        <v>0</v>
      </c>
    </row>
    <row r="216" spans="1:12" ht="69.75" customHeight="1" x14ac:dyDescent="0.25">
      <c r="A216" s="4" t="s">
        <v>287</v>
      </c>
      <c r="B216" s="5" t="s">
        <v>253</v>
      </c>
      <c r="C216" s="5" t="s">
        <v>38</v>
      </c>
      <c r="D216" s="4" t="s">
        <v>15</v>
      </c>
      <c r="E216" s="4" t="s">
        <v>23</v>
      </c>
      <c r="F216" s="5" t="s">
        <v>24</v>
      </c>
      <c r="G216" s="4" t="s">
        <v>312</v>
      </c>
      <c r="H216" s="22">
        <v>1</v>
      </c>
      <c r="I216" s="22">
        <v>0</v>
      </c>
      <c r="J216" s="34">
        <v>0</v>
      </c>
      <c r="K216" s="53">
        <v>0</v>
      </c>
      <c r="L216" s="54">
        <v>0</v>
      </c>
    </row>
    <row r="217" spans="1:12" ht="69.75" customHeight="1" x14ac:dyDescent="0.25">
      <c r="A217" s="4" t="s">
        <v>287</v>
      </c>
      <c r="B217" s="5" t="s">
        <v>253</v>
      </c>
      <c r="C217" s="5" t="s">
        <v>38</v>
      </c>
      <c r="D217" s="4" t="s">
        <v>15</v>
      </c>
      <c r="E217" s="4" t="s">
        <v>23</v>
      </c>
      <c r="F217" s="5" t="s">
        <v>17</v>
      </c>
      <c r="G217" s="8" t="s">
        <v>313</v>
      </c>
      <c r="H217" s="22">
        <v>1</v>
      </c>
      <c r="I217" s="22">
        <v>0</v>
      </c>
      <c r="J217" s="34">
        <v>0</v>
      </c>
      <c r="K217" s="53">
        <v>0</v>
      </c>
      <c r="L217" s="54">
        <v>0</v>
      </c>
    </row>
    <row r="218" spans="1:12" ht="69.75" customHeight="1" x14ac:dyDescent="0.25">
      <c r="A218" s="4" t="s">
        <v>287</v>
      </c>
      <c r="B218" s="5" t="s">
        <v>253</v>
      </c>
      <c r="C218" s="5" t="s">
        <v>38</v>
      </c>
      <c r="D218" s="4" t="s">
        <v>15</v>
      </c>
      <c r="E218" s="4" t="s">
        <v>23</v>
      </c>
      <c r="F218" s="5" t="s">
        <v>24</v>
      </c>
      <c r="G218" s="12" t="s">
        <v>314</v>
      </c>
      <c r="H218" s="22">
        <v>1</v>
      </c>
      <c r="I218" s="22">
        <v>0</v>
      </c>
      <c r="J218" s="34">
        <v>0</v>
      </c>
      <c r="K218" s="53">
        <v>0</v>
      </c>
      <c r="L218" s="54">
        <v>0</v>
      </c>
    </row>
    <row r="219" spans="1:12" ht="69.75" customHeight="1" x14ac:dyDescent="0.25">
      <c r="A219" s="4" t="s">
        <v>287</v>
      </c>
      <c r="B219" s="5" t="s">
        <v>253</v>
      </c>
      <c r="C219" s="5" t="s">
        <v>38</v>
      </c>
      <c r="D219" s="4" t="s">
        <v>15</v>
      </c>
      <c r="E219" s="15" t="s">
        <v>84</v>
      </c>
      <c r="F219" s="5" t="s">
        <v>24</v>
      </c>
      <c r="G219" s="4" t="s">
        <v>315</v>
      </c>
      <c r="H219" s="22">
        <v>1</v>
      </c>
      <c r="I219" s="22">
        <v>0</v>
      </c>
      <c r="J219" s="34">
        <v>0</v>
      </c>
      <c r="K219" s="53">
        <v>0</v>
      </c>
      <c r="L219" s="54">
        <v>0</v>
      </c>
    </row>
    <row r="220" spans="1:12" ht="69.75" customHeight="1" x14ac:dyDescent="0.25">
      <c r="A220" s="4" t="s">
        <v>287</v>
      </c>
      <c r="B220" s="5" t="s">
        <v>253</v>
      </c>
      <c r="C220" s="5" t="s">
        <v>38</v>
      </c>
      <c r="D220" s="4" t="s">
        <v>15</v>
      </c>
      <c r="E220" s="4" t="s">
        <v>23</v>
      </c>
      <c r="F220" s="5" t="s">
        <v>24</v>
      </c>
      <c r="G220" s="4" t="s">
        <v>316</v>
      </c>
      <c r="H220" s="22">
        <v>2</v>
      </c>
      <c r="I220" s="22">
        <v>0</v>
      </c>
      <c r="J220" s="34">
        <v>0</v>
      </c>
      <c r="K220" s="53">
        <v>0</v>
      </c>
      <c r="L220" s="54">
        <v>0</v>
      </c>
    </row>
    <row r="221" spans="1:12" ht="69.75" customHeight="1" x14ac:dyDescent="0.25">
      <c r="A221" s="4" t="s">
        <v>287</v>
      </c>
      <c r="B221" s="5" t="s">
        <v>253</v>
      </c>
      <c r="C221" s="5" t="s">
        <v>38</v>
      </c>
      <c r="D221" s="4" t="s">
        <v>15</v>
      </c>
      <c r="E221" s="4" t="s">
        <v>23</v>
      </c>
      <c r="F221" s="5" t="s">
        <v>24</v>
      </c>
      <c r="G221" s="4" t="s">
        <v>317</v>
      </c>
      <c r="H221" s="22">
        <v>1</v>
      </c>
      <c r="I221" s="22">
        <v>0</v>
      </c>
      <c r="J221" s="34">
        <v>0</v>
      </c>
      <c r="K221" s="53">
        <v>0</v>
      </c>
      <c r="L221" s="54">
        <v>0</v>
      </c>
    </row>
    <row r="222" spans="1:12" ht="69.75" customHeight="1" x14ac:dyDescent="0.25">
      <c r="A222" s="4" t="s">
        <v>287</v>
      </c>
      <c r="B222" s="5" t="s">
        <v>253</v>
      </c>
      <c r="C222" s="5" t="s">
        <v>38</v>
      </c>
      <c r="D222" s="4" t="s">
        <v>15</v>
      </c>
      <c r="E222" s="15" t="s">
        <v>84</v>
      </c>
      <c r="F222" s="5" t="s">
        <v>24</v>
      </c>
      <c r="G222" s="11" t="s">
        <v>318</v>
      </c>
      <c r="H222" s="22">
        <v>1</v>
      </c>
      <c r="I222" s="22">
        <v>0</v>
      </c>
      <c r="J222" s="34">
        <v>0</v>
      </c>
      <c r="K222" s="53">
        <v>0</v>
      </c>
      <c r="L222" s="54">
        <v>0</v>
      </c>
    </row>
    <row r="223" spans="1:12" ht="69.75" customHeight="1" x14ac:dyDescent="0.25">
      <c r="A223" s="4" t="s">
        <v>287</v>
      </c>
      <c r="B223" s="5" t="s">
        <v>305</v>
      </c>
      <c r="C223" s="5" t="s">
        <v>38</v>
      </c>
      <c r="D223" s="4" t="s">
        <v>15</v>
      </c>
      <c r="E223" s="15" t="s">
        <v>84</v>
      </c>
      <c r="F223" s="5" t="s">
        <v>24</v>
      </c>
      <c r="G223" s="11" t="s">
        <v>319</v>
      </c>
      <c r="H223" s="22">
        <v>1</v>
      </c>
      <c r="I223" s="22">
        <v>0</v>
      </c>
      <c r="J223" s="34">
        <v>0</v>
      </c>
      <c r="K223" s="53">
        <v>0</v>
      </c>
      <c r="L223" s="54">
        <v>0</v>
      </c>
    </row>
    <row r="224" spans="1:12" ht="69.75" customHeight="1" x14ac:dyDescent="0.25">
      <c r="A224" s="4" t="s">
        <v>287</v>
      </c>
      <c r="B224" s="5" t="s">
        <v>305</v>
      </c>
      <c r="C224" s="5" t="s">
        <v>38</v>
      </c>
      <c r="D224" s="4" t="s">
        <v>15</v>
      </c>
      <c r="E224" s="15" t="s">
        <v>84</v>
      </c>
      <c r="F224" s="5" t="s">
        <v>24</v>
      </c>
      <c r="G224" s="11" t="s">
        <v>320</v>
      </c>
      <c r="H224" s="22">
        <v>1</v>
      </c>
      <c r="I224" s="22">
        <v>0</v>
      </c>
      <c r="J224" s="34">
        <v>0</v>
      </c>
      <c r="K224" s="53">
        <v>0</v>
      </c>
      <c r="L224" s="54">
        <v>0</v>
      </c>
    </row>
    <row r="225" spans="1:12" ht="69.75" customHeight="1" x14ac:dyDescent="0.25">
      <c r="A225" s="4" t="s">
        <v>287</v>
      </c>
      <c r="B225" s="5" t="s">
        <v>253</v>
      </c>
      <c r="C225" s="5" t="s">
        <v>38</v>
      </c>
      <c r="D225" s="4" t="s">
        <v>15</v>
      </c>
      <c r="E225" s="4" t="s">
        <v>16</v>
      </c>
      <c r="F225" s="5" t="s">
        <v>24</v>
      </c>
      <c r="G225" s="11" t="s">
        <v>321</v>
      </c>
      <c r="H225" s="22">
        <v>1</v>
      </c>
      <c r="I225" s="22">
        <v>0</v>
      </c>
      <c r="J225" s="34">
        <v>0</v>
      </c>
      <c r="K225" s="53">
        <v>0</v>
      </c>
      <c r="L225" s="54">
        <v>0</v>
      </c>
    </row>
    <row r="226" spans="1:12" ht="69.75" customHeight="1" x14ac:dyDescent="0.25">
      <c r="A226" s="4" t="s">
        <v>287</v>
      </c>
      <c r="B226" s="5" t="s">
        <v>253</v>
      </c>
      <c r="C226" s="5" t="s">
        <v>38</v>
      </c>
      <c r="D226" s="4" t="s">
        <v>15</v>
      </c>
      <c r="E226" s="15" t="s">
        <v>84</v>
      </c>
      <c r="F226" s="5" t="s">
        <v>24</v>
      </c>
      <c r="G226" s="11" t="s">
        <v>322</v>
      </c>
      <c r="H226" s="22">
        <v>1</v>
      </c>
      <c r="I226" s="22">
        <v>0</v>
      </c>
      <c r="J226" s="34">
        <v>0</v>
      </c>
      <c r="K226" s="53">
        <v>0</v>
      </c>
      <c r="L226" s="54">
        <v>0</v>
      </c>
    </row>
    <row r="227" spans="1:12" ht="69.75" customHeight="1" x14ac:dyDescent="0.25">
      <c r="A227" s="4" t="s">
        <v>287</v>
      </c>
      <c r="B227" s="5" t="s">
        <v>253</v>
      </c>
      <c r="C227" s="5" t="s">
        <v>38</v>
      </c>
      <c r="D227" s="4" t="s">
        <v>15</v>
      </c>
      <c r="E227" s="4" t="s">
        <v>23</v>
      </c>
      <c r="F227" s="5" t="s">
        <v>24</v>
      </c>
      <c r="G227" s="4" t="s">
        <v>323</v>
      </c>
      <c r="H227" s="22">
        <v>1</v>
      </c>
      <c r="I227" s="22">
        <v>0</v>
      </c>
      <c r="J227" s="34">
        <v>0</v>
      </c>
      <c r="K227" s="53">
        <v>0</v>
      </c>
      <c r="L227" s="54">
        <v>0</v>
      </c>
    </row>
    <row r="228" spans="1:12" ht="69.75" customHeight="1" x14ac:dyDescent="0.25">
      <c r="A228" s="4" t="s">
        <v>287</v>
      </c>
      <c r="B228" s="5" t="s">
        <v>253</v>
      </c>
      <c r="C228" s="5" t="s">
        <v>38</v>
      </c>
      <c r="D228" s="4" t="s">
        <v>15</v>
      </c>
      <c r="E228" s="4" t="s">
        <v>23</v>
      </c>
      <c r="F228" s="5" t="s">
        <v>24</v>
      </c>
      <c r="G228" s="8" t="s">
        <v>324</v>
      </c>
      <c r="H228" s="22">
        <v>1</v>
      </c>
      <c r="I228" s="22">
        <v>0</v>
      </c>
      <c r="J228" s="34">
        <v>0</v>
      </c>
      <c r="K228" s="53">
        <v>0</v>
      </c>
      <c r="L228" s="54">
        <v>0</v>
      </c>
    </row>
    <row r="229" spans="1:12" ht="69.75" customHeight="1" x14ac:dyDescent="0.25">
      <c r="A229" s="4" t="s">
        <v>287</v>
      </c>
      <c r="B229" s="5" t="s">
        <v>253</v>
      </c>
      <c r="C229" s="5" t="s">
        <v>38</v>
      </c>
      <c r="D229" s="4" t="s">
        <v>15</v>
      </c>
      <c r="E229" s="4" t="s">
        <v>23</v>
      </c>
      <c r="F229" s="5" t="s">
        <v>24</v>
      </c>
      <c r="G229" s="11" t="s">
        <v>325</v>
      </c>
      <c r="H229" s="20">
        <v>1</v>
      </c>
      <c r="I229" s="22">
        <v>0</v>
      </c>
      <c r="J229" s="34">
        <v>0</v>
      </c>
      <c r="K229" s="53">
        <v>0</v>
      </c>
      <c r="L229" s="54">
        <v>0</v>
      </c>
    </row>
    <row r="230" spans="1:12" ht="69.75" customHeight="1" x14ac:dyDescent="0.25">
      <c r="A230" s="4" t="s">
        <v>287</v>
      </c>
      <c r="B230" s="5" t="s">
        <v>253</v>
      </c>
      <c r="C230" s="5" t="s">
        <v>38</v>
      </c>
      <c r="D230" s="4" t="s">
        <v>15</v>
      </c>
      <c r="E230" s="4" t="s">
        <v>23</v>
      </c>
      <c r="F230" s="5" t="s">
        <v>24</v>
      </c>
      <c r="G230" s="11" t="s">
        <v>326</v>
      </c>
      <c r="H230" s="20">
        <v>1</v>
      </c>
      <c r="I230" s="22">
        <v>0</v>
      </c>
      <c r="J230" s="34">
        <v>0</v>
      </c>
      <c r="K230" s="53">
        <v>0</v>
      </c>
      <c r="L230" s="54">
        <v>0</v>
      </c>
    </row>
    <row r="231" spans="1:12" ht="69.75" customHeight="1" x14ac:dyDescent="0.25">
      <c r="A231" s="4" t="s">
        <v>287</v>
      </c>
      <c r="B231" s="5" t="s">
        <v>253</v>
      </c>
      <c r="C231" s="5" t="s">
        <v>38</v>
      </c>
      <c r="D231" s="4" t="s">
        <v>15</v>
      </c>
      <c r="E231" s="4" t="s">
        <v>23</v>
      </c>
      <c r="F231" s="5" t="s">
        <v>24</v>
      </c>
      <c r="G231" s="11" t="s">
        <v>327</v>
      </c>
      <c r="H231" s="20">
        <v>1</v>
      </c>
      <c r="I231" s="22">
        <v>0</v>
      </c>
      <c r="J231" s="34">
        <v>0</v>
      </c>
      <c r="K231" s="53">
        <v>0</v>
      </c>
      <c r="L231" s="54">
        <v>0</v>
      </c>
    </row>
    <row r="232" spans="1:12" ht="69.75" customHeight="1" x14ac:dyDescent="0.25">
      <c r="A232" s="4" t="s">
        <v>287</v>
      </c>
      <c r="B232" s="5" t="s">
        <v>253</v>
      </c>
      <c r="C232" s="5" t="s">
        <v>38</v>
      </c>
      <c r="D232" s="4" t="s">
        <v>15</v>
      </c>
      <c r="E232" s="4" t="s">
        <v>23</v>
      </c>
      <c r="F232" s="5" t="s">
        <v>24</v>
      </c>
      <c r="G232" s="11" t="s">
        <v>328</v>
      </c>
      <c r="H232" s="20">
        <v>1</v>
      </c>
      <c r="I232" s="22">
        <v>0</v>
      </c>
      <c r="J232" s="34">
        <v>0</v>
      </c>
      <c r="K232" s="53">
        <v>0</v>
      </c>
      <c r="L232" s="54">
        <v>0</v>
      </c>
    </row>
    <row r="233" spans="1:12" ht="69.75" customHeight="1" x14ac:dyDescent="0.25">
      <c r="A233" s="4" t="s">
        <v>287</v>
      </c>
      <c r="B233" s="5" t="s">
        <v>253</v>
      </c>
      <c r="C233" s="5" t="s">
        <v>38</v>
      </c>
      <c r="D233" s="4" t="s">
        <v>15</v>
      </c>
      <c r="E233" s="15" t="s">
        <v>84</v>
      </c>
      <c r="F233" s="5" t="s">
        <v>24</v>
      </c>
      <c r="G233" s="11" t="s">
        <v>329</v>
      </c>
      <c r="H233" s="22">
        <v>1</v>
      </c>
      <c r="I233" s="22">
        <v>0</v>
      </c>
      <c r="J233" s="34">
        <v>0</v>
      </c>
      <c r="K233" s="53">
        <v>0</v>
      </c>
      <c r="L233" s="5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655E-C548-4C66-A26F-3E4DFD0AFE37}">
  <dimension ref="A3:G31"/>
  <sheetViews>
    <sheetView topLeftCell="A19" workbookViewId="0">
      <selection activeCell="A4" sqref="A4:C25"/>
    </sheetView>
  </sheetViews>
  <sheetFormatPr baseColWidth="10" defaultColWidth="11.42578125" defaultRowHeight="15" x14ac:dyDescent="0.25"/>
  <cols>
    <col min="1" max="1" width="74.85546875" bestFit="1" customWidth="1"/>
    <col min="2" max="2" width="37.7109375" bestFit="1" customWidth="1"/>
    <col min="3" max="3" width="29.5703125" bestFit="1" customWidth="1"/>
    <col min="5" max="7" width="0" hidden="1" customWidth="1"/>
  </cols>
  <sheetData>
    <row r="3" spans="1:7" x14ac:dyDescent="0.25">
      <c r="A3" s="51" t="s">
        <v>330</v>
      </c>
      <c r="B3" t="s">
        <v>331</v>
      </c>
      <c r="C3" t="s">
        <v>332</v>
      </c>
      <c r="E3" s="68" t="s">
        <v>333</v>
      </c>
      <c r="F3" s="68" t="s">
        <v>334</v>
      </c>
      <c r="G3" s="68" t="s">
        <v>335</v>
      </c>
    </row>
    <row r="4" spans="1:7" x14ac:dyDescent="0.25">
      <c r="A4" s="52" t="s">
        <v>12</v>
      </c>
      <c r="B4" s="62">
        <v>8.2500353994831674E-2</v>
      </c>
      <c r="C4" s="62">
        <v>0.15089942032351947</v>
      </c>
      <c r="E4" s="57">
        <v>8.2500353994831674E-2</v>
      </c>
      <c r="F4" s="57">
        <v>0.15089942032351947</v>
      </c>
      <c r="G4" s="57" t="str">
        <f>+IF(F4=E4,"Igual",IF(F4&gt;E4,"Mayor","Menor"))</f>
        <v>Mayor</v>
      </c>
    </row>
    <row r="5" spans="1:7" x14ac:dyDescent="0.25">
      <c r="A5" s="52" t="s">
        <v>50</v>
      </c>
      <c r="B5" s="62">
        <v>1.7157894736842105E-2</v>
      </c>
      <c r="C5" s="62">
        <v>6.8882733148661113E-2</v>
      </c>
      <c r="E5" s="57">
        <v>1.7157894736842105E-2</v>
      </c>
      <c r="F5" s="57">
        <v>6.8882733148661113E-2</v>
      </c>
      <c r="G5" s="57" t="str">
        <f t="shared" ref="G5:G25" si="0">+IF(F5=E5,"Igual",IF(F5&gt;E5,"Mayor","Menor"))</f>
        <v>Mayor</v>
      </c>
    </row>
    <row r="6" spans="1:7" x14ac:dyDescent="0.25">
      <c r="A6" s="52" t="s">
        <v>287</v>
      </c>
      <c r="B6" s="62">
        <v>4.0512820512820513E-2</v>
      </c>
      <c r="C6" s="62">
        <v>0</v>
      </c>
      <c r="E6" s="57">
        <v>4.0512820512820513E-2</v>
      </c>
      <c r="F6" s="57">
        <v>0</v>
      </c>
      <c r="G6" s="57" t="str">
        <f t="shared" si="0"/>
        <v>Menor</v>
      </c>
    </row>
    <row r="7" spans="1:7" x14ac:dyDescent="0.25">
      <c r="A7" s="52" t="s">
        <v>256</v>
      </c>
      <c r="B7" s="62">
        <v>0</v>
      </c>
      <c r="C7" s="62">
        <v>0</v>
      </c>
      <c r="E7" s="57">
        <v>0</v>
      </c>
      <c r="F7" s="57">
        <v>0</v>
      </c>
      <c r="G7" s="57" t="str">
        <f t="shared" si="0"/>
        <v>Igual</v>
      </c>
    </row>
    <row r="8" spans="1:7" x14ac:dyDescent="0.25">
      <c r="A8" s="52" t="s">
        <v>75</v>
      </c>
      <c r="B8" s="62">
        <v>0.25</v>
      </c>
      <c r="C8" s="62">
        <v>0.25</v>
      </c>
      <c r="E8" s="57">
        <v>0.25</v>
      </c>
      <c r="F8" s="57">
        <v>0.25</v>
      </c>
      <c r="G8" s="57" t="str">
        <f t="shared" si="0"/>
        <v>Igual</v>
      </c>
    </row>
    <row r="9" spans="1:7" x14ac:dyDescent="0.25">
      <c r="A9" s="52" t="s">
        <v>82</v>
      </c>
      <c r="B9" s="62">
        <v>2.5000000000000001E-2</v>
      </c>
      <c r="C9" s="62">
        <v>0.18941145183104433</v>
      </c>
      <c r="E9" s="57">
        <v>2.5000000000000001E-2</v>
      </c>
      <c r="F9" s="57">
        <v>0.18941145183104433</v>
      </c>
      <c r="G9" s="57" t="str">
        <f t="shared" si="0"/>
        <v>Mayor</v>
      </c>
    </row>
    <row r="10" spans="1:7" x14ac:dyDescent="0.25">
      <c r="A10" s="52" t="s">
        <v>96</v>
      </c>
      <c r="B10" s="62">
        <v>0</v>
      </c>
      <c r="C10" s="62">
        <v>0.2</v>
      </c>
      <c r="E10" s="57">
        <v>0</v>
      </c>
      <c r="F10" s="57">
        <v>0.2</v>
      </c>
      <c r="G10" s="57" t="str">
        <f t="shared" si="0"/>
        <v>Mayor</v>
      </c>
    </row>
    <row r="11" spans="1:7" x14ac:dyDescent="0.25">
      <c r="A11" s="52" t="s">
        <v>104</v>
      </c>
      <c r="B11" s="62">
        <v>0.33333333333333331</v>
      </c>
      <c r="C11" s="62">
        <v>0.33333333333333331</v>
      </c>
      <c r="E11" s="57">
        <v>0.33333333333333331</v>
      </c>
      <c r="F11" s="57">
        <v>0.33333333333333331</v>
      </c>
      <c r="G11" s="57" t="str">
        <f t="shared" si="0"/>
        <v>Igual</v>
      </c>
    </row>
    <row r="12" spans="1:7" x14ac:dyDescent="0.25">
      <c r="A12" s="52" t="s">
        <v>112</v>
      </c>
      <c r="B12" s="62">
        <v>0.25</v>
      </c>
      <c r="C12" s="62">
        <v>0.25</v>
      </c>
      <c r="E12" s="57">
        <v>0.25</v>
      </c>
      <c r="F12" s="57">
        <v>0.25</v>
      </c>
      <c r="G12" s="57" t="str">
        <f t="shared" si="0"/>
        <v>Igual</v>
      </c>
    </row>
    <row r="13" spans="1:7" x14ac:dyDescent="0.25">
      <c r="A13" s="52" t="s">
        <v>118</v>
      </c>
      <c r="B13" s="62">
        <v>0.23333333333333334</v>
      </c>
      <c r="C13" s="62">
        <v>0.66666666666666663</v>
      </c>
      <c r="E13" s="57">
        <v>0.23333333333333334</v>
      </c>
      <c r="F13" s="57">
        <v>0.66666666666666663</v>
      </c>
      <c r="G13" s="57" t="str">
        <f t="shared" si="0"/>
        <v>Mayor</v>
      </c>
    </row>
    <row r="14" spans="1:7" x14ac:dyDescent="0.25">
      <c r="A14" s="52" t="s">
        <v>30</v>
      </c>
      <c r="B14" s="62">
        <v>0.13178571428571431</v>
      </c>
      <c r="C14" s="62">
        <v>0.155</v>
      </c>
      <c r="E14" s="57">
        <v>0.13178571428571431</v>
      </c>
      <c r="F14" s="57">
        <v>0.155</v>
      </c>
      <c r="G14" s="57" t="str">
        <f t="shared" si="0"/>
        <v>Mayor</v>
      </c>
    </row>
    <row r="15" spans="1:7" x14ac:dyDescent="0.25">
      <c r="A15" s="52" t="s">
        <v>122</v>
      </c>
      <c r="B15" s="62">
        <v>3.0113636363636363E-2</v>
      </c>
      <c r="C15" s="62">
        <v>0.11750000000000001</v>
      </c>
      <c r="E15" s="57">
        <v>3.0113636363636363E-2</v>
      </c>
      <c r="F15" s="57">
        <v>0.11750000000000001</v>
      </c>
      <c r="G15" s="57" t="str">
        <f t="shared" si="0"/>
        <v>Mayor</v>
      </c>
    </row>
    <row r="16" spans="1:7" x14ac:dyDescent="0.25">
      <c r="A16" s="52" t="s">
        <v>140</v>
      </c>
      <c r="B16" s="62">
        <v>0.3888888888888889</v>
      </c>
      <c r="C16" s="62">
        <v>0.58333333333333337</v>
      </c>
      <c r="E16" s="57">
        <v>0.3888888888888889</v>
      </c>
      <c r="F16" s="57">
        <v>0.58333333333333337</v>
      </c>
      <c r="G16" s="57" t="str">
        <f t="shared" si="0"/>
        <v>Mayor</v>
      </c>
    </row>
    <row r="17" spans="1:7" x14ac:dyDescent="0.25">
      <c r="A17" s="52" t="s">
        <v>152</v>
      </c>
      <c r="B17" s="62">
        <v>0.32857142857142857</v>
      </c>
      <c r="C17" s="62">
        <v>0.43571428571428567</v>
      </c>
      <c r="E17" s="57">
        <v>0.32857142857142857</v>
      </c>
      <c r="F17" s="57">
        <v>0.43571428571428567</v>
      </c>
      <c r="G17" s="57" t="str">
        <f t="shared" si="0"/>
        <v>Mayor</v>
      </c>
    </row>
    <row r="18" spans="1:7" x14ac:dyDescent="0.25">
      <c r="A18" s="52" t="s">
        <v>162</v>
      </c>
      <c r="B18" s="62">
        <v>0.15</v>
      </c>
      <c r="C18" s="62">
        <v>0.15</v>
      </c>
      <c r="E18" s="57">
        <v>0.15</v>
      </c>
      <c r="F18" s="57">
        <v>0.15</v>
      </c>
      <c r="G18" s="57" t="str">
        <f t="shared" si="0"/>
        <v>Igual</v>
      </c>
    </row>
    <row r="19" spans="1:7" x14ac:dyDescent="0.25">
      <c r="A19" s="52" t="s">
        <v>164</v>
      </c>
      <c r="B19" s="62">
        <v>0.20170454545454544</v>
      </c>
      <c r="C19" s="62">
        <v>0.20828328377555458</v>
      </c>
      <c r="E19" s="57">
        <v>0.20170454545454544</v>
      </c>
      <c r="F19" s="57">
        <v>0.20828328377555458</v>
      </c>
      <c r="G19" s="57" t="str">
        <f t="shared" si="0"/>
        <v>Mayor</v>
      </c>
    </row>
    <row r="20" spans="1:7" x14ac:dyDescent="0.25">
      <c r="A20" s="52" t="s">
        <v>221</v>
      </c>
      <c r="B20" s="62">
        <v>7.1538461538461565E-2</v>
      </c>
      <c r="C20" s="62">
        <v>9.7820512820512767E-2</v>
      </c>
      <c r="E20" s="57">
        <v>7.1538461538461565E-2</v>
      </c>
      <c r="F20" s="57">
        <v>9.7820512820512767E-2</v>
      </c>
      <c r="G20" s="57" t="str">
        <f t="shared" si="0"/>
        <v>Mayor</v>
      </c>
    </row>
    <row r="21" spans="1:7" x14ac:dyDescent="0.25">
      <c r="A21" s="52" t="s">
        <v>274</v>
      </c>
      <c r="B21" s="62">
        <v>0.11874999999999998</v>
      </c>
      <c r="C21" s="62">
        <v>0.24375000000000002</v>
      </c>
      <c r="E21" s="57">
        <v>0.11874999999999998</v>
      </c>
      <c r="F21" s="57">
        <v>0.24375000000000002</v>
      </c>
      <c r="G21" s="57" t="str">
        <f t="shared" si="0"/>
        <v>Mayor</v>
      </c>
    </row>
    <row r="22" spans="1:7" x14ac:dyDescent="0.25">
      <c r="A22" s="52" t="s">
        <v>176</v>
      </c>
      <c r="B22" s="62">
        <v>9.5454545454545459E-2</v>
      </c>
      <c r="C22" s="62">
        <v>0.34545454545454546</v>
      </c>
      <c r="E22" s="57">
        <v>9.5454545454545459E-2</v>
      </c>
      <c r="F22" s="57">
        <v>0.34545454545454546</v>
      </c>
      <c r="G22" s="57" t="str">
        <f t="shared" si="0"/>
        <v>Mayor</v>
      </c>
    </row>
    <row r="23" spans="1:7" x14ac:dyDescent="0.25">
      <c r="A23" s="52" t="s">
        <v>183</v>
      </c>
      <c r="B23" s="62">
        <v>0.22049689440993789</v>
      </c>
      <c r="C23" s="62">
        <v>0.22049689440993789</v>
      </c>
      <c r="E23" s="57">
        <v>0.22049689440993789</v>
      </c>
      <c r="F23" s="57">
        <v>0.22049689440993789</v>
      </c>
      <c r="G23" s="57" t="str">
        <f t="shared" si="0"/>
        <v>Igual</v>
      </c>
    </row>
    <row r="24" spans="1:7" x14ac:dyDescent="0.25">
      <c r="A24" s="52" t="s">
        <v>193</v>
      </c>
      <c r="B24" s="62">
        <v>7.1428571428571425E-2</v>
      </c>
      <c r="C24" s="62">
        <v>1.7857142857142856E-2</v>
      </c>
      <c r="E24" s="57">
        <v>7.1428571428571425E-2</v>
      </c>
      <c r="F24" s="57">
        <v>1.7857142857142856E-2</v>
      </c>
      <c r="G24" s="57" t="str">
        <f t="shared" si="0"/>
        <v>Menor</v>
      </c>
    </row>
    <row r="25" spans="1:7" x14ac:dyDescent="0.25">
      <c r="A25" s="52" t="s">
        <v>212</v>
      </c>
      <c r="B25" s="62">
        <v>7.9365079365079375E-2</v>
      </c>
      <c r="C25" s="62">
        <v>7.9365079365079375E-2</v>
      </c>
      <c r="E25" s="57">
        <v>7.9365079365079375E-2</v>
      </c>
      <c r="F25" s="57">
        <v>7.9365079365079375E-2</v>
      </c>
      <c r="G25" s="57" t="str">
        <f t="shared" si="0"/>
        <v>Igual</v>
      </c>
    </row>
    <row r="26" spans="1:7" x14ac:dyDescent="0.25">
      <c r="A26" s="52" t="s">
        <v>336</v>
      </c>
      <c r="B26" s="62">
        <v>0.10266848999433976</v>
      </c>
      <c r="C26" s="62">
        <v>0.14443412326363908</v>
      </c>
      <c r="E26" s="57"/>
      <c r="F26" s="57"/>
      <c r="G26" s="57"/>
    </row>
    <row r="27" spans="1:7" x14ac:dyDescent="0.25">
      <c r="B27" s="62">
        <f>+AVERAGE(B4:B25)</f>
        <v>0.14181525007599866</v>
      </c>
      <c r="C27" s="62">
        <f>+AVERAGE(C4:C25)</f>
        <v>0.21653494013789168</v>
      </c>
    </row>
    <row r="29" spans="1:7" x14ac:dyDescent="0.25">
      <c r="B29" s="66" t="s">
        <v>337</v>
      </c>
      <c r="C29" s="67">
        <f>+B27</f>
        <v>0.14181525007599866</v>
      </c>
    </row>
    <row r="30" spans="1:7" x14ac:dyDescent="0.25">
      <c r="B30" s="66" t="s">
        <v>338</v>
      </c>
      <c r="C30" s="67">
        <f>+C27-B27</f>
        <v>7.4719690061893024E-2</v>
      </c>
    </row>
    <row r="31" spans="1:7" x14ac:dyDescent="0.25">
      <c r="B31" s="66" t="s">
        <v>339</v>
      </c>
      <c r="C31" s="67">
        <f>1-C30-C29</f>
        <v>0.78346505986210824</v>
      </c>
    </row>
  </sheetData>
  <autoFilter ref="E3:G25" xr:uid="{0676655E-C548-4C66-A26F-3E4DFD0AFE37}"/>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56C8-5DC7-46C1-A75A-7EF5FF8785FC}">
  <dimension ref="A3:B18"/>
  <sheetViews>
    <sheetView topLeftCell="A5" workbookViewId="0">
      <selection activeCell="A12" sqref="A12"/>
    </sheetView>
  </sheetViews>
  <sheetFormatPr baseColWidth="10" defaultColWidth="11.42578125" defaultRowHeight="15" x14ac:dyDescent="0.25"/>
  <cols>
    <col min="1" max="1" width="105.42578125" style="61" bestFit="1" customWidth="1"/>
    <col min="2" max="2" width="29.5703125" style="58" bestFit="1" customWidth="1"/>
  </cols>
  <sheetData>
    <row r="3" spans="1:2" x14ac:dyDescent="0.25">
      <c r="A3" s="59" t="s">
        <v>330</v>
      </c>
      <c r="B3" s="58" t="s">
        <v>332</v>
      </c>
    </row>
    <row r="4" spans="1:2" x14ac:dyDescent="0.25">
      <c r="A4" s="60" t="s">
        <v>60</v>
      </c>
      <c r="B4" s="63">
        <v>3.1818181818181815E-2</v>
      </c>
    </row>
    <row r="5" spans="1:2" ht="45" x14ac:dyDescent="0.25">
      <c r="A5" s="60" t="s">
        <v>44</v>
      </c>
      <c r="B5" s="63">
        <v>0.35983709273182957</v>
      </c>
    </row>
    <row r="6" spans="1:2" x14ac:dyDescent="0.25">
      <c r="A6" s="60" t="s">
        <v>16</v>
      </c>
      <c r="B6" s="63">
        <v>0.15298405829932754</v>
      </c>
    </row>
    <row r="7" spans="1:2" ht="30" x14ac:dyDescent="0.25">
      <c r="A7" s="60" t="s">
        <v>197</v>
      </c>
      <c r="B7" s="63">
        <v>0</v>
      </c>
    </row>
    <row r="8" spans="1:2" ht="30" x14ac:dyDescent="0.25">
      <c r="A8" s="60" t="s">
        <v>185</v>
      </c>
      <c r="B8" s="63">
        <v>0.20543478260869566</v>
      </c>
    </row>
    <row r="9" spans="1:2" ht="30" x14ac:dyDescent="0.25">
      <c r="A9" s="60" t="s">
        <v>84</v>
      </c>
      <c r="B9" s="63">
        <v>9.7325235411611755E-2</v>
      </c>
    </row>
    <row r="10" spans="1:2" ht="30" x14ac:dyDescent="0.25">
      <c r="A10" s="60" t="s">
        <v>23</v>
      </c>
      <c r="B10" s="63">
        <v>6.8093126385809319E-2</v>
      </c>
    </row>
    <row r="11" spans="1:2" ht="30" x14ac:dyDescent="0.25">
      <c r="A11" s="60" t="s">
        <v>66</v>
      </c>
      <c r="B11" s="63">
        <v>7.9166666666666677E-2</v>
      </c>
    </row>
    <row r="12" spans="1:2" ht="30" x14ac:dyDescent="0.25">
      <c r="A12" s="60" t="s">
        <v>154</v>
      </c>
      <c r="B12" s="63">
        <v>0.43571428571428567</v>
      </c>
    </row>
    <row r="13" spans="1:2" x14ac:dyDescent="0.25">
      <c r="A13" s="60" t="s">
        <v>336</v>
      </c>
      <c r="B13" s="63">
        <v>0.14443412326363897</v>
      </c>
    </row>
    <row r="14" spans="1:2" x14ac:dyDescent="0.25">
      <c r="A14"/>
      <c r="B14"/>
    </row>
    <row r="15" spans="1:2" x14ac:dyDescent="0.25">
      <c r="A15"/>
      <c r="B15"/>
    </row>
    <row r="16" spans="1:2" x14ac:dyDescent="0.25">
      <c r="A16"/>
      <c r="B16"/>
    </row>
    <row r="17" spans="1:2" x14ac:dyDescent="0.25">
      <c r="A17"/>
      <c r="B17"/>
    </row>
    <row r="18" spans="1:2" x14ac:dyDescent="0.25">
      <c r="A18"/>
      <c r="B18"/>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123F-86E5-48D8-BF15-D1DFDE8A24DD}">
  <dimension ref="A3:D11"/>
  <sheetViews>
    <sheetView workbookViewId="0">
      <selection activeCell="C17" sqref="C17"/>
    </sheetView>
  </sheetViews>
  <sheetFormatPr baseColWidth="10" defaultColWidth="11.42578125" defaultRowHeight="15" x14ac:dyDescent="0.25"/>
  <cols>
    <col min="1" max="1" width="17.85546875" bestFit="1" customWidth="1"/>
    <col min="2" max="2" width="29.5703125" style="64" bestFit="1" customWidth="1"/>
    <col min="3" max="3" width="27.42578125" bestFit="1" customWidth="1"/>
  </cols>
  <sheetData>
    <row r="3" spans="1:4" x14ac:dyDescent="0.25">
      <c r="A3" s="51" t="s">
        <v>330</v>
      </c>
      <c r="B3" t="s">
        <v>332</v>
      </c>
      <c r="C3" t="s">
        <v>340</v>
      </c>
    </row>
    <row r="4" spans="1:4" x14ac:dyDescent="0.25">
      <c r="A4" s="52" t="s">
        <v>91</v>
      </c>
      <c r="B4" s="63">
        <v>0.11843434343434343</v>
      </c>
      <c r="C4" s="58">
        <v>3</v>
      </c>
    </row>
    <row r="5" spans="1:4" x14ac:dyDescent="0.25">
      <c r="A5" s="52" t="s">
        <v>147</v>
      </c>
      <c r="B5" s="63">
        <v>0.5625</v>
      </c>
      <c r="C5" s="58">
        <v>4</v>
      </c>
    </row>
    <row r="6" spans="1:4" x14ac:dyDescent="0.25">
      <c r="A6" s="52" t="s">
        <v>113</v>
      </c>
      <c r="B6" s="63">
        <v>0.23744147157190637</v>
      </c>
      <c r="C6" s="58">
        <v>26</v>
      </c>
    </row>
    <row r="7" spans="1:4" x14ac:dyDescent="0.25">
      <c r="A7" s="52" t="s">
        <v>17</v>
      </c>
      <c r="B7" s="63">
        <v>0.20714285714285716</v>
      </c>
      <c r="C7" s="58">
        <v>7</v>
      </c>
    </row>
    <row r="8" spans="1:4" x14ac:dyDescent="0.25">
      <c r="A8" s="52" t="s">
        <v>98</v>
      </c>
      <c r="B8" s="63">
        <v>0.2</v>
      </c>
      <c r="C8" s="58">
        <v>5</v>
      </c>
    </row>
    <row r="9" spans="1:4" x14ac:dyDescent="0.25">
      <c r="A9" s="52" t="s">
        <v>24</v>
      </c>
      <c r="B9" s="63">
        <v>6.1522309711286062E-2</v>
      </c>
      <c r="C9" s="58">
        <v>127</v>
      </c>
      <c r="D9">
        <f>+GETPIVOTDATA("Cuenta de AVANCE % MARZO",$A$3,"TIPO DE INDICADOR","Producto")/GETPIVOTDATA("Cuenta de AVANCE % MARZO",$A$3)</f>
        <v>0.54741379310344829</v>
      </c>
    </row>
    <row r="10" spans="1:4" x14ac:dyDescent="0.25">
      <c r="A10" s="52" t="s">
        <v>19</v>
      </c>
      <c r="B10" s="63">
        <v>0.2411100328776383</v>
      </c>
      <c r="C10" s="58">
        <v>60</v>
      </c>
    </row>
    <row r="11" spans="1:4" x14ac:dyDescent="0.25">
      <c r="A11" s="52" t="s">
        <v>336</v>
      </c>
      <c r="B11" s="63">
        <v>0.14443412326363902</v>
      </c>
      <c r="C11" s="58">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B35A-BC27-4C70-9942-E99B0D48F8BA}">
  <dimension ref="A3:C22"/>
  <sheetViews>
    <sheetView topLeftCell="B1" workbookViewId="0">
      <selection activeCell="A21" sqref="A21:C21"/>
    </sheetView>
  </sheetViews>
  <sheetFormatPr baseColWidth="10" defaultColWidth="11.42578125" defaultRowHeight="15" x14ac:dyDescent="0.25"/>
  <cols>
    <col min="1" max="1" width="51.5703125" bestFit="1" customWidth="1"/>
    <col min="2" max="2" width="37.7109375" style="65" bestFit="1" customWidth="1"/>
    <col min="3" max="3" width="29.5703125" bestFit="1" customWidth="1"/>
  </cols>
  <sheetData>
    <row r="3" spans="1:3" x14ac:dyDescent="0.25">
      <c r="A3" s="51" t="s">
        <v>330</v>
      </c>
      <c r="B3" t="s">
        <v>331</v>
      </c>
      <c r="C3" t="s">
        <v>332</v>
      </c>
    </row>
    <row r="4" spans="1:3" x14ac:dyDescent="0.25">
      <c r="A4" s="52" t="s">
        <v>184</v>
      </c>
      <c r="B4" s="62">
        <v>0.22049689440993789</v>
      </c>
      <c r="C4" s="62">
        <v>0.22049689440993789</v>
      </c>
    </row>
    <row r="5" spans="1:3" x14ac:dyDescent="0.25">
      <c r="A5" s="52" t="s">
        <v>177</v>
      </c>
      <c r="B5" s="62">
        <v>9.5454545454545459E-2</v>
      </c>
      <c r="C5" s="62">
        <v>0.34545454545454546</v>
      </c>
    </row>
    <row r="6" spans="1:3" x14ac:dyDescent="0.25">
      <c r="A6" s="52" t="s">
        <v>105</v>
      </c>
      <c r="B6" s="62">
        <v>0.33333333333333331</v>
      </c>
      <c r="C6" s="62">
        <v>0.33333333333333331</v>
      </c>
    </row>
    <row r="7" spans="1:3" x14ac:dyDescent="0.25">
      <c r="A7" s="52" t="s">
        <v>83</v>
      </c>
      <c r="B7" s="62">
        <v>2.5000000000000001E-2</v>
      </c>
      <c r="C7" s="62">
        <v>0.18941145183104433</v>
      </c>
    </row>
    <row r="8" spans="1:3" x14ac:dyDescent="0.25">
      <c r="A8" s="52" t="s">
        <v>200</v>
      </c>
      <c r="B8" s="62">
        <v>0</v>
      </c>
      <c r="C8" s="62">
        <v>0</v>
      </c>
    </row>
    <row r="9" spans="1:3" x14ac:dyDescent="0.25">
      <c r="A9" s="52" t="s">
        <v>141</v>
      </c>
      <c r="B9" s="62">
        <v>0.3888888888888889</v>
      </c>
      <c r="C9" s="62">
        <v>0.58333333333333337</v>
      </c>
    </row>
    <row r="10" spans="1:3" x14ac:dyDescent="0.25">
      <c r="A10" s="52" t="s">
        <v>77</v>
      </c>
      <c r="B10" s="62">
        <v>6.7857142857142852E-2</v>
      </c>
      <c r="C10" s="62">
        <v>0.1842857142857143</v>
      </c>
    </row>
    <row r="11" spans="1:3" x14ac:dyDescent="0.25">
      <c r="A11" s="52" t="s">
        <v>124</v>
      </c>
      <c r="B11" s="62">
        <v>5.6363636363636373E-2</v>
      </c>
      <c r="C11" s="62">
        <v>0.01</v>
      </c>
    </row>
    <row r="12" spans="1:3" x14ac:dyDescent="0.25">
      <c r="A12" s="52" t="s">
        <v>97</v>
      </c>
      <c r="B12" s="62">
        <v>0.11499999999999999</v>
      </c>
      <c r="C12" s="62">
        <v>0.215</v>
      </c>
    </row>
    <row r="13" spans="1:3" x14ac:dyDescent="0.25">
      <c r="A13" s="52" t="s">
        <v>119</v>
      </c>
      <c r="B13" s="62">
        <v>0.20657051282051284</v>
      </c>
      <c r="C13" s="62">
        <v>0.27880380422034101</v>
      </c>
    </row>
    <row r="14" spans="1:3" x14ac:dyDescent="0.25">
      <c r="A14" s="52" t="s">
        <v>213</v>
      </c>
      <c r="B14" s="62">
        <v>7.9365079365079375E-2</v>
      </c>
      <c r="C14" s="62">
        <v>7.9365079365079375E-2</v>
      </c>
    </row>
    <row r="15" spans="1:3" x14ac:dyDescent="0.25">
      <c r="A15" s="52" t="s">
        <v>153</v>
      </c>
      <c r="B15" s="62">
        <v>0.32857142857142857</v>
      </c>
      <c r="C15" s="62">
        <v>0.43571428571428567</v>
      </c>
    </row>
    <row r="16" spans="1:3" x14ac:dyDescent="0.25">
      <c r="A16" s="52" t="s">
        <v>14</v>
      </c>
      <c r="B16" s="62">
        <v>9.5000157331036325E-2</v>
      </c>
      <c r="C16" s="62">
        <v>0.19262196458823089</v>
      </c>
    </row>
    <row r="17" spans="1:3" x14ac:dyDescent="0.25">
      <c r="A17" s="52" t="s">
        <v>38</v>
      </c>
      <c r="B17" s="62">
        <v>7.0744680851063835E-2</v>
      </c>
      <c r="C17" s="62">
        <v>3.9574468085106382E-2</v>
      </c>
    </row>
    <row r="18" spans="1:3" x14ac:dyDescent="0.25">
      <c r="A18" s="52" t="s">
        <v>32</v>
      </c>
      <c r="B18" s="62">
        <v>1.01875E-2</v>
      </c>
      <c r="C18" s="62">
        <v>4.0899122807017539E-2</v>
      </c>
    </row>
    <row r="19" spans="1:3" x14ac:dyDescent="0.25">
      <c r="A19" s="52" t="s">
        <v>223</v>
      </c>
      <c r="B19" s="62">
        <v>7.1538461538461565E-2</v>
      </c>
      <c r="C19" s="62">
        <v>9.7820512820512767E-2</v>
      </c>
    </row>
    <row r="20" spans="1:3" x14ac:dyDescent="0.25">
      <c r="A20" s="52" t="s">
        <v>196</v>
      </c>
      <c r="B20" s="62">
        <v>2.7777777777777776E-2</v>
      </c>
      <c r="C20" s="62">
        <v>2.7777777777777776E-2</v>
      </c>
    </row>
    <row r="21" spans="1:3" x14ac:dyDescent="0.25">
      <c r="A21" s="52" t="s">
        <v>43</v>
      </c>
      <c r="B21" s="62">
        <v>0.10714285714285714</v>
      </c>
      <c r="C21" s="62">
        <v>0</v>
      </c>
    </row>
    <row r="22" spans="1:3" x14ac:dyDescent="0.25">
      <c r="A22" s="52" t="s">
        <v>336</v>
      </c>
      <c r="B22" s="62">
        <v>0.10266848999433974</v>
      </c>
      <c r="C22" s="62">
        <v>0.14443412326363883</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BC93-4C5E-4060-A6CC-DDDFD9CA56A1}">
  <dimension ref="A3:B8"/>
  <sheetViews>
    <sheetView workbookViewId="0">
      <selection activeCell="E2" sqref="E2"/>
    </sheetView>
  </sheetViews>
  <sheetFormatPr baseColWidth="10" defaultColWidth="11.42578125" defaultRowHeight="15" x14ac:dyDescent="0.25"/>
  <cols>
    <col min="1" max="1" width="19" bestFit="1" customWidth="1"/>
    <col min="2" max="2" width="29.5703125" style="65" bestFit="1" customWidth="1"/>
  </cols>
  <sheetData>
    <row r="3" spans="1:2" x14ac:dyDescent="0.25">
      <c r="A3" s="51" t="s">
        <v>330</v>
      </c>
      <c r="B3" s="62" t="s">
        <v>332</v>
      </c>
    </row>
    <row r="4" spans="1:2" x14ac:dyDescent="0.25">
      <c r="A4" s="52" t="s">
        <v>178</v>
      </c>
      <c r="B4" s="62">
        <v>0.26593604024434064</v>
      </c>
    </row>
    <row r="5" spans="1:2" x14ac:dyDescent="0.25">
      <c r="A5" s="52" t="s">
        <v>78</v>
      </c>
      <c r="B5" s="62">
        <v>0.26116196949049919</v>
      </c>
    </row>
    <row r="6" spans="1:2" x14ac:dyDescent="0.25">
      <c r="A6" s="52" t="s">
        <v>15</v>
      </c>
      <c r="B6" s="62">
        <v>7.2851592267825768E-2</v>
      </c>
    </row>
    <row r="7" spans="1:2" x14ac:dyDescent="0.25">
      <c r="A7" s="52" t="s">
        <v>194</v>
      </c>
      <c r="B7" s="62">
        <v>1.7857142857142856E-2</v>
      </c>
    </row>
    <row r="8" spans="1:2" x14ac:dyDescent="0.25">
      <c r="A8" s="52" t="s">
        <v>336</v>
      </c>
      <c r="B8" s="62">
        <v>0.14443412326363902</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2FE9BA412E4D4DA619C524E94FCF0A" ma:contentTypeVersion="17" ma:contentTypeDescription="Create a new document." ma:contentTypeScope="" ma:versionID="2cf2c1addc6c86675ddb2dabac11cd48">
  <xsd:schema xmlns:xsd="http://www.w3.org/2001/XMLSchema" xmlns:xs="http://www.w3.org/2001/XMLSchema" xmlns:p="http://schemas.microsoft.com/office/2006/metadata/properties" xmlns:ns3="46ab6575-ddd6-466c-900d-121d1873eba5" xmlns:ns4="31c0c241-675f-452c-a9f2-6ccc41e69fa3" targetNamespace="http://schemas.microsoft.com/office/2006/metadata/properties" ma:root="true" ma:fieldsID="95e292e52c9713f4ab8412562c32f202" ns3:_="" ns4:_="">
    <xsd:import namespace="46ab6575-ddd6-466c-900d-121d1873eba5"/>
    <xsd:import namespace="31c0c241-675f-452c-a9f2-6ccc41e69fa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ab6575-ddd6-466c-900d-121d1873eb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c0c241-675f-452c-a9f2-6ccc41e69fa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1c0c241-675f-452c-a9f2-6ccc41e69fa3" xsi:nil="true"/>
  </documentManagement>
</p:properties>
</file>

<file path=customXml/itemProps1.xml><?xml version="1.0" encoding="utf-8"?>
<ds:datastoreItem xmlns:ds="http://schemas.openxmlformats.org/officeDocument/2006/customXml" ds:itemID="{0FC93B75-D97B-4A0C-887F-55FB6C8D2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ab6575-ddd6-466c-900d-121d1873eba5"/>
    <ds:schemaRef ds:uri="31c0c241-675f-452c-a9f2-6ccc41e69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75D08-306E-4967-A1C8-EB4EBE9C3678}">
  <ds:schemaRefs>
    <ds:schemaRef ds:uri="http://schemas.microsoft.com/sharepoint/v3/contenttype/forms"/>
  </ds:schemaRefs>
</ds:datastoreItem>
</file>

<file path=customXml/itemProps3.xml><?xml version="1.0" encoding="utf-8"?>
<ds:datastoreItem xmlns:ds="http://schemas.openxmlformats.org/officeDocument/2006/customXml" ds:itemID="{C7495EE8-384A-4863-8882-6408D344917B}">
  <ds:schemaRefs>
    <ds:schemaRef ds:uri="http://schemas.microsoft.com/office/2006/metadata/properties"/>
    <ds:schemaRef ds:uri="http://schemas.microsoft.com/office/infopath/2007/PartnerControls"/>
    <ds:schemaRef ds:uri="31c0c241-675f-452c-a9f2-6ccc41e69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Avance por dependencia</vt:lpstr>
      <vt:lpstr>Objetivos del SIG</vt:lpstr>
      <vt:lpstr>Tipo de indicador </vt:lpstr>
      <vt:lpstr>Por proceso</vt:lpstr>
      <vt:lpstr>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 Peña</dc:creator>
  <cp:keywords/>
  <dc:description/>
  <cp:lastModifiedBy>Alvaro Peña</cp:lastModifiedBy>
  <cp:revision/>
  <dcterms:created xsi:type="dcterms:W3CDTF">2024-04-26T16:52:31Z</dcterms:created>
  <dcterms:modified xsi:type="dcterms:W3CDTF">2024-05-23T15:06:44Z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0x010100892FE9BA412E4D4DA619C524E94FCF0A</vt:lpwstr>
  </property>
</Properties>
</file>