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e6994607368e93c5/Documents/Trabajo/min minas/1. Transparencia/Segundo cuatrimestre/"/>
    </mc:Choice>
  </mc:AlternateContent>
  <xr:revisionPtr revIDLastSave="37" documentId="13_ncr:1_{C334C967-0BC0-4FE9-8232-3D844E07A6B6}" xr6:coauthVersionLast="47" xr6:coauthVersionMax="47" xr10:uidLastSave="{A0EAC36F-AD06-4FC5-914C-198BAAAA6D43}"/>
  <bookViews>
    <workbookView xWindow="-108" yWindow="-108" windowWidth="23256" windowHeight="12456" tabRatio="774" xr2:uid="{58AF559D-AE1E-4AEF-9657-F6383FAA241A}"/>
  </bookViews>
  <sheets>
    <sheet name="Cuadro resumen" sheetId="5" r:id="rId1"/>
    <sheet name="GESTION DE RIESGOS" sheetId="1" r:id="rId2"/>
    <sheet name="REDES Y ARTICULACIÓN" sheetId="2" r:id="rId3"/>
    <sheet name="CULTURA DE LEGALIDAD Y ESTA" sheetId="6" r:id="rId4"/>
    <sheet name="Hoja2" sheetId="7" state="hidden" r:id="rId5"/>
    <sheet name="ADICIONALES" sheetId="4" r:id="rId6"/>
    <sheet name="Control de cambios" sheetId="8" r:id="rId7"/>
  </sheets>
  <definedNames>
    <definedName name="_xlnm._FilterDatabase" localSheetId="5" hidden="1">ADICIONALES!$B$5:$U$5</definedName>
    <definedName name="_xlnm._FilterDatabase" localSheetId="3" hidden="1">'CULTURA DE LEGALIDAD Y ESTA'!$B$5:$AC$39</definedName>
    <definedName name="_xlnm._FilterDatabase" localSheetId="1" hidden="1">'GESTION DE RIESGOS'!$M$4:$Q$25</definedName>
    <definedName name="_xlnm._FilterDatabase" localSheetId="2" hidden="1">'REDES Y ARTICULACIÓN'!$B$1:$U$9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5" l="1"/>
  <c r="E8" i="5"/>
  <c r="E9" i="5"/>
  <c r="E6" i="5"/>
  <c r="H32" i="1"/>
  <c r="F9" i="5"/>
  <c r="M7" i="6"/>
  <c r="M8" i="6"/>
  <c r="M9" i="6"/>
  <c r="M10" i="6"/>
  <c r="M11" i="6"/>
  <c r="M12" i="6"/>
  <c r="M13" i="6"/>
  <c r="M14" i="6"/>
  <c r="M15" i="6"/>
  <c r="M16" i="6"/>
  <c r="M17" i="6"/>
  <c r="M18" i="6"/>
  <c r="M19" i="6"/>
  <c r="M20" i="6"/>
  <c r="M21" i="6"/>
  <c r="M22" i="6"/>
  <c r="M23" i="6"/>
  <c r="N23" i="6" s="1"/>
  <c r="M24" i="6"/>
  <c r="N24" i="6" s="1"/>
  <c r="M25" i="6"/>
  <c r="N25" i="6" s="1"/>
  <c r="M26" i="6"/>
  <c r="N26" i="6" s="1"/>
  <c r="M27" i="6"/>
  <c r="N27" i="6" s="1"/>
  <c r="M28" i="6"/>
  <c r="M29" i="6"/>
  <c r="M30" i="6"/>
  <c r="M31" i="6"/>
  <c r="M32" i="6"/>
  <c r="M33" i="6"/>
  <c r="M34" i="6"/>
  <c r="M35" i="6"/>
  <c r="M36" i="6"/>
  <c r="M37" i="6"/>
  <c r="M38" i="6"/>
  <c r="M39" i="6"/>
  <c r="M6" i="6"/>
  <c r="F7" i="5"/>
  <c r="M7" i="1"/>
  <c r="M8" i="1"/>
  <c r="M9" i="1"/>
  <c r="M10" i="1"/>
  <c r="M11" i="1"/>
  <c r="M12" i="1"/>
  <c r="M13" i="1"/>
  <c r="M14" i="1"/>
  <c r="M15" i="1"/>
  <c r="M16" i="1"/>
  <c r="M17" i="1"/>
  <c r="M18" i="1"/>
  <c r="M19" i="1"/>
  <c r="M20" i="1"/>
  <c r="M21" i="1"/>
  <c r="M22" i="1"/>
  <c r="M23" i="1"/>
  <c r="M24" i="1"/>
  <c r="M25" i="1"/>
  <c r="M6" i="1"/>
  <c r="N7" i="4"/>
  <c r="M7" i="4"/>
  <c r="G10" i="5"/>
  <c r="F8" i="5" l="1"/>
  <c r="F10" i="5" s="1"/>
  <c r="E10" i="5"/>
  <c r="F6" i="5"/>
  <c r="D10" i="5"/>
  <c r="N7" i="6"/>
  <c r="N8" i="6"/>
  <c r="N9" i="6"/>
  <c r="N10" i="6"/>
  <c r="N11" i="6"/>
  <c r="N12" i="6"/>
  <c r="N13" i="6"/>
  <c r="N14" i="6"/>
  <c r="N15" i="6"/>
  <c r="N16" i="6"/>
  <c r="N17" i="6"/>
  <c r="N18" i="6"/>
  <c r="N19" i="6"/>
  <c r="N20" i="6"/>
  <c r="N21" i="6"/>
  <c r="N22" i="6"/>
  <c r="N29" i="6"/>
  <c r="N30" i="6"/>
  <c r="N31" i="6"/>
  <c r="N32" i="6"/>
  <c r="N33" i="6"/>
  <c r="N34" i="6"/>
  <c r="N35" i="6"/>
  <c r="N36" i="6"/>
  <c r="N37" i="6"/>
  <c r="N38" i="6"/>
  <c r="N39" i="6"/>
  <c r="N6" i="6"/>
  <c r="N7" i="1"/>
  <c r="N8" i="1"/>
  <c r="N9" i="1"/>
  <c r="N10" i="1"/>
  <c r="N11" i="1"/>
  <c r="N12" i="1"/>
  <c r="N13" i="1"/>
  <c r="N15" i="1"/>
  <c r="N16" i="1"/>
  <c r="N17" i="1"/>
  <c r="N18" i="1"/>
  <c r="N19" i="1"/>
  <c r="N20" i="1"/>
  <c r="N21" i="1"/>
  <c r="N22" i="1"/>
  <c r="N23" i="1"/>
  <c r="N24" i="1"/>
  <c r="N25" i="1"/>
  <c r="N6" i="1"/>
  <c r="N28" i="6"/>
  <c r="H9" i="5"/>
  <c r="M12" i="4"/>
  <c r="N12" i="4" s="1"/>
  <c r="M11" i="4"/>
  <c r="N11" i="4" s="1"/>
  <c r="M10" i="4"/>
  <c r="N10" i="4" s="1"/>
  <c r="M9" i="4"/>
  <c r="N9" i="4" s="1"/>
  <c r="M8" i="4"/>
  <c r="N8" i="4" s="1"/>
  <c r="M6" i="4"/>
  <c r="N6" i="4" s="1"/>
  <c r="M8" i="2"/>
  <c r="N8" i="2" s="1"/>
  <c r="M7" i="2"/>
  <c r="N7" i="2" s="1"/>
  <c r="M6" i="2"/>
  <c r="N6" i="2" s="1"/>
  <c r="H6" i="5" l="1"/>
  <c r="H8" i="5"/>
  <c r="H7" i="5"/>
  <c r="C10" i="5"/>
  <c r="H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Villalba Diaz</author>
  </authors>
  <commentList>
    <comment ref="D4" authorId="0" shapeId="0" xr:uid="{E7F8B2D4-CD87-4127-8DEA-FAFCF30E1C95}">
      <text>
        <r>
          <rPr>
            <b/>
            <sz val="9"/>
            <color indexed="81"/>
            <rFont val="Tahoma"/>
            <charset val="1"/>
          </rPr>
          <t>Stephanie Villalba Diaz:</t>
        </r>
        <r>
          <rPr>
            <sz val="9"/>
            <color indexed="81"/>
            <rFont val="Tahoma"/>
            <charset val="1"/>
          </rPr>
          <t xml:space="preserve">
AVANCE ACUMULADO EJECUTADO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tc={F30CFA55-33EE-428A-A699-02710F30E26C}</author>
    <author>tc={60F423F8-98AF-4EF6-A8C4-F3814412EAB8}</author>
  </authors>
  <commentList>
    <comment ref="S6" authorId="0" shapeId="0" xr:uid="{F30CFA55-33EE-428A-A699-02710F30E26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@SIRLEY YESSENIA QUEVEDO RODRIGUEZ Hola yes, por favor indicas el avance en este segundo cuatrimestre. gracias</t>
        </r>
      </text>
    </comment>
    <comment ref="T8" authorId="1" shapeId="0" xr:uid="{60F423F8-98AF-4EF6-A8C4-F3814412EAB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@SIRLEY YESSENIA QUEVEDO RODRIGUEZ puedes incluir la propuesta de líneas de defensa que hiciste, por favor.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Stephanie Villalba Diaz</author>
  </authors>
  <commentList>
    <comment ref="K6" authorId="0" shapeId="0" xr:uid="{260476F6-8F8C-4A17-9F71-F00106C8EA21}">
      <text>
        <r>
          <rPr>
            <b/>
            <sz val="9"/>
            <color indexed="81"/>
            <rFont val="Tahoma"/>
            <family val="2"/>
          </rPr>
          <t>Verificar responsable (Grupo de comunicaciones)</t>
        </r>
      </text>
    </comment>
    <comment ref="I9" authorId="0" shapeId="0" xr:uid="{73061AEA-1B63-4C3C-A1DE-CB9254AD2E03}">
      <text>
        <r>
          <rPr>
            <b/>
            <sz val="9"/>
            <color indexed="81"/>
            <rFont val="Tahoma"/>
            <family val="2"/>
          </rPr>
          <t>Revisar ya que son más instrumentos, dar claridad el alcance</t>
        </r>
        <r>
          <rPr>
            <sz val="9"/>
            <color indexed="81"/>
            <rFont val="Tahoma"/>
            <family val="2"/>
          </rPr>
          <t xml:space="preserve">
</t>
        </r>
      </text>
    </comment>
    <comment ref="E17" authorId="0" shapeId="0" xr:uid="{00C6D52C-F165-433E-B573-F4CAB20543B5}">
      <text>
        <r>
          <rPr>
            <b/>
            <sz val="9"/>
            <color indexed="81"/>
            <rFont val="Tahoma"/>
            <family val="2"/>
          </rPr>
          <t>Revisar para agrupar actividades</t>
        </r>
      </text>
    </comment>
  </commentList>
</comments>
</file>

<file path=xl/sharedStrings.xml><?xml version="1.0" encoding="utf-8"?>
<sst xmlns="http://schemas.openxmlformats.org/spreadsheetml/2006/main" count="657" uniqueCount="429">
  <si>
    <r>
      <rPr>
        <b/>
        <sz val="18"/>
        <color theme="1"/>
        <rFont val="Calibri"/>
        <family val="2"/>
        <scheme val="minor"/>
      </rPr>
      <t>Cuadro resumen</t>
    </r>
    <r>
      <rPr>
        <b/>
        <sz val="11"/>
        <color theme="1"/>
        <rFont val="Calibri"/>
        <family val="2"/>
        <scheme val="minor"/>
      </rPr>
      <t xml:space="preserve">
Ministerio de Minas y Energía </t>
    </r>
  </si>
  <si>
    <t>Componente</t>
  </si>
  <si>
    <t>Actividades Planeadas</t>
  </si>
  <si>
    <t>Ponderación</t>
  </si>
  <si>
    <t>PONDERACIÓN TOTAL</t>
  </si>
  <si>
    <t>1. Gestión de riesgos</t>
  </si>
  <si>
    <t>2. Redes y articulación</t>
  </si>
  <si>
    <t>3. Cultura de la legalidad y estado abierto</t>
  </si>
  <si>
    <t>4. Adicionales</t>
  </si>
  <si>
    <t>TOTAL</t>
  </si>
  <si>
    <t>NA</t>
  </si>
  <si>
    <t>Ministerio de Minas y Energía
Oficina de Planeación y Gestión Internacional - Grupo de Gestión y Desempeño</t>
  </si>
  <si>
    <t>Componente 1:  Gestión del riesgo</t>
  </si>
  <si>
    <t>Formulación</t>
  </si>
  <si>
    <t>AVANCE ACUMULADO EJECUTADO</t>
  </si>
  <si>
    <t>PORCENTAJE DE AVANCE
 EJECUTADO</t>
  </si>
  <si>
    <t>CUATRIMESTRE</t>
  </si>
  <si>
    <t>FECHA FINAL</t>
  </si>
  <si>
    <t xml:space="preserve">Avance Cuantitativo 2do corte agosto </t>
  </si>
  <si>
    <t xml:space="preserve">Avance Cualitativo 2do corte agosto </t>
  </si>
  <si>
    <t xml:space="preserve">Evidencia 2do corte agosto </t>
  </si>
  <si>
    <t>Ponderación del componente</t>
  </si>
  <si>
    <t>Subcomponente</t>
  </si>
  <si>
    <t xml:space="preserve">Objetivo
</t>
  </si>
  <si>
    <t>Número de la actividad</t>
  </si>
  <si>
    <t xml:space="preserve">Actividades
</t>
  </si>
  <si>
    <t>Ponderación de la actividad</t>
  </si>
  <si>
    <t xml:space="preserve">Meta
</t>
  </si>
  <si>
    <t>Formula Indicador</t>
  </si>
  <si>
    <t>Dependencia Responsable</t>
  </si>
  <si>
    <t>Dependencia
Coequipera</t>
  </si>
  <si>
    <t>1ER</t>
  </si>
  <si>
    <t>2DO</t>
  </si>
  <si>
    <t>3RO</t>
  </si>
  <si>
    <t>GESTIÓN DEL RIESGO</t>
  </si>
  <si>
    <t>1.1 RIESGO PARA LA INTEGRIDAD</t>
  </si>
  <si>
    <t>Actualizar la política de gestión de riesgos de la entidad con base en las necesidades de aseguramiento identificadas</t>
  </si>
  <si>
    <t>1.1.1</t>
  </si>
  <si>
    <t>Actualizar los procedimientos asociados a ocho (8) trámites vigentes, en el sentido de incluir los puntos críticos y de control, a fin de asegurar una mayor prevención de riesgos de corrupción.</t>
  </si>
  <si>
    <t>100% de los procedimiento oficina de Control Interno - OCIados a los trámites de la entidad actualizados</t>
  </si>
  <si>
    <t xml:space="preserve">Oficina de Planeación y Gestión Internacional
</t>
  </si>
  <si>
    <t>Secretaría General
Dependencias Misionales con ejecución de trámites</t>
  </si>
  <si>
    <t>Se identificaron puntos críticos y riesgos en procedimientos de trámites y OPAS inscritos en el SUIT, recomendaciones que se compartieron con los responsables de la actualización documental para ser incluidos en la nueva versión de los procedimientos.</t>
  </si>
  <si>
    <t>1.1.2</t>
  </si>
  <si>
    <t>Actualizar la política de gestión de riesgos y oportunidades del MME</t>
  </si>
  <si>
    <t>1 Manual de gestión de riesgos y oportunidades actualizado</t>
  </si>
  <si>
    <t>Oficina de Planeación y Gestión Internacional</t>
  </si>
  <si>
    <t>Implementar el esquema de líneas de defensa en la entidad</t>
  </si>
  <si>
    <t>1.1.3</t>
  </si>
  <si>
    <t>Realizar mesas de trabajo con las segundas líneas de defensas para identificar puntos clave de éxito</t>
  </si>
  <si>
    <t>Número de mesas de trabajo ejecutadas/ número de mesas de trabajo programadas</t>
  </si>
  <si>
    <t>Todo el Ministerio</t>
  </si>
  <si>
    <t>Se realiza propuesta de herramienta para la identificación de líneas de defensa desde la oferta institucional. Se realizan mesas de trabajo con Grupo de Relacionamiento con el Ciudadano para identificar actividades de segunda línea en la gestión de PQRSD. Las demás mesas de trabajo se realizarán en el último cuatrimestre del año</t>
  </si>
  <si>
    <t>1.1.4</t>
  </si>
  <si>
    <t>Elaborar mapa de aseguramiento a ejecutar</t>
  </si>
  <si>
    <t>1 mapa de aseguramiento aprobado en Comité de Coordinación de control interno</t>
  </si>
  <si>
    <t xml:space="preserve">Oficina de Planeación y Gestión Internacional </t>
  </si>
  <si>
    <t>Esta actividad es posterior a la actividad anterior</t>
  </si>
  <si>
    <t>1.1.5</t>
  </si>
  <si>
    <t>Aprobar en Comité de Coordinación de Control Interno el Mapa de Aseguramiento</t>
  </si>
  <si>
    <t>Oficina de Control Interno - OCI</t>
  </si>
  <si>
    <t>Realizar administración, seguimiento y monitoreo a la gestión de aseguramiento de la entidad</t>
  </si>
  <si>
    <t>1.1.6</t>
  </si>
  <si>
    <t>Realizar la consolidación del nuevo mapa de riesgos de la entidad en el marco del nuevo mapa de procesos</t>
  </si>
  <si>
    <t>1 mapa de riesgos publicado</t>
  </si>
  <si>
    <t>1.1.7</t>
  </si>
  <si>
    <t>Identificar riesgos fiscales en concordancia con las recomendaciones del DAFP</t>
  </si>
  <si>
    <t>Se identificó un riesgo fiscal con dos controles en el mes de julio en el proceso de hidrocarburos; igualmente se viene trabajando la identificación de tres riesgos fiscales en el procesod e energía</t>
  </si>
  <si>
    <t>https://minenergiacol.sharepoint.com/:f:/s/OPGI-GRUPOGESTIONYSEGUIMIENTO-SIG/EuYGqGUQOzVCohsBOJgZCwwBXUXJZ5E7-nNMr2xdQdRPVg?e=8iOaHi</t>
  </si>
  <si>
    <t>1.1.8</t>
  </si>
  <si>
    <t>Realizar seguimiento desde la primera y segunda línea de defensa a los riesgos identificados en la entidad y al mapa de aseguramiento</t>
  </si>
  <si>
    <t>3 mapas de riesgos con seguimiento desde la primera y segunda línea publicados</t>
  </si>
  <si>
    <t>Oficina de Planeación y Gestión Internacional 
Procesos del Ministerio</t>
  </si>
  <si>
    <t>Se realizó seguimiento a los riesgos de los procesos en el marco de la primera y segunda línea de defensa</t>
  </si>
  <si>
    <t>https://minenergiacol-my.sharepoint.com/:f:/g/personal/ajpena_minenergia_gov_co/EtxFTbFgRXNHoGopyTHNn1MBtCsw5rfEg4IjURnlDqDefQ?e=tnR1jq</t>
  </si>
  <si>
    <t>1.1.9</t>
  </si>
  <si>
    <t>Realizar evaluación a la gestión de riesgos desde la tercera línea de defensa</t>
  </si>
  <si>
    <t>3 Informes de seguimiento a la gestión de riesgos desde la tercera línea de defensa publicados</t>
  </si>
  <si>
    <t>1.1.10</t>
  </si>
  <si>
    <t>Presentar en Comité Institucional de Gestión y Desempeño el avance que presenta la gestión de riesgos</t>
  </si>
  <si>
    <t>2 informes de gestión de riesgos presentados en Comité Institucional e Gestión y Desempeño</t>
  </si>
  <si>
    <t>Se presentó información a la oficina de Control Interno para reportar en Comité de Coordinaciónd e Control interno: . Informe de seguimiento mapas de riesgos estratégicos y de corrupción del Ministerio de
Minas y Energía, con corte a 30 de abril de 2024. (Oficina de Planeación y Gestión
Internacional y Oficina de Control Interno).</t>
  </si>
  <si>
    <t>https://www.minenergia.gov.co/documents/12062/Acta_No.2-_Comite__de_CSCI__27-06-2024-FIRMADA_POR_TODOLS_LOS_MIEMBROS_CON_ANEXO.pdf</t>
  </si>
  <si>
    <t>Cantidad de documentos formulados</t>
  </si>
  <si>
    <t>% de cumplimiento del plan</t>
  </si>
  <si>
    <t>Promover decisiones oportunas en las actuaciones disciplinarias del MME.</t>
  </si>
  <si>
    <t>1.1.13</t>
  </si>
  <si>
    <t>Realizar sesiones internas de seguimiento a la gestión disciplnaria en la OCDI</t>
  </si>
  <si>
    <t>Cantidad de sesiones realizadas/11</t>
  </si>
  <si>
    <t>Oficina de Control Disciplinario Interno</t>
  </si>
  <si>
    <t>Se avanza conforme a lo programado</t>
  </si>
  <si>
    <t>Sesiones de instancia de evaluación 2024</t>
  </si>
  <si>
    <t>Prevenir la comisión de conductas disciplinarias en el Ministerio de Minas y Energía</t>
  </si>
  <si>
    <t>1.1.14</t>
  </si>
  <si>
    <t xml:space="preserve">Realizar actividades de prevención de conductas disciplinarias </t>
  </si>
  <si>
    <t>Cantidad de actividades de prevención realizadas /6</t>
  </si>
  <si>
    <t>N.A.</t>
  </si>
  <si>
    <t>31/08/2024</t>
  </si>
  <si>
    <t xml:space="preserve">Se cumplió a través de capacitaciones y sensibilización sobre respuesta oportuna a derechos de petición y deberes /responsabilidades de los servidores públicos. </t>
  </si>
  <si>
    <t xml:space="preserve">Las actividades fueron:  piezas de sensibilización: https://minenergiacol-my.sharepoint.com/:f:/r/personal/vaguillen_minenergia_gov_co/Documents/GADPI/MIPG/Plan%20de%20Acci%C3%B3n%202024/EVIDENCIAS%20DE%20CUMPLIMIENTO/Piezas%20de%20sensibilizaci%C3%B3n%20para%20la%20prevenci%C3%B3n%20de%20conductas%20recurrentes?csf=1&amp;web=1&amp;e=SRQCLT  y  capacitaciones: https://minenergiacol-my.sharepoint.com/:f:/r/personal/vaguillen_minenergia_gov_co/Documents/GADPI/MIPG/Plan%20de%20Acci%C3%B3n%202024/EVIDENCIAS%20DE%20CUMPLIMIENTO/Actividades%20de%20Prevenci%C3%B3n%20de%20conductas%20recurrentes?csf=1&amp;web=1&amp;e=WISdAy </t>
  </si>
  <si>
    <t>1.2 CANALES DE DENUNCIA</t>
  </si>
  <si>
    <t>Implementar ajustes a la operación del Buzón de transparencia e integridad</t>
  </si>
  <si>
    <t>1.2.1</t>
  </si>
  <si>
    <t>Implementación del desarrollo técnológico del Buzón de transparencia e integridad</t>
  </si>
  <si>
    <t>Buzón de transparencia e integridad implementado</t>
  </si>
  <si>
    <t>Secretaría General</t>
  </si>
  <si>
    <t>Grupo TIC</t>
  </si>
  <si>
    <t>Se realiza reunión con el equipo de tics los días 27 y 28 de agosto para consolidar necesidades y requerimientos para ser incluidos en los estudios previos del contrato de Omnicanilidad para la creación del Buzón de mensajería exclusivo para Denuncias, a través de la línea de atención del MME.</t>
  </si>
  <si>
    <t>1.2.2</t>
  </si>
  <si>
    <t>Revisar, ajustar y formalizar el procedimiento del canal de denuncias del MME.</t>
  </si>
  <si>
    <t>Documento con el procedimiento actualizado</t>
  </si>
  <si>
    <t>Se remitió propuesta de instructivo el 29 de julio , previas reuniones con la OPGI y el grupo de Relacionamiento</t>
  </si>
  <si>
    <t>Realizar la divulgación del buzón de transparencia e integridad a través los espacios sectoriales y de diálogo ciudadano</t>
  </si>
  <si>
    <t>1.2.3</t>
  </si>
  <si>
    <t>Realizar la difusión del buzón de transparencia e integridad a través de los espacios de diálogo ciudadano generados</t>
  </si>
  <si>
    <t xml:space="preserve">Cantidad de difusiones realizadas </t>
  </si>
  <si>
    <t>Grupo de Relacionamiento con el Ciudadano y Gestión de la Información</t>
  </si>
  <si>
    <t> </t>
  </si>
  <si>
    <t xml:space="preserve">El GRCGI viene promoviendo el buzón de transparencia e integridad en los encuentros con los grupos de interés, como en el caso del seminario TEJ y grupo focal realizado en las instalaciones del MME con la universidad los Libertadores.
 </t>
  </si>
  <si>
    <t>Realizar seguimiento a las denuncias recibidas en el Buzón de Transparencia e Integridad</t>
  </si>
  <si>
    <t>1.2.4</t>
  </si>
  <si>
    <t>Realizar la publicación de informes de gestión: Denuncias recibidas y trámites correspondientes.</t>
  </si>
  <si>
    <t>Cantidad de informes publicados / 2</t>
  </si>
  <si>
    <t>Grupo de comunicación y prensa</t>
  </si>
  <si>
    <t>Se realizó publicación de informe de gestión en la página web del Minenergia</t>
  </si>
  <si>
    <t>Se puede consultar en el siguien enlace:  https://www.minenergia.gov.co/documents/12234/Informe_-_BUZON_DE_INTEGRIDAD_-_1er_Semestre_2024.pdf</t>
  </si>
  <si>
    <t xml:space="preserve">1.3 RIESGOS DE LAVADO DE ACTIVOS Y FINANCIACIÓN DEL TERRORISMO - LAFT </t>
  </si>
  <si>
    <t>Identificación de riesgos LAFT en el MME</t>
  </si>
  <si>
    <t>1.3.1</t>
  </si>
  <si>
    <t>Realizar diagnóstico sobre riesgos  asociados a lavado de activos y financiación del terrorismo</t>
  </si>
  <si>
    <t>(Número de diagnósticos realizados/ Número de diagnósticos programados)</t>
  </si>
  <si>
    <t>Este proceso se estará realizando durante el tercer cuatrimestre de la vigencia, luego que se identifiquen todos los riesgos fiscales</t>
  </si>
  <si>
    <t>1.4 DEBIDA DILIGENCIA</t>
  </si>
  <si>
    <t>Implementar prácticas de debida diligencia en la gestión contractual de la entidad.</t>
  </si>
  <si>
    <t>1.4.1</t>
  </si>
  <si>
    <t>Establecer que es la debida diligencia, objetivo y alcance en el Ministerio de Minas y Energía</t>
  </si>
  <si>
    <t>Lineamiento de debida dilignencia</t>
  </si>
  <si>
    <t>Secretaria General</t>
  </si>
  <si>
    <t>OPGI</t>
  </si>
  <si>
    <t>15/012/2024</t>
  </si>
  <si>
    <t>1.4.2</t>
  </si>
  <si>
    <t xml:space="preserve">Elaborar un diagnóstico donde se identifiquen las prácticas de debida diligencia en la gestión contractual de la entidad, a partir de la normatividad requerida.  </t>
  </si>
  <si>
    <t>Cantidad de diagnósticos elaborados</t>
  </si>
  <si>
    <t>Subdirección Administrativa y Financiera-Grupo Contractual</t>
  </si>
  <si>
    <t>1.4.3</t>
  </si>
  <si>
    <t>Establecer un plan de trabajo para la implementación de la debida diligencia, de la que trata la Ley 2195 de 2022 en la gestión contractual de la entidad.</t>
  </si>
  <si>
    <t>% de avance de prácticas implementadas de acuerdo con el plan de trabajo definido</t>
  </si>
  <si>
    <t>Componente 2: REDES Y ARTICULACIÓN</t>
  </si>
  <si>
    <t>Dependencia
o entidad Coequipera</t>
  </si>
  <si>
    <t>REDES Y ARTICULACIÓN</t>
  </si>
  <si>
    <t>REDES EXTERNAS</t>
  </si>
  <si>
    <t>Conectar, dialogar y concertar la gestión del conocimiento requerida para la Transición Energética Justa - TEJ en Colombia, mediante una plataforma permanente de gobernanza entre el gobierno y los diferentes actores que permita una plataforma que trabaje por la transparencia del sector.</t>
  </si>
  <si>
    <t>2.1</t>
  </si>
  <si>
    <t>Realizar la formulación de la propuesta, socialización y retroalimentación con posibles miembros de la Red Nacional de Conocimiento para la transicion energetica justa</t>
  </si>
  <si>
    <t>Documento de propuesta retroalimentado</t>
  </si>
  <si>
    <t>Ministerio de Minas y Energía y entidades adscritas</t>
  </si>
  <si>
    <t>2.2</t>
  </si>
  <si>
    <t>Concertar el Pacto por la planeación minero-energética para la TEJ, entre el MME, la UPME y los miembros de la Academia de la Red TEJ</t>
  </si>
  <si>
    <t>Documento Pacto por la planeación minero-energética para la TEJ concertado</t>
  </si>
  <si>
    <t>UPME</t>
  </si>
  <si>
    <t>2.3</t>
  </si>
  <si>
    <t>Formular de manera concertada un plan de trabajo para la Gestión del Conocimiento para la TEJ</t>
  </si>
  <si>
    <t>plan de trabajo formulado</t>
  </si>
  <si>
    <t xml:space="preserve">
</t>
  </si>
  <si>
    <t>Componente 3: CULTURA DE LA LEGALIDAD Y ESTADO ABIERTO</t>
  </si>
  <si>
    <t>CULTURA DE LA LEGALIDAD Y ESTADO ABIERTO</t>
  </si>
  <si>
    <t>8.33%</t>
  </si>
  <si>
    <t>3.1 ACCESO A LA INFORMACIÓN PUBLICA Y TRANSPARENCIA</t>
  </si>
  <si>
    <t>Fortalecimiento del procedimiento de publicación de información de portal web que garantice acceso de información según estándares MinTic</t>
  </si>
  <si>
    <t>3.1.1</t>
  </si>
  <si>
    <t>Realizar monitoreo del acceso a los contenidos publicados en la página web del MME</t>
  </si>
  <si>
    <t>Informe cuatrimestral del monitoreo de acceso a contenidos</t>
  </si>
  <si>
    <t>Grupo TICS
Grupo de Comunicaciones</t>
  </si>
  <si>
    <t xml:space="preserve">Desde la mesa de seguimiento al portal del MME se ha venido realizando monitoreo de los contenidos y sus necesidades de mejora.  
Actualmente se realiza mesa de trabajo semanal en el GRCGI para el establecimiento de una metodología que permita contrastar la información publicada con la percepción de la ciudadanía sobre los temas de interés, como indicador se toman las preguntas frecuentes que se reciben en todos los canales de atención disponibles. Como primer ejercicio se analizó la información publicada de la estrategia "Comunidades Energéticas" de lo cual a la fecha se ha modificado el TAB, suprimiento el Botón "Registrese" el cual generaba consultas que no correspondian al avance la implementación.
</t>
  </si>
  <si>
    <t>https://minenergiacol-my.sharepoint.com/:v:/g/personal/jsromero_minenergia_gov_co/Ee89XTzCS-9HinURdhHlTRABRSMnBsaRYd4NjRgONnXy4A?e=IBj0I8
https://minenergiacol-my.sharepoint.com/:v:/g/personal/caldana_minenergia_gov_co/ETqZiRUpfs1Iq7-AerbX6rwBgJDbWlbhfzM8cGem2yT8PQ?e=ymzO2g</t>
  </si>
  <si>
    <t>3.1.2</t>
  </si>
  <si>
    <t>Gestionar la mejora del espacio de Foros en la página web, para garantizar la participación activa de la ciudadanía y en comunicación en doble vía</t>
  </si>
  <si>
    <t>% de implementación</t>
  </si>
  <si>
    <t xml:space="preserve">Después del análisis y socialización del TAB Foros con el grupo de TICS se realizó avance de propuesta para implementar los cambios de lo cual se aprobaron 3 historias de usuario como Guía de implementación de la propuesta realizada desde el GRCGI.
</t>
  </si>
  <si>
    <t>3.1.3</t>
  </si>
  <si>
    <t>Actualizar el botón del servicio al ciudadano.</t>
  </si>
  <si>
    <t xml:space="preserve">Se trabajó en la unificación de la estructura de los sub menús, para estandarizar línea gráfica y tamaños de las cajas de contenidos, así mismo de esta actividad forma parte la gestión de la modificación y actualización del TAB Foros descrito en el numeral 3.1.2
</t>
  </si>
  <si>
    <t>https://teams.microsoft.com/v2/</t>
  </si>
  <si>
    <t>Implementar instrumentos archivísticos al interior del Ministerio</t>
  </si>
  <si>
    <t>3.1.4</t>
  </si>
  <si>
    <t>Realizar la actualización y/o elaboración de instrumentos archivísticos</t>
  </si>
  <si>
    <t>1 instrumento archivístico Publicado en la web institucional.</t>
  </si>
  <si>
    <t># instrumentos publicados</t>
  </si>
  <si>
    <t>Para el mes de agosto se reportan las siguientes actividades:
1. Matriz de observaciones al Concepto emitido por el AGN que detalla las actividades realizadas.
2. Mesa técnica con AGN
3. Entregables de acuerdo a las recomendaciones técnicas para la presentación de las TVD al Archivo General de la Nación. Incluye:
4. Radicado número tal de envío de los entregables al AGN
.</t>
  </si>
  <si>
    <t>Mantener actualizada la información publicada en el portal web a disposición de la ciudadanía</t>
  </si>
  <si>
    <t>3.1.5</t>
  </si>
  <si>
    <t>Actualizar y socializar al interior de la entidad el procedimiento de publicación de documentos para consulta ciudadana, en el espacio de foros, del portal web.</t>
  </si>
  <si>
    <t>1 procedimiento actualizado</t>
  </si>
  <si>
    <t># procedimientos actualizados</t>
  </si>
  <si>
    <t>Webmaster</t>
  </si>
  <si>
    <t>Desde la mesa de seguimiento al portal del MME se revisa actualmente el manual de publicaciones, el cual se encuentra socilaizado en el Grupo de trabajo y sobre el cual se viene trabajando para realizar los ajustes que surgan del análisis para su posterior socialización.</t>
  </si>
  <si>
    <t>3.1.6</t>
  </si>
  <si>
    <t>Actualizar los instrumentos de gestión de la información, tales como inventarios de archivos de información y esquema de información.</t>
  </si>
  <si>
    <t>1 esquema e inventario actualizado</t>
  </si>
  <si>
    <t># instrumentos actualizados</t>
  </si>
  <si>
    <t>Para el cuatrimestre se presento el siguiente avance:
1. Se enviaron memorandos a las áreas del Ministerio por ARGO indicandoles sobre la información que fue clasificada como reservada en su area para revisión y visto bueno. Se recibieron las respuestas con aprobaciones y las modificaciones se atendieron y se ajustaron en la matriz en excel.
2. Se socializó el instrumento matriz IICR que incluye el registros de activos de indormacion, indice de información clasificada y reservada y esquema de publicacion de informacion en el comite de desempeño el instrumento el dia 27/08/2024 en donde se espera su aprobacion por el CIGD en el mes de octubre.</t>
  </si>
  <si>
    <t>Realizar acciones tendientes a la mejora de la comunicación con la ciudadanía en Lenguaje Claro</t>
  </si>
  <si>
    <t>3.1.7</t>
  </si>
  <si>
    <t>Realizar Laboratorios de simplicidad y talleres de lenguaje claro</t>
  </si>
  <si>
    <t># de acciones realizados</t>
  </si>
  <si>
    <t>Se realizaron dos talleres de lenguaje claro en SAnta rosa del sur en donde se comparten temas de Mineria sin mercurio y formalización minera</t>
  </si>
  <si>
    <t>3.1.8</t>
  </si>
  <si>
    <t>Generar Infografías en lenguaje claro de actos normativos y de informes de interés general</t>
  </si>
  <si>
    <t># de infografías generadas</t>
  </si>
  <si>
    <t>Comunicaciones y prensa
Dependencia productora de la norma
Gobierno Abierto</t>
  </si>
  <si>
    <t>A la fecha se han realizado infografías en lenguaje claro respecto de los temas de Precios de la Gasolina y Subsidios de GAS GLP, para el desarrollo de encuentros ciudadanos en 4 espacios de participación.</t>
  </si>
  <si>
    <t>Fortalecer y actualizar los Canales de atención de servicio a la ciudadania.</t>
  </si>
  <si>
    <t>3.1.9</t>
  </si>
  <si>
    <t>Realizar diagnóstico para la implementación de la ventanilla única del sector, para la gestión de tramites y servicios</t>
  </si>
  <si>
    <t>Diagnóstico realizado</t>
  </si>
  <si>
    <t>Grupo TICS</t>
  </si>
  <si>
    <t>20/12/2024</t>
  </si>
  <si>
    <t>Se realiza el documento final de diagnóstico de la Ventanilla Única del Ministerio de Minas y Energía con la información obtenida de algunas de las entidades adscritas que participaron, con el fin de reunir datos claves para el desarrollo, igualmente se valida información en el SUIT y de esta manera realizar un mejor análisis, por otra parte, se constata el marco jurídico en los diferentes espacios de consulta</t>
  </si>
  <si>
    <t>3.1.10</t>
  </si>
  <si>
    <t>Elaborar un documento tipo para la atención en la ventanilla única sectorial, con el fin de actuar de manera  articulada para la atención de tramites y servicio, con las entidades adscritas al Ministerio de Minas y Energía</t>
  </si>
  <si>
    <t>Documento elaborado</t>
  </si>
  <si>
    <t>Se realiza formulario con el fin de validar con las entidades adscritas la necesidad y la manera de priorizar e integrar los trámites en una ventanilla única del sector minero energético, como insumo principal para el desarrollo del diagnóstico</t>
  </si>
  <si>
    <t>https://minenergiacol.sharepoint.com/:f:/r/sites/OPGI-GRUPOGESTIONYSEGUIMIENTO-SIG/Shared%20Documents/TRANSPARENCIA/PROGRAMA%20TRANSPARENCIA%20Y%20ETICA%20PUBLICA/PROGRAMA%20TRANSPARENCIA%202024/Programa%20de%20transparencia%20segundo%20cuatrimestre%202024/Componente%203%20CULTURA%20DE%20LEGALIDAD%20Y%20ESTA/3.1.10?csf=1&amp;web=1&amp;e=IEsSg7</t>
  </si>
  <si>
    <t>3.1.11</t>
  </si>
  <si>
    <t>Promover  los nuevos canales de atención virtual (Chat Bot y Agendamiento web) a la ciudadanía</t>
  </si>
  <si>
    <t xml:space="preserve">Cantidad de actividades de promoción </t>
  </si>
  <si>
    <t>Se amplia la capacidad de atención de las citas de agendamiento virtual en capacidad de agentes y horarios, a partir del 6 de junio 4 agentes se encargan de realizar la recepción de las video llamadas en el horario de lunes a viernes de 08:00 am a 10:00 am y se mantiene el horario habitual de 2:00 pm a 4:00pm. Por otro lado se realiza vídeo demostrativo con el paso a paso para el agendamiento de atención virtual con el fin de hacer mas facil el proceso de solicitud y la conexión a la cita y se envía a contenidos web para publicación.
Se realiza campaña para el posicionamiento del canal de atención virtual que inicia con un pop up en el home principal y que continua con divulgación en canales internos y externos, piezas en proceso por parte de Prensa y Comunicaciones.
Se realiza la actualización de la guía de orientación para solicitud de agendamiento virtual, se plantea la publicación de un video de orientación en la página web del ministerio.</t>
  </si>
  <si>
    <t>https://minenergiacol.sharepoint.com/:f:/r/sites/OPGI-GRUPOGESTIONYSEGUIMIENTO-SIG/Shared%20Documents/TRANSPARENCIA/PROGRAMA%20TRANSPARENCIA%20Y%20ETICA%20PUBLICA/PROGRAMA%20TRANSPARENCIA%202024/Programa%20de%20transparencia%20segundo%20cuatrimestre%202024/Componente%203%20CULTURA%20DE%20LEGALIDAD%20Y%20ESTA/3.1.11?csf=1&amp;web=1&amp;e=oyWl9X</t>
  </si>
  <si>
    <t>Consolidar el Sistema de Gobierno Abierto del Sector Minero-energético, en cumplimiento del componente minero-energético del V Plan de Estado Abierto de la Secretaría de la Transparencia de la Presidencia de la República y AGA Internacional - Alianza Gobierno Abierto</t>
  </si>
  <si>
    <t>3.1.12</t>
  </si>
  <si>
    <t>Elaborar proyecto de acto administrativo de formalización del Sistema de Gobierno Abierto - SdGA</t>
  </si>
  <si>
    <t>Cantidad de actos administrativos aprobados</t>
  </si>
  <si>
    <t>Oficina de Planeación y Gestión Internacional - Sistema de Gobierno Abierto - SdGA</t>
  </si>
  <si>
    <t>3.1.13</t>
  </si>
  <si>
    <t>Conformar la delegación del Sistema de Gobierno Abierto - SdGA con cada áres del MME y las entidades adscritas del sector para llevar la trazabilidad de las decisiones tomadas en los dialogos del sistema.</t>
  </si>
  <si>
    <t xml:space="preserve">Cantidad de delegaciones conformadas </t>
  </si>
  <si>
    <t>3.1.14</t>
  </si>
  <si>
    <t>Realizar los diálogos sectoriales de Gobierno Abierto (1 por pilar en el año)</t>
  </si>
  <si>
    <t>Cantidad de diálogos temáticos realizados</t>
  </si>
  <si>
    <t>3.1.15</t>
  </si>
  <si>
    <t>Realizar la formulación del plan de trabajo del Sistema de Gobierno Abierto - SdGA</t>
  </si>
  <si>
    <t>3.1.16</t>
  </si>
  <si>
    <t>Ejecutar el plan de trabajo del Sistema de Gobierno Abierto - SdGA</t>
  </si>
  <si>
    <t>3.1.17</t>
  </si>
  <si>
    <t>Formular de manera concertada una política de gobierno abierto sectorial que integre todos los compromisos normativos y articule las diferentes iniciativas del sector en la materia</t>
  </si>
  <si>
    <t>Ministerio de Minas y Energía entidades adscritas</t>
  </si>
  <si>
    <t>3.1.18</t>
  </si>
  <si>
    <t>3.1.19</t>
  </si>
  <si>
    <t>3.1.20</t>
  </si>
  <si>
    <t>3.1.21</t>
  </si>
  <si>
    <t>Fortalecer la transparencia e integridad al interior del Ministerio</t>
  </si>
  <si>
    <t xml:space="preserve">Adelantar autodiagnóstico del estado actual de la estrategia de Transparencia e Integridad al interior del Ministerio </t>
  </si>
  <si>
    <t xml:space="preserve">Documento autodiagnóstico adelantado </t>
  </si>
  <si>
    <t xml:space="preserve">Secretaria General </t>
  </si>
  <si>
    <t>Actualización del Código de Integridad y Buen Gobierno del Ministerio</t>
  </si>
  <si>
    <t xml:space="preserve">Codigo de Integridad y Buen Gobierno actualizado </t>
  </si>
  <si>
    <t>Secretaria General 
Subdirección de Talento Humano</t>
  </si>
  <si>
    <t xml:space="preserve">Suscripción del Pacto de Transparencia por una Transición Energética Justa </t>
  </si>
  <si>
    <t>Pactos Suscritos</t>
  </si>
  <si>
    <t xml:space="preserve">Adelantar encuesta de medición de la estrategia de Transparencia e Integridad </t>
  </si>
  <si>
    <t xml:space="preserve">Encuesta realizada </t>
  </si>
  <si>
    <t>3.2 PARTICIPACION CIUDADANA Y RENDICION DE CUENTAS</t>
  </si>
  <si>
    <t>Implementar la estrategia de RdC</t>
  </si>
  <si>
    <t>3.2.1</t>
  </si>
  <si>
    <t xml:space="preserve">Elaborar y ejecutar la estrategia de rendición de cuentas 2024 </t>
  </si>
  <si>
    <t>% avance de la fase de alistamiento propuesta</t>
  </si>
  <si>
    <t xml:space="preserve">
Grupo de Comunicaciones</t>
  </si>
  <si>
    <t>3.2.2</t>
  </si>
  <si>
    <t>Ejecutar el plan de audiencia plublica</t>
  </si>
  <si>
    <t># de actividades de difusión realizadas a través de diferentes canales</t>
  </si>
  <si>
    <t>Grupo de Relacionamiento
Grupo de Comunicaciones</t>
  </si>
  <si>
    <t>3.2.3</t>
  </si>
  <si>
    <t>Gestionar la fase de diálogo con la ciudadanía de la Rendición de Cuentas, de acuerdo con el plan establecido</t>
  </si>
  <si>
    <t>Cantidad de respuestas generadas por la ciudadanía / # de preguntas enviadas</t>
  </si>
  <si>
    <t>Dependencias misionales</t>
  </si>
  <si>
    <t>Permitir la participación oportuna de la ciudadanía en la construcción de los lineamientos del sector minero energético</t>
  </si>
  <si>
    <t>3.2.4</t>
  </si>
  <si>
    <t>Realizar acciones que promuevan la participación ciudadana y el dialogo</t>
  </si>
  <si>
    <t>Cantidad de acciones realizadas</t>
  </si>
  <si>
    <t>3.2.5</t>
  </si>
  <si>
    <t>Realizar Mesas Sectoriales de Servicio al Ciudadano con las entidades Adscritas</t>
  </si>
  <si>
    <t>Cantidad de Mesas Sectoriales realizadas</t>
  </si>
  <si>
    <t>3.2.6</t>
  </si>
  <si>
    <t>Realizar informe de caracterización de ciudadanos y grupos de valor</t>
  </si>
  <si>
    <t>Cantidad de informes realizados</t>
  </si>
  <si>
    <t>Fortalecer la estrategia SOLARIS de relacionamiento con el ciudadano al interior de la entidad</t>
  </si>
  <si>
    <t>3.2.7</t>
  </si>
  <si>
    <t>Desarrollar curso en aplicativo Moodle para formación en Servicio al Ciudadano a Funcionarios y contratistas de la entidad</t>
  </si>
  <si>
    <t>Cantidad de colaboradores formados / cantidad de colaboradores inscritos</t>
  </si>
  <si>
    <t xml:space="preserve">Grupo de Relacionamiento con el Ciudadano </t>
  </si>
  <si>
    <t>Subdirección de Talento Humano</t>
  </si>
  <si>
    <t xml:space="preserve">Se completan todos los contenidos del Moodle de SOLARIS y se entregan a Talento Humano para que de la mano con el ingeniero de TICS realicen el cargue de la información. Adicionalmente se hace reunión con la Estrategia Intégrame de la Secretaría General quienes se vincularan al proyecto SOLARIS con un módulo adicional dentro del moodle de capacitación. 
Se carga información en la plataforma Moodle y se encuentra listo para lanzamiento. El lanzamiento del Moodle se realizará el 3 de septiembre de 2024. </t>
  </si>
  <si>
    <t>https://minenergiacol-my.sharepoint.com/:f:/g/personal/lycuca_minenergia_gov_co/EkVtTwYahrpImbZjJEyGu4kBfgsuubrHVp-da2gGrqxI8w?e=QGMZux</t>
  </si>
  <si>
    <t>3.2.8</t>
  </si>
  <si>
    <t>Realizar Campaña de cultura de servicio al interior de la entidad.</t>
  </si>
  <si>
    <t>Cantidad de campañas realizadas</t>
  </si>
  <si>
    <t>1. Se realiza capacitación en Atención y Servicio al Ciudadano para todos los colaboradores del MME de manera virtual el día 3 de julio de 2024.
2. Se realiza Capacitación en protocolos de atención a personas con discapacidad para el grupo de servicio al ciudadano el 31 de mayo de 2024.</t>
  </si>
  <si>
    <t>https://minenergiacol.sharepoint.com/:f:/r/sites/OPGI-GRUPOGESTIONYSEGUIMIENTO-SIG/Shared%20Documents/TRANSPARENCIA/PROGRAMA%20TRANSPARENCIA%20Y%20ETICA%20PUBLICA/PROGRAMA%20TRANSPARENCIA%202024/Programa%20de%20transparencia%20segundo%20cuatrimestre%202024/Componente%203%20CULTURA%20DE%20LEGALIDAD%20Y%20ESTA/3.2.8?csf=1&amp;web=1&amp;e=jzmIq3</t>
  </si>
  <si>
    <t>3.2.9</t>
  </si>
  <si>
    <t>Realizar lanzamiento de la estrategia SOLARIS al interior de la Entidad</t>
  </si>
  <si>
    <t>Cantidad de lanzamiento realizado</t>
  </si>
  <si>
    <t>El lanzamiento se programa para el tercer cuatrimestre</t>
  </si>
  <si>
    <t>3.2.10</t>
  </si>
  <si>
    <t>Recopilar y sistematizar la información de las experiencias SOLARIS generadas en territorio</t>
  </si>
  <si>
    <t>Cantidad de Experiencias Sistematizadas</t>
  </si>
  <si>
    <t>3.3 INTEGRIDAD EN EL SERVICIO PÚBLICO</t>
  </si>
  <si>
    <t>Sensibilizar sobre la importancia de dar respuesta oportuna de PQRSD, como mecanismo para facilitar el control social y la lucha anticorrupción.</t>
  </si>
  <si>
    <t>3.3.1</t>
  </si>
  <si>
    <t>Realizar el diseño de una campaña de comunicación para sensibilizar sobre la importancia de dar respuesta oportuna a los Derechos de Petición</t>
  </si>
  <si>
    <t>Una campaña diseñada</t>
  </si>
  <si>
    <t xml:space="preserve">Se realizó diseño de campaña Campaña de Comunicación: Sensibilización sobre la Importancia de Responder Oportunamente a los Derechos de Petición para el periodo Mayo – Diciembre 2024, actualmente se encuentra en ejecución según cronográma y parámetros.
</t>
  </si>
  <si>
    <t>3.3.2</t>
  </si>
  <si>
    <t>Ejecutar acciones que contribuyan a dar respuesta oportuna de los Derechos de Petición</t>
  </si>
  <si>
    <t># de acciones realizadas / # de acciones propuestas</t>
  </si>
  <si>
    <t>3.3.3</t>
  </si>
  <si>
    <t>Implementar el sistema de alertas tempranas de prevención automática a través del sistema ARGO</t>
  </si>
  <si>
    <t>Cantidad de sistemas de alertas implementados</t>
  </si>
  <si>
    <t>Equipo SGDEA</t>
  </si>
  <si>
    <t>Actualmente el Sistema de Gestión de Documentos Electrónicos de Archivo SGDEA - ARGO, cuenta con una función que revisa automáticamente el vencimiento de la comunicación, cada 8 días, generando alertas de vencimiento mediante correo electrónico a los usuarios que tienen comunicaciones vencidas o que se encuentran próximas a su vencimiento.</t>
  </si>
  <si>
    <r>
      <t> </t>
    </r>
    <r>
      <rPr>
        <b/>
        <sz val="11"/>
        <color rgb="FF000000"/>
        <rFont val="Calibri"/>
        <family val="2"/>
        <scheme val="minor"/>
      </rPr>
      <t>Nombre</t>
    </r>
  </si>
  <si>
    <t>Área</t>
  </si>
  <si>
    <t>Componente al que pertenece</t>
  </si>
  <si>
    <t>Angelica María Bermúdez</t>
  </si>
  <si>
    <t>GGC</t>
  </si>
  <si>
    <t>Gestión de riesgos</t>
  </si>
  <si>
    <t>Grupo de Gestión Contractual</t>
  </si>
  <si>
    <t>Edwin González</t>
  </si>
  <si>
    <t>Silvia Milena Viasus Edwin González</t>
  </si>
  <si>
    <t>Silvia Milena Viasus</t>
  </si>
  <si>
    <t>Martha Jaime, Leidy Cuca y Jose Buelvas</t>
  </si>
  <si>
    <t>Grupo de Relacionamiento con el Ciudadano y Gestión de la Información:</t>
  </si>
  <si>
    <t>Cultura de la legalidad y estado abierto</t>
  </si>
  <si>
    <t>Adicionales</t>
  </si>
  <si>
    <t>Leydi Cuca</t>
  </si>
  <si>
    <t>Temas de:</t>
  </si>
  <si>
    <t>José Buelvas</t>
  </si>
  <si>
    <t>Gestión documental</t>
  </si>
  <si>
    <t>Gestión documental, Participación ciudadana, rendición de cuentas, Canales de información, Lenguaje claro y Tramites</t>
  </si>
  <si>
    <t>participación ciudadana</t>
  </si>
  <si>
    <t>Luisa Hurtado, Sandra Rodriguez Ramirez, Julian Aguilar, Ivonne Ruiz</t>
  </si>
  <si>
    <t>Subdirección de Talento Humano:</t>
  </si>
  <si>
    <t>rendición de cuentas</t>
  </si>
  <si>
    <t>Tema:</t>
  </si>
  <si>
    <t>Canales de información</t>
  </si>
  <si>
    <t>Plan de integridad/cultura de legalidad y solaris</t>
  </si>
  <si>
    <t>Tramites</t>
  </si>
  <si>
    <t>Yesenia Quevedo</t>
  </si>
  <si>
    <t>Oficina de Planeación y Gestión Internacional.</t>
  </si>
  <si>
    <t>Martha Jaime</t>
  </si>
  <si>
    <t>Lenguaje claro</t>
  </si>
  <si>
    <t>Tema:  SUIT</t>
  </si>
  <si>
    <t>Luisa Hurtado</t>
  </si>
  <si>
    <t>Lorena Roa y Sebastian Giraldo</t>
  </si>
  <si>
    <t>Redes y articulación</t>
  </si>
  <si>
    <t>Plan de integridad/cultura de legalidad</t>
  </si>
  <si>
    <t>Tema: EITI y TEJ</t>
  </si>
  <si>
    <t>Solaris</t>
  </si>
  <si>
    <t>Adriana Vargas</t>
  </si>
  <si>
    <t>SUIT</t>
  </si>
  <si>
    <t>Tema: Gestión del conocimiento</t>
  </si>
  <si>
    <t>Lorena Roa</t>
  </si>
  <si>
    <t>EITI y TEJ</t>
  </si>
  <si>
    <t>Gestión del conocimiento</t>
  </si>
  <si>
    <t>Tema: Sistema de Gobierno Abierto-SGdA</t>
  </si>
  <si>
    <t>SdGA</t>
  </si>
  <si>
    <t>Componente 4: INICIATIVAS ADICIONALES</t>
  </si>
  <si>
    <t>AVANCE ACUMULADO PROYECTADO</t>
  </si>
  <si>
    <t>PORCENTAJE DE AVANCE</t>
  </si>
  <si>
    <t>INICIATIVAS ADICIONALES</t>
  </si>
  <si>
    <t>Mejora institucional de los trámites y servicios del MME</t>
  </si>
  <si>
    <t>Visibilizar la información de tramites y OPAS, controlando focos de corrupción.</t>
  </si>
  <si>
    <t>4.1.1</t>
  </si>
  <si>
    <t xml:space="preserve">Realizar el registro y la formulación de la estrategia de racionalización el SUIT </t>
  </si>
  <si>
    <t>Una estrategia registrada en el SUIT</t>
  </si>
  <si>
    <t>Oficina de Planeación y Gestión Institucional, Grupo de Gestión del Desempeño</t>
  </si>
  <si>
    <t>Dirección de hidrocarburos, Dirección de Energía, Grupo de relacionamiento con el ciudadano y gestión de la información</t>
  </si>
  <si>
    <t>4.1.2</t>
  </si>
  <si>
    <t>Realizar el monitoreo de la estrategia de racionalización en SUIT.</t>
  </si>
  <si>
    <t>Cantidad de monitoreos realizados a la estrategia en el SUIT</t>
  </si>
  <si>
    <t>Se realiza monitoreo a la estrategia en el SUIT, reportando datos de operación a corte junio de 2024, al día. Monitoreo semestral, acorde con lo establecido en la Resolución 455 de 2021 del DAFP</t>
  </si>
  <si>
    <t>4.1.3</t>
  </si>
  <si>
    <t>Realizar el registro trimestral de datos de operación en el SUIT</t>
  </si>
  <si>
    <t>Cantidad de Registros de datos de operación realizados en el SUIT</t>
  </si>
  <si>
    <t>Dirección de hidrocarburos, Dirección de Energía, Oficina de Planeación y Gestión Internacional</t>
  </si>
  <si>
    <t>se registran corte a 30 junio, ya que el informe es trimestral y el siguente reporte se recopila a incios de octubre, hasta el momento van 2 reportes</t>
  </si>
  <si>
    <t>4.1.4</t>
  </si>
  <si>
    <t>Realizar un informe diagnóstico que contenga la revisión de la información y gestión de los trámites, consultas de información y Otros Procedimientos Administrativos - OPAS, para verificar que se encuentre acorde con los lineamentos aplicables.</t>
  </si>
  <si>
    <t>Cantidad de Informes elaborados</t>
  </si>
  <si>
    <t>Dirección de hidrocarburos, Dirección de Energía, Grupo de relacionamiento con el ciudadano y gestión de la información, Oficina Asesora Jurídica</t>
  </si>
  <si>
    <t>4.1.5</t>
  </si>
  <si>
    <t>Elaborar e implementar el plan de trabajo, de acuerdo al diagnostico realizado a la revisión de la información y gestión de los tramites.</t>
  </si>
  <si>
    <t>Plan de trabajo</t>
  </si>
  <si>
    <t xml:space="preserve">Se consolida plan de trabajo y se da inicio a las actividades </t>
  </si>
  <si>
    <t xml:space="preserve">Disposición de los servicios de
 tramites modelados en el 
aplicativo ARGO </t>
  </si>
  <si>
    <t>4.1.6</t>
  </si>
  <si>
    <t>Elaborar documento con requerimientos y Diseño</t>
  </si>
  <si>
    <t>Documento de requerimientos y diseño</t>
  </si>
  <si>
    <t>El grupo de SGDEA se encuentra documentando el requerimiento y diseño de gestión de tramites en ARGO, lo cual implica modelar el flujo de radicación y respuesta a los tramites que se gestionen ante el Ministerio.
Este desarrollo permitirá que todas las comunicaciones que se incluyan en una Categoría “Tramites”, se identifiquen dentro de una lista de “Tipos de Tramite” y que estos a su vez se radiquen con los tiempos definidos para su gestión, así mismo que se pueda hacer seguimiento y monitoreo, mediante generación de reportes estadísticos, permitiendo realizar conteo real de tiempos de acuerdo al tipo de trámite, haciendo dichos tiempos visibles para el ciudadano y para el funcionario que dará respuesta a la solicitud.</t>
  </si>
  <si>
    <t>4.1.7</t>
  </si>
  <si>
    <t>Implementar la fase de desarrollo e Implementación</t>
  </si>
  <si>
    <t>Cantidad de trámite implementado</t>
  </si>
  <si>
    <t>Actualmente se adelantan actividades propias del desarrollo del requerimiento, que se encuentra en formulación, y se prevé iniciar con la fase de pruebas e implementación durante el último bimestre del año, dando cumplimiento a los tiempos dispuestos en el presente compromiso.</t>
  </si>
  <si>
    <t>Servicios y tramites</t>
  </si>
  <si>
    <t>Total: 7</t>
  </si>
  <si>
    <t>Cumplimiento</t>
  </si>
  <si>
    <t>Porcentaje ejecutado</t>
  </si>
  <si>
    <t xml:space="preserve">En el segundo cuatrimestre se ajustan apartados del documento, para revisión y aprobación de la supervisión, para adelantar los ajustes pertinentes. </t>
  </si>
  <si>
    <t>https://minenergiacol.sharepoint.com/:f:/r/sites/OPGI-GRUPOGESTIONYSEGUIMIENTO-SIG/Shared%20Documents/TRANSPARENCIA/PROGRAMA%20TRANSPARENCIA%20Y%20ETICA%20PUBLICA/PROGRAMA%20TRANSPARENCIA%202024/Programa%20de%20transparencia%20segundo%20cuatrimestre%202024/Componente%203%20CULTURA%20DE%20LEGALIDAD%20Y%20ESTA/3.1.12?csf=1&amp;web=1&amp;e=qZhlEF</t>
  </si>
  <si>
    <t xml:space="preserve">Para dar cumplimiento a esta actividad en el Ministerio de Minas y Energía, en cabeza de la Secretaría General, integró en el segundo cuatrimestre del año a las áreas y entidades para consolidar el Subcomité de Transparencia e Integridad, el 20 de agosto se realizó la primera sesión.  </t>
  </si>
  <si>
    <t>https://minenergiacol.sharepoint.com/:f:/r/sites/OPGI-GRUPOGESTIONYSEGUIMIENTO-SIG/Shared%20Documents/TRANSPARENCIA/PROGRAMA%20TRANSPARENCIA%20Y%20ETICA%20PUBLICA/PROGRAMA%20TRANSPARENCIA%202024/Programa%20de%20transparencia%20segundo%20cuatrimestre%202024/Componente%203%20CULTURA%20DE%20LEGALIDAD%20Y%20ESTA/3.1.13?csf=1&amp;web=1&amp;e=k2exQU</t>
  </si>
  <si>
    <t xml:space="preserve">El 31 de mayo, en el marco de la semana internacional de Gobierno Abierto, se realizaron cuatro (4) diálogos sectoriales, en los cuales se desarrollo una jornada de conversatorio con expertos en la materia y un talller de metodología DOFA, cada uno de los diálogos correspondía la temática específica de los pilares de Gobierno Abierto: (i) Transparencia y acceso a la infromación (ii) Participación Ciudadana (iii) Rendición de Cuentas (iv) Innovación y tecnología.
Como resultado de estas jornadas se generó un documento de relatoria. 
</t>
  </si>
  <si>
    <t>https://minenergiacol.sharepoint.com/:f:/r/sites/OPGI-GRUPOGESTIONYSEGUIMIENTO-SIG/Shared%20Documents/TRANSPARENCIA/PROGRAMA%20TRANSPARENCIA%20Y%20ETICA%20PUBLICA/PROGRAMA%20TRANSPARENCIA%202024/Programa%20de%20transparencia%20segundo%20cuatrimestre%202024/Componente%203%20CULTURA%20DE%20LEGALIDAD%20Y%20ESTA/3.1.14?csf=1&amp;web=1&amp;e=sijVRk</t>
  </si>
  <si>
    <t xml:space="preserve">Esta actividad fue finalizda en el primer cuatrimestre del año 2024 </t>
  </si>
  <si>
    <t>N/A</t>
  </si>
  <si>
    <t>Se ha llevado a cabo de manera rigurosa el cumplimiento de las acciones plasmadas en el plan de acción planteado al inicio del año 2024, por parte del equipo de Gobierno Abierto</t>
  </si>
  <si>
    <t>https://minenergiacol.sharepoint.com/:f:/r/sites/OPGI-GRUPOGESTIONYSEGUIMIENTO-SIG/Shared%20Documents/TRANSPARENCIA/PROGRAMA%20TRANSPARENCIA%20Y%20ETICA%20PUBLICA/PROGRAMA%20TRANSPARENCIA%202024/Programa%20de%20transparencia%20segundo%20cuatrimestre%202024/Componente%203%20CULTURA%20DE%20LEGALIDAD%20Y%20ESTA/3.1.16?csf=1&amp;web=1&amp;e=XvPLn3</t>
  </si>
  <si>
    <t>en el segundo cuatrimestre del año 2024 para dar cumplimiento a esta actividad, el equipo de Gobierno Abierto convocó de manera sectorial 18 talleres presenciales con las entidades adscritas del sector minero energético y con las áreas del Ministerio de Minas y Energía para presentar los hallazgos encontrados en los tallleres de metodología DOFA, para que estos sean complementados y elaborar propuestas cocreadas de servicios y productos al servicio de los equipos de trabajo del sector minero energético, en pos de los principios de Gobierno Abierto</t>
  </si>
  <si>
    <t>https://minenergiacol.sharepoint.com/:f:/r/sites/OPGI-GRUPOGESTIONYSEGUIMIENTO-SIG/Shared%20Documents/TRANSPARENCIA/PROGRAMA%20TRANSPARENCIA%20Y%20ETICA%20PUBLICA/PROGRAMA%20TRANSPARENCIA%202024/Programa%20de%20transparencia%20segundo%20cuatrimestre%202024/Componente%203%20CULTURA%20DE%20LEGALIDAD%20Y%20ESTA/3.1.17?csf=1&amp;web=1&amp;e=P1jYZu</t>
  </si>
  <si>
    <r>
      <t xml:space="preserve">Se desarrollaron cuatro piezas de divulgación con el objetivo de informar y destacar la importancia de los derechos de petición y el servicio a la ciudadanía dentro de la entidad. Estas piezas incluyen:
</t>
    </r>
    <r>
      <rPr>
        <b/>
        <sz val="10"/>
        <color rgb="FF000000"/>
        <rFont val="Arial"/>
      </rPr>
      <t xml:space="preserve">1. </t>
    </r>
    <r>
      <rPr>
        <sz val="10"/>
        <color rgb="FF000000"/>
        <rFont val="Arial"/>
      </rPr>
      <t xml:space="preserve">Invitación a participar en el cambio y fomentar una cultura general de servicio a la ciudadanía.
</t>
    </r>
    <r>
      <rPr>
        <b/>
        <sz val="10"/>
        <color rgb="FF000000"/>
        <rFont val="Arial"/>
      </rPr>
      <t xml:space="preserve">2. </t>
    </r>
    <r>
      <rPr>
        <sz val="10"/>
        <color rgb="FF000000"/>
        <rFont val="Arial"/>
      </rPr>
      <t xml:space="preserve">Énfasis en la corresponsabilidad de la entidad en la atención de PQRSD, integrándola como parte fundamental de la cultura del Ministerio.
</t>
    </r>
    <r>
      <rPr>
        <b/>
        <sz val="10"/>
        <color rgb="FF000000"/>
        <rFont val="Arial"/>
      </rPr>
      <t xml:space="preserve">3. </t>
    </r>
    <r>
      <rPr>
        <sz val="10"/>
        <color rgb="FF000000"/>
        <rFont val="Arial"/>
      </rPr>
      <t xml:space="preserve">Referencia a la Resolución 40332 de 2020, que regula el trámite interno de las PQRSD, para asegurar el cumplimiento de los procedimientos establecidos.
</t>
    </r>
    <r>
      <rPr>
        <b/>
        <sz val="10"/>
        <color rgb="FF000000"/>
        <rFont val="Arial"/>
      </rPr>
      <t xml:space="preserve">4. </t>
    </r>
    <r>
      <rPr>
        <sz val="10"/>
        <color rgb="FF000000"/>
        <rFont val="Arial"/>
      </rPr>
      <t>Se realiza capacitación a la Dirección de Energía Electrica, teniendo en cuenta la necesidad de conocimiento y apropiación del tema con gran participación de funcionarios y contratistas</t>
    </r>
  </si>
  <si>
    <t>De acuerdo con el Decreto 1122 de 2024 del 30 de agosto 2024, que reglamenta el articulo 31 de la ley 2195 del 2022, se actualiza versión 2 del Programa de Transparencia y Ética Pública -PTEP-2024, integrando los componentes sugeridos en la normatividad.</t>
  </si>
  <si>
    <t>Actividades en ejecución y ejecutadas</t>
  </si>
  <si>
    <t>Cambio número</t>
  </si>
  <si>
    <t>Fecha</t>
  </si>
  <si>
    <t>Descripción del cambio</t>
  </si>
  <si>
    <t>Oficina de Planeacion y Gestión Internacional</t>
  </si>
  <si>
    <t>Actualización Decreto 1122 de 2024 del 30 de agosto 2024, que reglamenta el articulo 31 de la ley 2195 del 2022, se actualiza versión 2 del Programa de Transparencia y Ética Pública -PTEP-2024, integrando los componentes sugeridos en la normatividad.</t>
  </si>
  <si>
    <r>
      <rPr>
        <b/>
        <sz val="18"/>
        <color theme="1"/>
        <rFont val="Calibri"/>
        <family val="2"/>
        <scheme val="minor"/>
      </rPr>
      <t>Control de cambios</t>
    </r>
    <r>
      <rPr>
        <b/>
        <sz val="11"/>
        <color theme="1"/>
        <rFont val="Calibri"/>
        <family val="2"/>
        <scheme val="minor"/>
      </rPr>
      <t xml:space="preserve">
Ministerio de Minas y Energía </t>
    </r>
  </si>
  <si>
    <t>Generación de archivo</t>
  </si>
  <si>
    <t>Realizado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</si>
</sst>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1"/>
      <color theme="1"/>
      <name val="Calibri"/>
      <family val="2"/>
      <scheme val="minor"/>
    </font>
    <font>
      <b/>
      <sz val="10"/>
      <name val="Arial"/>
      <family val="2"/>
    </font>
    <font>
      <b/>
      <sz val="10"/>
      <color theme="1"/>
      <name val="Arial"/>
      <family val="2"/>
    </font>
    <font>
      <sz val="10"/>
      <color theme="1"/>
      <name val="Arial"/>
      <family val="2"/>
    </font>
    <font>
      <sz val="10"/>
      <name val="Arial"/>
      <family val="2"/>
    </font>
    <font>
      <u/>
      <sz val="11"/>
      <color theme="10"/>
      <name val="Calibri"/>
      <family val="2"/>
      <scheme val="minor"/>
    </font>
    <font>
      <u/>
      <sz val="10"/>
      <color theme="10"/>
      <name val="Arial"/>
      <family val="2"/>
    </font>
    <font>
      <sz val="10"/>
      <color rgb="FF000000"/>
      <name val="Arial"/>
      <family val="2"/>
    </font>
    <font>
      <sz val="9"/>
      <color indexed="81"/>
      <name val="Tahoma"/>
      <family val="2"/>
    </font>
    <font>
      <b/>
      <sz val="9"/>
      <color indexed="81"/>
      <name val="Tahoma"/>
      <family val="2"/>
    </font>
    <font>
      <b/>
      <sz val="16"/>
      <color rgb="FF000000"/>
      <name val="Calibri"/>
    </font>
    <font>
      <sz val="16"/>
      <color rgb="FF000000"/>
      <name val="Calibri"/>
    </font>
    <font>
      <sz val="8"/>
      <name val="Calibri"/>
      <family val="2"/>
      <scheme val="minor"/>
    </font>
    <font>
      <b/>
      <sz val="16"/>
      <color rgb="FF000000"/>
      <name val="Calibri"/>
      <family val="2"/>
    </font>
    <font>
      <b/>
      <sz val="10"/>
      <color rgb="FF000000"/>
      <name val="Arial"/>
      <family val="2"/>
    </font>
    <font>
      <sz val="11"/>
      <color rgb="FF000000"/>
      <name val="Calibri"/>
      <family val="2"/>
      <scheme val="minor"/>
    </font>
    <font>
      <b/>
      <sz val="11"/>
      <color rgb="FF000000"/>
      <name val="Calibri"/>
      <family val="2"/>
      <scheme val="minor"/>
    </font>
    <font>
      <b/>
      <sz val="11"/>
      <color theme="1"/>
      <name val="Calibri"/>
      <family val="2"/>
      <scheme val="minor"/>
    </font>
    <font>
      <sz val="14"/>
      <color theme="1"/>
      <name val="Calibri"/>
      <family val="2"/>
      <scheme val="minor"/>
    </font>
    <font>
      <b/>
      <sz val="18"/>
      <color theme="1"/>
      <name val="Calibri"/>
      <family val="2"/>
      <scheme val="minor"/>
    </font>
    <font>
      <b/>
      <sz val="14"/>
      <color theme="0"/>
      <name val="Arial"/>
      <family val="2"/>
    </font>
    <font>
      <b/>
      <sz val="16"/>
      <color theme="0"/>
      <name val="Arial"/>
      <family val="2"/>
    </font>
    <font>
      <b/>
      <sz val="16"/>
      <color theme="1"/>
      <name val="Arial"/>
      <family val="2"/>
    </font>
    <font>
      <sz val="16"/>
      <color theme="1"/>
      <name val="Arial"/>
      <family val="2"/>
    </font>
    <font>
      <sz val="11"/>
      <color rgb="FF000000"/>
      <name val="Arial Narrow"/>
      <family val="2"/>
    </font>
    <font>
      <sz val="10"/>
      <name val="Arial"/>
    </font>
    <font>
      <sz val="10"/>
      <color theme="1"/>
      <name val="Calibri"/>
      <family val="2"/>
      <scheme val="minor"/>
    </font>
    <font>
      <sz val="10"/>
      <color rgb="FF000000"/>
      <name val="Arial"/>
    </font>
    <font>
      <b/>
      <sz val="10"/>
      <color rgb="FF000000"/>
      <name val="Arial"/>
    </font>
    <font>
      <sz val="9"/>
      <color indexed="81"/>
      <name val="Tahoma"/>
      <charset val="1"/>
    </font>
    <font>
      <b/>
      <sz val="9"/>
      <color indexed="81"/>
      <name val="Tahoma"/>
      <charset val="1"/>
    </font>
  </fonts>
  <fills count="18">
    <fill>
      <patternFill patternType="none"/>
    </fill>
    <fill>
      <patternFill patternType="gray125"/>
    </fill>
    <fill>
      <patternFill patternType="solid">
        <fgColor theme="0" tint="-0.3499862666707357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D0CECE"/>
        <bgColor rgb="FF000000"/>
      </patternFill>
    </fill>
    <fill>
      <patternFill patternType="solid">
        <fgColor rgb="FFD9DECD"/>
        <bgColor indexed="64"/>
      </patternFill>
    </fill>
    <fill>
      <patternFill patternType="solid">
        <fgColor rgb="FFEDEFE8"/>
        <bgColor indexed="64"/>
      </patternFill>
    </fill>
    <fill>
      <patternFill patternType="solid">
        <fgColor rgb="FFFFFFFF"/>
        <bgColor indexed="64"/>
      </patternFill>
    </fill>
    <fill>
      <patternFill patternType="solid">
        <fgColor rgb="FFE2EFDA"/>
        <bgColor indexed="64"/>
      </patternFill>
    </fill>
    <fill>
      <patternFill patternType="solid">
        <fgColor rgb="FFFFD966"/>
        <bgColor indexed="64"/>
      </patternFill>
    </fill>
    <fill>
      <patternFill patternType="solid">
        <fgColor theme="7"/>
        <bgColor indexed="64"/>
      </patternFill>
    </fill>
    <fill>
      <patternFill patternType="solid">
        <fgColor theme="7"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medium">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diagonal/>
    </border>
    <border>
      <left style="medium">
        <color rgb="FFFFFFFF"/>
      </left>
      <right style="medium">
        <color indexed="64"/>
      </right>
      <top style="medium">
        <color rgb="FFFFFFFF"/>
      </top>
      <bottom/>
      <diagonal/>
    </border>
    <border>
      <left style="medium">
        <color indexed="64"/>
      </left>
      <right style="medium">
        <color rgb="FFFFFFFF"/>
      </right>
      <top/>
      <bottom style="thick">
        <color rgb="FFFFFFFF"/>
      </bottom>
      <diagonal/>
    </border>
    <border>
      <left style="medium">
        <color rgb="FFFFFFFF"/>
      </left>
      <right style="medium">
        <color indexed="64"/>
      </right>
      <top/>
      <bottom style="thick">
        <color rgb="FFFFFFFF"/>
      </bottom>
      <diagonal/>
    </border>
    <border>
      <left style="medium">
        <color indexed="64"/>
      </left>
      <right style="medium">
        <color rgb="FFFFFFFF"/>
      </right>
      <top style="thick">
        <color rgb="FFFFFFFF"/>
      </top>
      <bottom style="medium">
        <color rgb="FFFFFFFF"/>
      </bottom>
      <diagonal/>
    </border>
    <border>
      <left style="medium">
        <color rgb="FFFFFFFF"/>
      </left>
      <right style="medium">
        <color indexed="64"/>
      </right>
      <top style="thick">
        <color rgb="FFFFFFFF"/>
      </top>
      <bottom style="medium">
        <color rgb="FFFFFFFF"/>
      </bottom>
      <diagonal/>
    </border>
    <border>
      <left style="medium">
        <color indexed="64"/>
      </left>
      <right style="medium">
        <color rgb="FFFFFFFF"/>
      </right>
      <top style="medium">
        <color rgb="FFFFFFFF"/>
      </top>
      <bottom style="medium">
        <color rgb="FFFFFFFF"/>
      </bottom>
      <diagonal/>
    </border>
    <border>
      <left style="medium">
        <color indexed="64"/>
      </left>
      <right style="medium">
        <color rgb="FFFFFFFF"/>
      </right>
      <top style="medium">
        <color rgb="FFFFFFFF"/>
      </top>
      <bottom style="medium">
        <color indexed="64"/>
      </bottom>
      <diagonal/>
    </border>
    <border>
      <left style="medium">
        <color rgb="FFFFFFFF"/>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
      <left style="thin">
        <color indexed="64"/>
      </left>
      <right style="thin">
        <color indexed="64"/>
      </right>
      <top/>
      <bottom style="thin">
        <color rgb="FF000000"/>
      </bottom>
      <diagonal/>
    </border>
    <border>
      <left/>
      <right style="thin">
        <color rgb="FF000000"/>
      </right>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8">
    <xf numFmtId="0" fontId="0" fillId="0" borderId="0" xfId="0"/>
    <xf numFmtId="0" fontId="2"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9" fontId="3" fillId="4" borderId="1" xfId="1" applyFont="1" applyFill="1" applyBorder="1" applyAlignment="1" applyProtection="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9" fontId="5" fillId="8" borderId="1" xfId="1" applyFont="1" applyFill="1" applyBorder="1" applyAlignment="1" applyProtection="1">
      <alignment horizontal="center" vertical="center" wrapText="1"/>
    </xf>
    <xf numFmtId="9"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xf>
    <xf numFmtId="9" fontId="4" fillId="5" borderId="1" xfId="0" applyNumberFormat="1" applyFont="1" applyFill="1" applyBorder="1" applyAlignment="1">
      <alignment horizontal="center" vertical="center"/>
    </xf>
    <xf numFmtId="14" fontId="4" fillId="5" borderId="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9" fontId="4" fillId="0" borderId="1" xfId="1" applyFont="1" applyFill="1" applyBorder="1" applyAlignment="1" applyProtection="1">
      <alignment horizontal="center" vertical="center" wrapText="1"/>
    </xf>
    <xf numFmtId="9" fontId="4" fillId="0" borderId="1" xfId="0" applyNumberFormat="1" applyFont="1" applyBorder="1" applyAlignment="1">
      <alignment horizontal="center" vertical="center"/>
    </xf>
    <xf numFmtId="0" fontId="4" fillId="0" borderId="1" xfId="1" applyNumberFormat="1" applyFont="1" applyFill="1" applyBorder="1" applyAlignment="1" applyProtection="1">
      <alignment horizontal="center" vertical="center" wrapText="1"/>
    </xf>
    <xf numFmtId="0" fontId="7" fillId="0" borderId="1" xfId="2" applyFont="1" applyBorder="1" applyAlignment="1">
      <alignment horizontal="center" vertical="center" wrapText="1"/>
    </xf>
    <xf numFmtId="9" fontId="4" fillId="0" borderId="1" xfId="0" applyNumberFormat="1" applyFont="1" applyBorder="1" applyAlignment="1" applyProtection="1">
      <alignment horizontal="center" vertical="center"/>
      <protection locked="0"/>
    </xf>
    <xf numFmtId="0" fontId="8" fillId="0" borderId="1" xfId="0" applyFont="1" applyBorder="1" applyAlignment="1">
      <alignment horizontal="center" vertical="center" wrapText="1"/>
    </xf>
    <xf numFmtId="9"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9" fontId="4" fillId="0" borderId="0" xfId="1" applyFont="1" applyFill="1" applyAlignment="1">
      <alignment horizontal="center" vertical="center"/>
    </xf>
    <xf numFmtId="0" fontId="4" fillId="0" borderId="0" xfId="0" applyFont="1" applyAlignment="1" applyProtection="1">
      <alignment horizontal="center" vertical="center"/>
      <protection locked="0"/>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4" fillId="6" borderId="3" xfId="0" applyFont="1" applyFill="1" applyBorder="1" applyAlignment="1">
      <alignment horizontal="center" vertical="center" wrapText="1"/>
    </xf>
    <xf numFmtId="0" fontId="4" fillId="6" borderId="0" xfId="0" applyFont="1" applyFill="1" applyAlignment="1">
      <alignment horizontal="center" vertical="center" wrapText="1"/>
    </xf>
    <xf numFmtId="9" fontId="3" fillId="4" borderId="1" xfId="1" applyFont="1" applyFill="1" applyBorder="1" applyAlignment="1">
      <alignment horizontal="center" vertical="center" wrapText="1"/>
    </xf>
    <xf numFmtId="9" fontId="5" fillId="8" borderId="1" xfId="1" applyFont="1" applyFill="1" applyBorder="1" applyAlignment="1">
      <alignment horizontal="center" vertical="center" wrapText="1"/>
    </xf>
    <xf numFmtId="0" fontId="12" fillId="11" borderId="6" xfId="0" applyFont="1" applyFill="1" applyBorder="1" applyAlignment="1">
      <alignment horizontal="center" vertical="center" wrapText="1" readingOrder="1"/>
    </xf>
    <xf numFmtId="9" fontId="12" fillId="11" borderId="6" xfId="0" applyNumberFormat="1" applyFont="1" applyFill="1" applyBorder="1" applyAlignment="1">
      <alignment horizontal="center" vertical="center" wrapText="1" readingOrder="1"/>
    </xf>
    <xf numFmtId="0" fontId="12" fillId="12" borderId="7" xfId="0" applyFont="1" applyFill="1" applyBorder="1" applyAlignment="1">
      <alignment horizontal="center" vertical="center" wrapText="1" readingOrder="1"/>
    </xf>
    <xf numFmtId="0" fontId="12" fillId="11" borderId="7" xfId="0" applyFont="1" applyFill="1" applyBorder="1" applyAlignment="1">
      <alignment horizontal="center" vertical="center" wrapText="1" readingOrder="1"/>
    </xf>
    <xf numFmtId="0" fontId="0" fillId="0" borderId="1" xfId="0" applyBorder="1"/>
    <xf numFmtId="10"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4" borderId="8" xfId="0" applyFont="1" applyFill="1" applyBorder="1" applyAlignment="1">
      <alignment horizontal="center" vertical="center" wrapText="1"/>
    </xf>
    <xf numFmtId="9" fontId="4" fillId="6" borderId="14" xfId="0" applyNumberFormat="1" applyFont="1" applyFill="1" applyBorder="1" applyAlignment="1">
      <alignment horizontal="center" vertical="center" wrapText="1"/>
    </xf>
    <xf numFmtId="0" fontId="4" fillId="0" borderId="14" xfId="0" applyFont="1" applyBorder="1" applyAlignment="1">
      <alignment horizontal="center" vertical="center" wrapText="1"/>
    </xf>
    <xf numFmtId="9" fontId="4" fillId="0" borderId="14" xfId="0" applyNumberFormat="1" applyFont="1" applyBorder="1" applyAlignment="1">
      <alignment horizontal="center" vertical="center" wrapText="1"/>
    </xf>
    <xf numFmtId="9" fontId="3" fillId="4" borderId="8" xfId="1" applyFont="1" applyFill="1" applyBorder="1" applyAlignment="1">
      <alignment horizontal="center" vertical="center" wrapText="1"/>
    </xf>
    <xf numFmtId="0" fontId="2" fillId="5" borderId="8" xfId="0" applyFont="1" applyFill="1" applyBorder="1" applyAlignment="1">
      <alignment horizontal="center" vertical="center" wrapText="1"/>
    </xf>
    <xf numFmtId="0" fontId="8" fillId="10" borderId="1" xfId="0" applyFont="1" applyFill="1" applyBorder="1" applyAlignment="1">
      <alignment horizontal="center" vertical="center" wrapText="1"/>
    </xf>
    <xf numFmtId="9" fontId="5" fillId="7" borderId="1" xfId="1" applyFont="1" applyFill="1" applyBorder="1" applyAlignment="1">
      <alignment horizontal="center" vertical="center" wrapText="1"/>
    </xf>
    <xf numFmtId="14" fontId="8" fillId="10" borderId="1" xfId="0" applyNumberFormat="1" applyFont="1" applyFill="1" applyBorder="1" applyAlignment="1">
      <alignment horizontal="center" vertical="center" wrapText="1"/>
    </xf>
    <xf numFmtId="0" fontId="16" fillId="13" borderId="1" xfId="0" applyFont="1" applyFill="1" applyBorder="1" applyAlignment="1">
      <alignment vertical="center" wrapText="1"/>
    </xf>
    <xf numFmtId="9" fontId="4" fillId="0" borderId="0" xfId="1" applyFont="1" applyAlignment="1">
      <alignment horizontal="center" vertical="center"/>
    </xf>
    <xf numFmtId="9" fontId="0" fillId="0" borderId="0" xfId="1" applyFont="1"/>
    <xf numFmtId="0" fontId="16" fillId="15" borderId="1"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1" fillId="16" borderId="4" xfId="0" applyFont="1" applyFill="1" applyBorder="1" applyAlignment="1">
      <alignment horizontal="center" vertical="center" wrapText="1" readingOrder="1"/>
    </xf>
    <xf numFmtId="0" fontId="11" fillId="16" borderId="5" xfId="0" applyFont="1" applyFill="1" applyBorder="1" applyAlignment="1">
      <alignment horizontal="center" vertical="center" wrapText="1" readingOrder="1"/>
    </xf>
    <xf numFmtId="9" fontId="12" fillId="11" borderId="33" xfId="0" applyNumberFormat="1" applyFont="1" applyFill="1" applyBorder="1" applyAlignment="1">
      <alignment horizontal="center" vertical="center" wrapText="1" readingOrder="1"/>
    </xf>
    <xf numFmtId="10" fontId="11" fillId="11" borderId="37" xfId="0" applyNumberFormat="1" applyFont="1" applyFill="1" applyBorder="1" applyAlignment="1">
      <alignment horizontal="center" vertical="center" wrapText="1" readingOrder="1"/>
    </xf>
    <xf numFmtId="0" fontId="5" fillId="0" borderId="11" xfId="0" applyFont="1" applyBorder="1" applyAlignment="1">
      <alignment wrapText="1"/>
    </xf>
    <xf numFmtId="0" fontId="8" fillId="9" borderId="18" xfId="0" applyFont="1" applyFill="1" applyBorder="1" applyAlignment="1">
      <alignment wrapText="1"/>
    </xf>
    <xf numFmtId="0" fontId="8" fillId="0" borderId="18" xfId="0" applyFont="1" applyBorder="1" applyAlignment="1">
      <alignment wrapText="1"/>
    </xf>
    <xf numFmtId="0" fontId="5" fillId="0" borderId="18" xfId="0" applyFont="1" applyBorder="1" applyAlignment="1">
      <alignment wrapText="1"/>
    </xf>
    <xf numFmtId="0" fontId="8" fillId="0" borderId="20" xfId="0" applyFont="1" applyBorder="1" applyAlignment="1">
      <alignment wrapText="1"/>
    </xf>
    <xf numFmtId="0" fontId="5" fillId="0" borderId="20" xfId="0" applyFont="1" applyBorder="1" applyAlignment="1">
      <alignment wrapText="1"/>
    </xf>
    <xf numFmtId="0" fontId="5" fillId="0" borderId="13" xfId="0" applyFont="1" applyBorder="1" applyAlignment="1">
      <alignment wrapText="1"/>
    </xf>
    <xf numFmtId="0" fontId="3" fillId="4" borderId="1" xfId="0" applyFont="1" applyFill="1" applyBorder="1" applyAlignment="1">
      <alignment vertical="center" wrapText="1"/>
    </xf>
    <xf numFmtId="0" fontId="6" fillId="0" borderId="3" xfId="3" applyBorder="1" applyAlignment="1">
      <alignment horizontal="center" vertical="center" wrapText="1"/>
    </xf>
    <xf numFmtId="0" fontId="26" fillId="0" borderId="11" xfId="0" applyFont="1" applyBorder="1" applyAlignment="1">
      <alignment wrapText="1"/>
    </xf>
    <xf numFmtId="0" fontId="8" fillId="0" borderId="11" xfId="0" applyFont="1" applyBorder="1" applyAlignment="1">
      <alignment wrapText="1"/>
    </xf>
    <xf numFmtId="9" fontId="0" fillId="0" borderId="0" xfId="0" applyNumberFormat="1"/>
    <xf numFmtId="0" fontId="6" fillId="0" borderId="3" xfId="2" applyBorder="1"/>
    <xf numFmtId="0" fontId="0" fillId="0" borderId="3" xfId="0" applyBorder="1"/>
    <xf numFmtId="0" fontId="6" fillId="6" borderId="3" xfId="3" applyFill="1" applyBorder="1" applyAlignment="1">
      <alignment horizontal="center" vertical="center" wrapText="1"/>
    </xf>
    <xf numFmtId="9" fontId="0" fillId="0" borderId="1" xfId="0" applyNumberFormat="1" applyBorder="1"/>
    <xf numFmtId="0" fontId="27" fillId="0" borderId="1" xfId="0" applyFont="1" applyBorder="1" applyAlignment="1">
      <alignment wrapText="1"/>
    </xf>
    <xf numFmtId="0" fontId="0" fillId="0" borderId="3" xfId="0" applyBorder="1" applyAlignment="1">
      <alignment wrapText="1"/>
    </xf>
    <xf numFmtId="0" fontId="6" fillId="0" borderId="39" xfId="2" applyBorder="1" applyAlignment="1">
      <alignment wrapText="1"/>
    </xf>
    <xf numFmtId="0" fontId="4" fillId="0" borderId="1" xfId="0" applyFont="1" applyBorder="1" applyAlignment="1" applyProtection="1">
      <alignment vertical="center" wrapText="1"/>
      <protection locked="0"/>
    </xf>
    <xf numFmtId="0" fontId="0" fillId="0" borderId="1" xfId="0" applyBorder="1" applyAlignment="1">
      <alignment wrapText="1"/>
    </xf>
    <xf numFmtId="0" fontId="6" fillId="0" borderId="3" xfId="2" applyBorder="1" applyAlignment="1">
      <alignment horizontal="center" wrapText="1"/>
    </xf>
    <xf numFmtId="9" fontId="4"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9"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6" borderId="3" xfId="0" applyFont="1" applyFill="1" applyBorder="1" applyAlignment="1">
      <alignment horizontal="center" vertical="center" wrapText="1"/>
    </xf>
    <xf numFmtId="9" fontId="8" fillId="0" borderId="3" xfId="0" applyNumberFormat="1" applyFont="1" applyBorder="1" applyAlignment="1">
      <alignment horizontal="center" vertical="center" wrapText="1"/>
    </xf>
    <xf numFmtId="0" fontId="5" fillId="9" borderId="3" xfId="0" applyFont="1" applyFill="1" applyBorder="1" applyAlignment="1">
      <alignment wrapText="1"/>
    </xf>
    <xf numFmtId="0" fontId="25" fillId="0" borderId="3" xfId="0" applyFont="1" applyBorder="1" applyAlignment="1">
      <alignment wrapText="1"/>
    </xf>
    <xf numFmtId="0" fontId="5" fillId="6" borderId="3" xfId="0" applyFont="1" applyFill="1" applyBorder="1" applyAlignment="1">
      <alignment wrapText="1"/>
    </xf>
    <xf numFmtId="0" fontId="8" fillId="0" borderId="3" xfId="0" applyFont="1" applyBorder="1" applyAlignment="1">
      <alignment wrapText="1"/>
    </xf>
    <xf numFmtId="9" fontId="4" fillId="6" borderId="3" xfId="0" applyNumberFormat="1" applyFont="1" applyFill="1" applyBorder="1" applyAlignment="1">
      <alignment horizontal="center" vertical="center" wrapText="1"/>
    </xf>
    <xf numFmtId="9" fontId="5" fillId="6" borderId="3" xfId="0" applyNumberFormat="1" applyFont="1" applyFill="1" applyBorder="1" applyAlignment="1">
      <alignment horizontal="center" vertical="center" wrapText="1"/>
    </xf>
    <xf numFmtId="9" fontId="5" fillId="7" borderId="18" xfId="1" applyFont="1" applyFill="1" applyBorder="1" applyAlignment="1">
      <alignment horizontal="center" vertical="center" wrapText="1"/>
    </xf>
    <xf numFmtId="0" fontId="6" fillId="0" borderId="3" xfId="2" applyBorder="1" applyAlignment="1">
      <alignment horizontal="center" vertical="center" wrapText="1"/>
    </xf>
    <xf numFmtId="0" fontId="6" fillId="0" borderId="0" xfId="2"/>
    <xf numFmtId="0" fontId="6" fillId="0" borderId="3" xfId="2" applyBorder="1" applyAlignment="1">
      <alignment horizontal="left" vertical="center" wrapText="1"/>
    </xf>
    <xf numFmtId="0" fontId="4" fillId="0" borderId="3" xfId="0" applyFont="1" applyBorder="1" applyAlignment="1">
      <alignment horizontal="left" vertical="center" wrapText="1"/>
    </xf>
    <xf numFmtId="0" fontId="4" fillId="6" borderId="3" xfId="0" applyFont="1" applyFill="1" applyBorder="1" applyAlignment="1">
      <alignment horizontal="left" vertical="center" wrapText="1"/>
    </xf>
    <xf numFmtId="0" fontId="6" fillId="0" borderId="0" xfId="2" applyAlignment="1">
      <alignment vertical="center"/>
    </xf>
    <xf numFmtId="0" fontId="0" fillId="0" borderId="0" xfId="0" applyAlignment="1">
      <alignment vertical="center"/>
    </xf>
    <xf numFmtId="0" fontId="6" fillId="0" borderId="0" xfId="2" applyAlignment="1">
      <alignment wrapText="1"/>
    </xf>
    <xf numFmtId="0" fontId="6" fillId="0" borderId="1" xfId="2" applyBorder="1" applyAlignment="1">
      <alignment horizontal="center" vertical="center" wrapText="1"/>
    </xf>
    <xf numFmtId="0" fontId="4" fillId="0" borderId="17" xfId="0" applyFont="1" applyBorder="1" applyAlignment="1">
      <alignment vertical="center" wrapText="1"/>
    </xf>
    <xf numFmtId="0" fontId="6" fillId="0" borderId="1" xfId="3" applyBorder="1" applyAlignment="1">
      <alignment horizontal="center" vertical="center" wrapText="1"/>
    </xf>
    <xf numFmtId="164" fontId="4" fillId="0" borderId="1" xfId="1" applyNumberFormat="1" applyFont="1" applyFill="1" applyBorder="1" applyAlignment="1" applyProtection="1">
      <alignment horizontal="center" vertical="center" wrapText="1"/>
    </xf>
    <xf numFmtId="9" fontId="12" fillId="11" borderId="6" xfId="1" applyFont="1" applyFill="1" applyBorder="1" applyAlignment="1">
      <alignment horizontal="center" vertical="center" wrapText="1" readingOrder="1"/>
    </xf>
    <xf numFmtId="0" fontId="14" fillId="11" borderId="36" xfId="0" applyFont="1" applyFill="1" applyBorder="1" applyAlignment="1">
      <alignment horizontal="center" vertical="center" wrapText="1" readingOrder="1"/>
    </xf>
    <xf numFmtId="9" fontId="14" fillId="11" borderId="36" xfId="1" applyFont="1" applyFill="1" applyBorder="1" applyAlignment="1">
      <alignment horizontal="center" vertical="center" wrapText="1" readingOrder="1"/>
    </xf>
    <xf numFmtId="9" fontId="14" fillId="11" borderId="36" xfId="0" applyNumberFormat="1" applyFont="1" applyFill="1" applyBorder="1" applyAlignment="1">
      <alignment horizontal="center" vertical="center" wrapText="1" readingOrder="1"/>
    </xf>
    <xf numFmtId="0" fontId="8" fillId="0" borderId="3" xfId="0" applyFont="1" applyBorder="1" applyAlignment="1">
      <alignment horizontal="left" vertical="center" wrapText="1"/>
    </xf>
    <xf numFmtId="0" fontId="24" fillId="16" borderId="32" xfId="3" applyFont="1" applyFill="1" applyBorder="1" applyAlignment="1">
      <alignment horizontal="left" vertical="center" wrapText="1" readingOrder="1"/>
    </xf>
    <xf numFmtId="0" fontId="24" fillId="16" borderId="34" xfId="3" applyFont="1" applyFill="1" applyBorder="1" applyAlignment="1">
      <alignment horizontal="left" vertical="center" wrapText="1" readingOrder="1"/>
    </xf>
    <xf numFmtId="0" fontId="23" fillId="16" borderId="35" xfId="0" applyFont="1" applyFill="1" applyBorder="1" applyAlignment="1">
      <alignment horizontal="left" vertical="center" wrapText="1" readingOrder="1"/>
    </xf>
    <xf numFmtId="10" fontId="4" fillId="0" borderId="1" xfId="1" applyNumberFormat="1" applyFont="1" applyBorder="1" applyAlignment="1">
      <alignment horizontal="center" vertical="center" wrapText="1"/>
    </xf>
    <xf numFmtId="10" fontId="25" fillId="0" borderId="3" xfId="0" applyNumberFormat="1" applyFont="1" applyBorder="1" applyAlignment="1">
      <alignment horizont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2" xfId="0" applyFont="1" applyBorder="1" applyAlignment="1">
      <alignment horizontal="center" vertical="center"/>
    </xf>
    <xf numFmtId="0" fontId="18" fillId="0" borderId="27" xfId="0" applyFont="1" applyBorder="1" applyAlignment="1">
      <alignment horizontal="center" vertical="center"/>
    </xf>
    <xf numFmtId="0" fontId="19" fillId="0" borderId="0" xfId="0" applyFont="1" applyAlignment="1">
      <alignment horizontal="center" wrapText="1"/>
    </xf>
    <xf numFmtId="0" fontId="11" fillId="16" borderId="29" xfId="0" applyFont="1" applyFill="1" applyBorder="1" applyAlignment="1">
      <alignment horizontal="center" vertical="center" wrapText="1" readingOrder="1"/>
    </xf>
    <xf numFmtId="0" fontId="11" fillId="16" borderId="31" xfId="0" applyFont="1" applyFill="1" applyBorder="1" applyAlignment="1">
      <alignment horizontal="center" vertical="center" wrapText="1" readingOrder="1"/>
    </xf>
    <xf numFmtId="0" fontId="23" fillId="16" borderId="28" xfId="0" applyFont="1" applyFill="1" applyBorder="1" applyAlignment="1">
      <alignment horizontal="center" vertical="center" wrapText="1" readingOrder="1"/>
    </xf>
    <xf numFmtId="0" fontId="23" fillId="16" borderId="30" xfId="0" applyFont="1" applyFill="1" applyBorder="1" applyAlignment="1">
      <alignment horizontal="center" vertical="center" wrapText="1" readingOrder="1"/>
    </xf>
    <xf numFmtId="0" fontId="11" fillId="16" borderId="4" xfId="0" applyFont="1" applyFill="1" applyBorder="1" applyAlignment="1">
      <alignment horizontal="center" vertical="center" wrapText="1" readingOrder="1"/>
    </xf>
    <xf numFmtId="0" fontId="11" fillId="16" borderId="5" xfId="0" applyFont="1" applyFill="1" applyBorder="1" applyAlignment="1">
      <alignment horizontal="center" vertical="center" wrapText="1" readingOrder="1"/>
    </xf>
    <xf numFmtId="0" fontId="14" fillId="16" borderId="4" xfId="0" applyFont="1" applyFill="1" applyBorder="1" applyAlignment="1">
      <alignment horizontal="center" vertical="center" wrapText="1" readingOrder="1"/>
    </xf>
    <xf numFmtId="0" fontId="14" fillId="16" borderId="5" xfId="0" applyFont="1" applyFill="1" applyBorder="1" applyAlignment="1">
      <alignment horizontal="center" vertical="center" wrapText="1" readingOrder="1"/>
    </xf>
    <xf numFmtId="0" fontId="0" fillId="0" borderId="11" xfId="0" applyBorder="1" applyAlignment="1">
      <alignment horizontal="center" vertical="center" wrapText="1"/>
    </xf>
    <xf numFmtId="0" fontId="0" fillId="0" borderId="13" xfId="0"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1" xfId="0" applyFont="1" applyBorder="1" applyAlignment="1">
      <alignment wrapText="1"/>
    </xf>
    <xf numFmtId="0" fontId="5" fillId="0" borderId="38" xfId="0" applyFont="1" applyBorder="1" applyAlignment="1">
      <alignment wrapText="1"/>
    </xf>
    <xf numFmtId="0" fontId="5"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9" fontId="2" fillId="5" borderId="1" xfId="1" applyFont="1" applyFill="1" applyBorder="1" applyAlignment="1" applyProtection="1">
      <alignment horizontal="center" vertical="center" wrapText="1"/>
    </xf>
    <xf numFmtId="0" fontId="15" fillId="14" borderId="15" xfId="0" applyFont="1" applyFill="1" applyBorder="1" applyAlignment="1">
      <alignment horizontal="center" vertical="center" wrapText="1"/>
    </xf>
    <xf numFmtId="0" fontId="15" fillId="14" borderId="16" xfId="0" applyFont="1" applyFill="1" applyBorder="1" applyAlignment="1">
      <alignment horizontal="center" vertical="center" wrapText="1"/>
    </xf>
    <xf numFmtId="10" fontId="0" fillId="0" borderId="11"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9" fontId="4" fillId="0" borderId="1" xfId="0" applyNumberFormat="1" applyFont="1" applyBorder="1" applyAlignment="1">
      <alignment horizontal="center" vertical="center"/>
    </xf>
    <xf numFmtId="0" fontId="5" fillId="6"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wrapText="1" readingOrder="1"/>
    </xf>
    <xf numFmtId="9" fontId="4" fillId="0" borderId="3"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0" fontId="21" fillId="2"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3" fillId="4"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8" xfId="0" applyFont="1" applyFill="1" applyBorder="1" applyAlignment="1">
      <alignment horizontal="center" vertical="center" wrapText="1"/>
    </xf>
    <xf numFmtId="9" fontId="2" fillId="5" borderId="3" xfId="1" applyFont="1" applyFill="1" applyBorder="1" applyAlignment="1">
      <alignment horizontal="center" vertical="center" wrapText="1"/>
    </xf>
    <xf numFmtId="9" fontId="2" fillId="5" borderId="8" xfId="1" applyFont="1" applyFill="1" applyBorder="1" applyAlignment="1">
      <alignment horizontal="center" vertical="center" wrapText="1"/>
    </xf>
    <xf numFmtId="0" fontId="16" fillId="13" borderId="1" xfId="0" applyFont="1" applyFill="1" applyBorder="1" applyAlignment="1">
      <alignment vertical="center" wrapText="1"/>
    </xf>
    <xf numFmtId="0" fontId="16" fillId="13" borderId="1"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16" fillId="13" borderId="19"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16" fillId="13" borderId="20"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16" fillId="13" borderId="21"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16" fillId="13" borderId="18" xfId="0" applyFont="1" applyFill="1" applyBorder="1" applyAlignment="1">
      <alignment horizontal="center" vertical="center" wrapText="1"/>
    </xf>
    <xf numFmtId="0" fontId="16" fillId="13" borderId="11" xfId="0" applyFont="1" applyFill="1" applyBorder="1" applyAlignment="1">
      <alignment vertical="center" wrapText="1"/>
    </xf>
    <xf numFmtId="0" fontId="16" fillId="13" borderId="13" xfId="0" applyFont="1" applyFill="1" applyBorder="1" applyAlignment="1">
      <alignment vertical="center" wrapText="1"/>
    </xf>
    <xf numFmtId="0" fontId="22" fillId="2" borderId="1" xfId="0" applyFont="1" applyFill="1" applyBorder="1" applyAlignment="1">
      <alignment horizontal="center" vertical="center" wrapText="1"/>
    </xf>
    <xf numFmtId="9" fontId="2" fillId="5" borderId="1" xfId="1" applyFont="1" applyFill="1" applyBorder="1" applyAlignment="1">
      <alignment horizontal="center" vertical="center" wrapText="1"/>
    </xf>
    <xf numFmtId="0" fontId="18" fillId="0" borderId="24" xfId="0" applyFont="1" applyBorder="1" applyAlignment="1">
      <alignment vertical="center"/>
    </xf>
    <xf numFmtId="0" fontId="18" fillId="0" borderId="22" xfId="0" applyFont="1" applyBorder="1" applyAlignment="1">
      <alignmen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14" fontId="0" fillId="0" borderId="1" xfId="0" applyNumberFormat="1" applyBorder="1"/>
    <xf numFmtId="0" fontId="0" fillId="0" borderId="1" xfId="0" applyBorder="1" applyAlignment="1">
      <alignment horizontal="center" vertical="center"/>
    </xf>
    <xf numFmtId="0" fontId="0" fillId="0" borderId="1" xfId="0" applyBorder="1" applyAlignment="1">
      <alignment vertical="center"/>
    </xf>
    <xf numFmtId="0" fontId="18" fillId="17" borderId="1" xfId="0" applyFont="1" applyFill="1" applyBorder="1" applyAlignment="1">
      <alignment horizontal="center" vertical="center"/>
    </xf>
    <xf numFmtId="0" fontId="0" fillId="0" borderId="1" xfId="0" applyBorder="1" applyAlignment="1">
      <alignment horizontal="left" vertical="center" wrapText="1"/>
    </xf>
  </cellXfs>
  <cellStyles count="4">
    <cellStyle name="Hipervínculo" xfId="3" builtinId="8"/>
    <cellStyle name="Hyperlink" xfId="2" xr:uid="{54A05B78-C154-46D1-8C29-45CB7640436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ocumenttasks/documenttask1.xml><?xml version="1.0" encoding="utf-8"?>
<Tasks xmlns="http://schemas.microsoft.com/office/tasks/2019/documenttasks">
  <Task id="{C1E87A1E-7695-455F-B8C8-48AD693E5837}">
    <Anchor>
      <Comment id="{F30CFA55-33EE-428A-A699-02710F30E26C}"/>
    </Anchor>
    <History>
      <Event time="2024-09-05T15:05:59.46" id="{4DB74C56-DE5B-408A-81DB-EA4F8CA275AB}">
        <Attribution userId="S::vymonroy@minenergia.gov.co::79c26054-8b05-4787-8d15-4092f21a0eb5" userName="VIVIANA YILENA MONROY PRECIADO" userProvider="AD"/>
        <Anchor>
          <Comment id="{F30CFA55-33EE-428A-A699-02710F30E26C}"/>
        </Anchor>
        <Create/>
      </Event>
      <Event time="2024-09-05T15:05:59.46" id="{E3939E6D-61BF-4BA8-B82A-EEACD97FBE8F}">
        <Attribution userId="S::vymonroy@minenergia.gov.co::79c26054-8b05-4787-8d15-4092f21a0eb5" userName="VIVIANA YILENA MONROY PRECIADO" userProvider="AD"/>
        <Anchor>
          <Comment id="{F30CFA55-33EE-428A-A699-02710F30E26C}"/>
        </Anchor>
        <Assign userId="S::syquevedo@minenergia.gov.co::50d3ba96-3736-4cd1-830c-a90520499de3" userName="SIRLEY YESSENIA QUEVEDO RODRIGUEZ" userProvider="AD"/>
      </Event>
      <Event time="2024-09-05T15:05:59.46" id="{EA33B81A-9DE1-4357-B060-16270B4CDB63}">
        <Attribution userId="S::vymonroy@minenergia.gov.co::79c26054-8b05-4787-8d15-4092f21a0eb5" userName="VIVIANA YILENA MONROY PRECIADO" userProvider="AD"/>
        <Anchor>
          <Comment id="{F30CFA55-33EE-428A-A699-02710F30E26C}"/>
        </Anchor>
        <SetTitle title="@SIRLEY YESSENIA QUEVEDO RODRIGUEZ Hola yes, por favor indicas el avance en este segundo cuatrimestre. gracias"/>
      </Event>
    </History>
  </Task>
  <Task id="{2275D599-CF04-438C-BFE4-BFEFFD0067AD}">
    <Anchor>
      <Comment id="{60F423F8-98AF-4EF6-A8C4-F3814412EAB8}"/>
    </Anchor>
    <History>
      <Event time="2024-09-05T15:39:32.16" id="{E2870DE0-BECF-4038-875D-FB791E4C96FF}">
        <Attribution userId="S::vymonroy@minenergia.gov.co::79c26054-8b05-4787-8d15-4092f21a0eb5" userName="VIVIANA YILENA MONROY PRECIADO" userProvider="AD"/>
        <Anchor>
          <Comment id="{60F423F8-98AF-4EF6-A8C4-F3814412EAB8}"/>
        </Anchor>
        <Create/>
      </Event>
      <Event time="2024-09-05T15:39:32.16" id="{196FD8F9-1160-422B-A6A3-8A3BFFF53957}">
        <Attribution userId="S::vymonroy@minenergia.gov.co::79c26054-8b05-4787-8d15-4092f21a0eb5" userName="VIVIANA YILENA MONROY PRECIADO" userProvider="AD"/>
        <Anchor>
          <Comment id="{60F423F8-98AF-4EF6-A8C4-F3814412EAB8}"/>
        </Anchor>
        <Assign userId="S::syquevedo@minenergia.gov.co::50d3ba96-3736-4cd1-830c-a90520499de3" userName="SIRLEY YESSENIA QUEVEDO RODRIGUEZ" userProvider="AD"/>
      </Event>
      <Event time="2024-09-05T15:39:32.16" id="{5EBF571A-CCC2-4F80-A76C-A7172DC7D4C2}">
        <Attribution userId="S::vymonroy@minenergia.gov.co::79c26054-8b05-4787-8d15-4092f21a0eb5" userName="VIVIANA YILENA MONROY PRECIADO" userProvider="AD"/>
        <Anchor>
          <Comment id="{60F423F8-98AF-4EF6-A8C4-F3814412EAB8}"/>
        </Anchor>
        <SetTitle title="@SIRLEY YESSENIA QUEVEDO RODRIGUEZ puedes incluir la propuesta de líneas de defensa que hiciste, por favor."/>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1763731</xdr:colOff>
      <xdr:row>1</xdr:row>
      <xdr:rowOff>51370</xdr:rowOff>
    </xdr:from>
    <xdr:to>
      <xdr:col>2</xdr:col>
      <xdr:colOff>238875</xdr:colOff>
      <xdr:row>2</xdr:row>
      <xdr:rowOff>367301</xdr:rowOff>
    </xdr:to>
    <xdr:pic>
      <xdr:nvPicPr>
        <xdr:cNvPr id="2" name="Imagen 1">
          <a:extLst>
            <a:ext uri="{FF2B5EF4-FFF2-40B4-BE49-F238E27FC236}">
              <a16:creationId xmlns:a16="http://schemas.microsoft.com/office/drawing/2014/main" id="{86BE88E4-DD14-4CD2-9FAC-3CF0340C6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4765" y="239730"/>
          <a:ext cx="83820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1234440</xdr:colOff>
      <xdr:row>0</xdr:row>
      <xdr:rowOff>175260</xdr:rowOff>
    </xdr:from>
    <xdr:to>
      <xdr:col>3</xdr:col>
      <xdr:colOff>1065399</xdr:colOff>
      <xdr:row>1</xdr:row>
      <xdr:rowOff>682912</xdr:rowOff>
    </xdr:to>
    <xdr:pic>
      <xdr:nvPicPr>
        <xdr:cNvPr id="2" name="Imagen 1" descr="Imagen que contiene Texto&#10;&#10;Descripción generada automáticamente">
          <a:extLst>
            <a:ext uri="{FF2B5EF4-FFF2-40B4-BE49-F238E27FC236}">
              <a16:creationId xmlns:a16="http://schemas.microsoft.com/office/drawing/2014/main" id="{CEB7D047-8D89-453B-8FA8-545C2F5A75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37" t="23815" r="18338" b="23554"/>
        <a:stretch/>
      </xdr:blipFill>
      <xdr:spPr>
        <a:xfrm>
          <a:off x="2750820" y="175260"/>
          <a:ext cx="1370199" cy="6905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1021969</xdr:colOff>
      <xdr:row>0</xdr:row>
      <xdr:rowOff>1132</xdr:rowOff>
    </xdr:from>
    <xdr:to>
      <xdr:col>3</xdr:col>
      <xdr:colOff>502920</xdr:colOff>
      <xdr:row>1</xdr:row>
      <xdr:rowOff>332392</xdr:rowOff>
    </xdr:to>
    <xdr:pic>
      <xdr:nvPicPr>
        <xdr:cNvPr id="3" name="Imagen 2" descr="Imagen que contiene Texto&#10;&#10;Descripción generada automáticamente">
          <a:extLst>
            <a:ext uri="{FF2B5EF4-FFF2-40B4-BE49-F238E27FC236}">
              <a16:creationId xmlns:a16="http://schemas.microsoft.com/office/drawing/2014/main" id="{E9F7F1A0-807A-4C68-AF1A-37B757716C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37" t="23815" r="18338" b="23554"/>
        <a:stretch/>
      </xdr:blipFill>
      <xdr:spPr>
        <a:xfrm>
          <a:off x="2949829" y="1132"/>
          <a:ext cx="1020191" cy="5141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1330139</xdr:colOff>
      <xdr:row>0</xdr:row>
      <xdr:rowOff>0</xdr:rowOff>
    </xdr:from>
    <xdr:to>
      <xdr:col>3</xdr:col>
      <xdr:colOff>855009</xdr:colOff>
      <xdr:row>1</xdr:row>
      <xdr:rowOff>420781</xdr:rowOff>
    </xdr:to>
    <xdr:pic>
      <xdr:nvPicPr>
        <xdr:cNvPr id="5" name="Imagen 1" descr="Imagen que contiene Texto&#10;&#10;Descripción generada automáticamente">
          <a:extLst>
            <a:ext uri="{FF2B5EF4-FFF2-40B4-BE49-F238E27FC236}">
              <a16:creationId xmlns:a16="http://schemas.microsoft.com/office/drawing/2014/main" id="{677CADE1-B257-4AC6-936D-5BBD08544C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37" t="23815" r="18338" b="23554"/>
        <a:stretch/>
      </xdr:blipFill>
      <xdr:spPr>
        <a:xfrm>
          <a:off x="3266515" y="0"/>
          <a:ext cx="1066800" cy="600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240199</xdr:colOff>
      <xdr:row>0</xdr:row>
      <xdr:rowOff>0</xdr:rowOff>
    </xdr:from>
    <xdr:to>
      <xdr:col>3</xdr:col>
      <xdr:colOff>524291</xdr:colOff>
      <xdr:row>1</xdr:row>
      <xdr:rowOff>636318</xdr:rowOff>
    </xdr:to>
    <xdr:pic>
      <xdr:nvPicPr>
        <xdr:cNvPr id="3" name="Imagen 2" descr="Imagen que contiene Texto&#10;&#10;Descripción generada automáticamente">
          <a:extLst>
            <a:ext uri="{FF2B5EF4-FFF2-40B4-BE49-F238E27FC236}">
              <a16:creationId xmlns:a16="http://schemas.microsoft.com/office/drawing/2014/main" id="{F6EE8F1B-813F-4E47-9067-5227795F94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37" t="23815" r="18338" b="23554"/>
        <a:stretch/>
      </xdr:blipFill>
      <xdr:spPr>
        <a:xfrm>
          <a:off x="2160439" y="0"/>
          <a:ext cx="1282312" cy="8191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369271</xdr:colOff>
      <xdr:row>1</xdr:row>
      <xdr:rowOff>15240</xdr:rowOff>
    </xdr:from>
    <xdr:to>
      <xdr:col>1</xdr:col>
      <xdr:colOff>85272</xdr:colOff>
      <xdr:row>2</xdr:row>
      <xdr:rowOff>510540</xdr:rowOff>
    </xdr:to>
    <xdr:pic>
      <xdr:nvPicPr>
        <xdr:cNvPr id="2" name="Imagen 1">
          <a:extLst>
            <a:ext uri="{FF2B5EF4-FFF2-40B4-BE49-F238E27FC236}">
              <a16:creationId xmlns:a16="http://schemas.microsoft.com/office/drawing/2014/main" id="{2F63DA55-38C0-4506-94BC-5DF585129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271" y="198120"/>
          <a:ext cx="676121"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IRLEY YESSENIA QUEVEDO RODRIGUEZ" id="{569C4D19-1D61-4BBE-BC47-52CA9C73535E}" userId="syquevedo@minenergia.gov.co" providerId="PeoplePicker"/>
  <person displayName="VIVIANA YILENA MONROY PRECIADO" id="{29EE125B-C728-4828-A7B2-14E0ABDB929C}" userId="S::vymonroy@minenergia.gov.co::79c26054-8b05-4787-8d15-4092f21a0eb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6" dT="2024-09-05T15:06:01.33" personId="{29EE125B-C728-4828-A7B2-14E0ABDB929C}" id="{F30CFA55-33EE-428A-A699-02710F30E26C}">
    <text>@SIRLEY YESSENIA QUEVEDO RODRIGUEZ Hola yes, por favor indicas el avance en este segundo cuatrimestre. gracias</text>
    <mentions>
      <mention mentionpersonId="{569C4D19-1D61-4BBE-BC47-52CA9C73535E}" mentionId="{ABA934FF-EFD6-4D22-B6E4-5E128DDCB47D}" startIndex="0" length="34"/>
    </mentions>
  </threadedComment>
  <threadedComment ref="T8" dT="2024-09-05T15:39:34.05" personId="{29EE125B-C728-4828-A7B2-14E0ABDB929C}" id="{60F423F8-98AF-4EF6-A8C4-F3814412EAB8}">
    <text>@SIRLEY YESSENIA QUEVEDO RODRIGUEZ puedes incluir la propuesta de líneas de defensa que hiciste, por favor.</text>
    <mentions>
      <mention mentionpersonId="{569C4D19-1D61-4BBE-BC47-52CA9C73535E}" mentionId="{944B0596-175B-4B2E-A0CB-1A37057AE9E6}" startIndex="0" length="34"/>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microsoft.com/office/2019/04/relationships/documenttask" Target="../documenttasks/documenttask1.xml"/><Relationship Id="rId3" Type="http://schemas.openxmlformats.org/officeDocument/2006/relationships/hyperlink" Target="https://minenergiacol-my.sharepoint.com/:f:/r/personal/vaguillen_minenergia_gov_co/Documents/GADPI/MIPG/Plan%20de%20Acci%C3%B3n%202024/EVIDENCIAS%20DE%20CUMPLIMIENTO/Sesiones%20de%20instancia%20de%20evaluaci%C3%B3n?csf=1&amp;web=1&amp;e=utcW9h" TargetMode="External"/><Relationship Id="rId7" Type="http://schemas.openxmlformats.org/officeDocument/2006/relationships/hyperlink" Target="https://www.minenergia.gov.co/documents/12062/Acta_No.2-_Comite__de_CSCI__27-06-2024-FIRMADA_POR_TODOLS_LOS_MIEMBROS_CON_ANEXO.pdf" TargetMode="External"/><Relationship Id="rId12" Type="http://schemas.microsoft.com/office/2017/10/relationships/threadedComment" Target="../threadedComments/threadedComment1.xml"/><Relationship Id="rId2" Type="http://schemas.openxmlformats.org/officeDocument/2006/relationships/hyperlink" Target="https://www.minenergia.gov.co/documents/12234/Informe_-_BUZON_DE_INTEGRIDAD_-_1er_Semestre_2024.pdf" TargetMode="External"/><Relationship Id="rId1" Type="http://schemas.openxmlformats.org/officeDocument/2006/relationships/hyperlink" Target="..\..\..\..\..\..\..\:f:\r\sites\OPGI-GRUPOGESTIONYSEGUIMIENTO-SIG\Shared%20Documents\TRANSPARENCIA\PROGRAMA%20TRANSPARENCIA%20Y%20ETICA%20PUBLICA\PROGRAMA%20TRANSPARENCIA%202024\Programa%20de%20transparencia%20segundo%20cuatrimestre%202024\Componente%201%20GESTION%20DE%20RIESGOS\OCDI\1.2.2?csf=1&amp;web=1&amp;e=elL5Y1" TargetMode="External"/><Relationship Id="rId6" Type="http://schemas.openxmlformats.org/officeDocument/2006/relationships/hyperlink" Target="https://minenergiacol.sharepoint.com/:f:/s/OPGI-GRUPOGESTIONYSEGUIMIENTO-SIG/EuYGqGUQOzVCohsBOJgZCwwBXUXJZ5E7-nNMr2xdQdRPVg?e=8iOaHi" TargetMode="External"/><Relationship Id="rId11" Type="http://schemas.openxmlformats.org/officeDocument/2006/relationships/comments" Target="../comments2.xml"/><Relationship Id="rId5" Type="http://schemas.openxmlformats.org/officeDocument/2006/relationships/hyperlink" Target="https://minenergiacol-my.sharepoint.com/:f:/g/personal/ajpena_minenergia_gov_co/EtxFTbFgRXNHoGopyTHNn1MBtCsw5rfEg4IjURnlDqDefQ?e=tnR1jq" TargetMode="External"/><Relationship Id="rId10" Type="http://schemas.openxmlformats.org/officeDocument/2006/relationships/vmlDrawing" Target="../drawings/vmlDrawing2.vml"/><Relationship Id="rId4" Type="http://schemas.openxmlformats.org/officeDocument/2006/relationships/hyperlink" Target="https://minenergiacol.sharepoint.com/:f:/s/OPGI-GRUPOGESTIONYSEGUIMIENTO-SIG/EkVfXRCOUrxEjqgrVggMzBsBOT_2n_GipHBmxv5zu6EGJQ?e=GzQ647"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hyperlink" Target="https://minenergiacol-my.sharepoint.com/:v:/g/personal/caldana_minenergia_gov_co/ETqZiRUpfs1Iq7-AerbX6rwBgJDbWlbhfzM8cGem2yT8PQ?e=ymzO2g" TargetMode="External"/><Relationship Id="rId18" Type="http://schemas.openxmlformats.org/officeDocument/2006/relationships/hyperlink" Target="https://teams.microsoft.com/v2/" TargetMode="External"/><Relationship Id="rId26" Type="http://schemas.openxmlformats.org/officeDocument/2006/relationships/hyperlink" Target="https://minenergiacol.sharepoint.com/:f:/s/OPGI-GRUPOGESTIONYSEGUIMIENTO-SIG/Ep17vgIq1pFNslNz7o4K6KIBwWVBSfpSVINtKZX1BEf5bg?e=wDSjJe" TargetMode="External"/><Relationship Id="rId3" Type="http://schemas.openxmlformats.org/officeDocument/2006/relationships/hyperlink" Target="https://minenergiacol-my.sharepoint.com/:f:/g/personal/lycuca_minenergia_gov_co/EkVtTwYahrpImbZjJEyGu4kBfgsuubrHVp-da2gGrqxI8w?e=QGMZux" TargetMode="External"/><Relationship Id="rId21" Type="http://schemas.openxmlformats.org/officeDocument/2006/relationships/hyperlink" Target="https://minenergiacol.sharepoint.com/:f:/s/OPGI-GRUPOGESTIONYSEGUIMIENTO-SIG/Ep7BnJOe3w5Ch6QxGdaGDaMBz_63ZljWCJCms26gmlPMtA?e=YPtOdc" TargetMode="External"/><Relationship Id="rId34" Type="http://schemas.openxmlformats.org/officeDocument/2006/relationships/comments" Target="../comments3.xml"/><Relationship Id="rId7" Type="http://schemas.openxmlformats.org/officeDocument/2006/relationships/hyperlink" Target="https://minenergiacol.sharepoint.com/:f:/s/OPGI-GRUPOGESTIONYSEGUIMIENTO-SIG/Eq2QYlJ6agVIj9YfuXd5ZqoB-9SkLoVYSmVNh4A-PzB34Q?e=acQFdE" TargetMode="External"/><Relationship Id="rId12" Type="http://schemas.openxmlformats.org/officeDocument/2006/relationships/hyperlink" Target="https://minenergiacol.sharepoint.com/:f:/s/OPGI-GRUPOGESTIONYSEGUIMIENTO-SIG/El0mQ4kOJ7FKtSccqiEMr5cB7-ynnqlhh2xKq3l2mgfKHA?e=QdxGPA" TargetMode="External"/><Relationship Id="rId17" Type="http://schemas.openxmlformats.org/officeDocument/2006/relationships/hyperlink" Target="https://minenergiacol.sharepoint.com/:f:/r/sites/OPGI-GRUPOGESTIONYSEGUIMIENTO-SIG/Shared%20Documents/TRANSPARENCIA/PROGRAMA%20TRANSPARENCIA%20Y%20ETICA%20PUBLICA/PROGRAMA%20TRANSPARENCIA%202024/Programa%20de%20transparencia%20segundo%20cuatrimestre%202024/Componente%203%20CULTURA%20DE%20LEGALIDAD%20Y%20ESTA/3.1.11?csf=1&amp;web=1&amp;e=oyWl9X" TargetMode="External"/><Relationship Id="rId25" Type="http://schemas.openxmlformats.org/officeDocument/2006/relationships/hyperlink" Target="https://minenergiacol.sharepoint.com/:f:/s/OPGI-GRUPOGESTIONYSEGUIMIENTO-SIG/Eg4-nqxRwFZBhiLYjZ_xJ6MBivuzXRrG3X7Iu4KCBaX3xw?e=wdNjyA" TargetMode="External"/><Relationship Id="rId33" Type="http://schemas.openxmlformats.org/officeDocument/2006/relationships/vmlDrawing" Target="../drawings/vmlDrawing3.vml"/><Relationship Id="rId2" Type="http://schemas.openxmlformats.org/officeDocument/2006/relationships/hyperlink" Target="..\..\..\..\..\..\..\:f:\r\sites\OPGI-GRUPOGESTIONYSEGUIMIENTO-SIG\Shared%20Documents\TRANSPARENCIA\PROGRAMA%20TRANSPARENCIA%20Y%20ETICA%20PUBLICA\PROGRAMA%20TRANSPARENCIA%202024\Programa%20de%20transparencia%20segundo%20cuatrimestre%202024\Componente%203%20CULTURA%20DE%20LEGALIDAD%20Y%20ESTA\3.2.8?csf=1&amp;web=1&amp;e=jzmIq3" TargetMode="External"/><Relationship Id="rId16" Type="http://schemas.openxmlformats.org/officeDocument/2006/relationships/hyperlink" Target="https://minenergiacol.sharepoint.com/:f:/s/OPGI-GRUPOGESTIONYSEGUIMIENTO-SIG/EuT8Spyh5vxLta4Yqg7aAasB8UGSdXHCA1tnaRdIE6ZieQ?e=JhMp5T" TargetMode="External"/><Relationship Id="rId20" Type="http://schemas.openxmlformats.org/officeDocument/2006/relationships/hyperlink" Target="https://minenergiacol.sharepoint.com/:f:/r/sites/OPGI-GRUPOGESTIONYSEGUIMIENTO-SIG/Shared%20Documents/TRANSPARENCIA/PROGRAMA%20TRANSPARENCIA%20Y%20ETICA%20PUBLICA/PROGRAMA%20TRANSPARENCIA%202024/Programa%20de%20transparencia%20segundo%20cuatrimestre%202024/Componente%203%20CULTURA%20DE%20LEGALIDAD%20Y%20ESTA/3.1.10?csf=1&amp;web=1&amp;e=IEsSg7" TargetMode="External"/><Relationship Id="rId29" Type="http://schemas.openxmlformats.org/officeDocument/2006/relationships/hyperlink" Target="https://minenergiacol.sharepoint.com/:f:/r/sites/OPGI-GRUPOGESTIONYSEGUIMIENTO-SIG/Shared%20Documents/TRANSPARENCIA/PROGRAMA%20TRANSPARENCIA%20Y%20ETICA%20PUBLICA/PROGRAMA%20TRANSPARENCIA%202024/Programa%20de%20transparencia%20segundo%20cuatrimestre%202024/Componente%203%20CULTURA%20DE%20LEGALIDAD%20Y%20ESTA/3.1.16?csf=1&amp;web=1&amp;e=XvPLn3" TargetMode="External"/><Relationship Id="rId1" Type="http://schemas.openxmlformats.org/officeDocument/2006/relationships/hyperlink" Target="https://minenergiacol.sharepoint.com/:f:/r/sites/OPGI-GRUPOGESTIONYSEGUIMIENTO-SIG/Shared%20Documents/TRANSPARENCIA/PROGRAMA%20TRANSPARENCIA%20Y%20ETICA%20PUBLICA/PROGRAMA%20TRANSPARENCIA%202024/Programa%20de%20transparencia%20segundo%20cuatrimestre%202024/Componente%203%20CULTURA%20DE%20LEGALIDAD%20Y%20ESTA/3.1.11?csf=1&amp;web=1&amp;e=oyWl9X" TargetMode="External"/><Relationship Id="rId6" Type="http://schemas.openxmlformats.org/officeDocument/2006/relationships/hyperlink" Target="..\..\..\..\..\..\..\:f:\r\sites\OPGI-GRUPOGESTIONYSEGUIMIENTO-SIG\Shared%20Documents\TRANSPARENCIA\PROGRAMA%20TRANSPARENCIA%20Y%20ETICA%20PUBLICA\PROGRAMA%20TRANSPARENCIA%202024\Programa%20de%20transparencia%20segundo%20cuatrimestre%202024\Componente%203%20CULTURA%20DE%20LEGALIDAD%20Y%20ESTA\3.1.10?csf=1&amp;web=1&amp;e=IEsSg7" TargetMode="External"/><Relationship Id="rId11" Type="http://schemas.openxmlformats.org/officeDocument/2006/relationships/hyperlink" Target="https://minenergiacol.sharepoint.com/:f:/s/OPGI-GRUPOGESTIONYSEGUIMIENTO-SIG/ErMP031Zp1hMgR4kvPHYKbsBxP43lJXaVQ6djjh55QrRvA?e=XbZDXq" TargetMode="External"/><Relationship Id="rId24" Type="http://schemas.openxmlformats.org/officeDocument/2006/relationships/hyperlink" Target="https://minenergiacol.sharepoint.com/:f:/s/OPGI-GRUPOGESTIONYSEGUIMIENTO-SIG/ErMP031Zp1hMgR4kvPHYKbsBxP43lJXaVQ6djjh55QrRvA?e=XbZDXq" TargetMode="External"/><Relationship Id="rId32" Type="http://schemas.openxmlformats.org/officeDocument/2006/relationships/drawing" Target="../drawings/drawing4.xml"/><Relationship Id="rId5" Type="http://schemas.openxmlformats.org/officeDocument/2006/relationships/hyperlink" Target="https://minenergiacol.sharepoint.com/:f:/s/OPGI-GRUPOGESTIONYSEGUIMIENTO-SIG/EoKYZdmOb15DnjEupXjRsz8BJZZxnvKvDeR5ARMNJmp8wQ?e=QyLnZS" TargetMode="External"/><Relationship Id="rId15" Type="http://schemas.openxmlformats.org/officeDocument/2006/relationships/hyperlink" Target="https://minenergiacol.sharepoint.com/:f:/s/OPGI-GRUPOGESTIONYSEGUIMIENTO-SIG/Ep17vgIq1pFNslNz7o4K6KIBwWVBSfpSVINtKZX1BEf5bg?e=wDSjJe" TargetMode="External"/><Relationship Id="rId23" Type="http://schemas.openxmlformats.org/officeDocument/2006/relationships/hyperlink" Target="https://minenergiacol.sharepoint.com/:f:/s/OPGI-GRUPOGESTIONYSEGUIMIENTO-SIG/EtwURklhg0RPsLzjT1Mc7UcBXtLB2rFsBQaG7flcDZb1yQ?e=ZFMRLa" TargetMode="External"/><Relationship Id="rId28" Type="http://schemas.openxmlformats.org/officeDocument/2006/relationships/hyperlink" Target="https://minenergiacol.sharepoint.com/:f:/r/sites/OPGI-GRUPOGESTIONYSEGUIMIENTO-SIG/Shared%20Documents/TRANSPARENCIA/PROGRAMA%20TRANSPARENCIA%20Y%20ETICA%20PUBLICA/PROGRAMA%20TRANSPARENCIA%202024/Programa%20de%20transparencia%20segundo%20cuatrimestre%202024/Componente%203%20CULTURA%20DE%20LEGALIDAD%20Y%20ESTA/3.1.12?csf=1&amp;web=1&amp;e=qZhlEF" TargetMode="External"/><Relationship Id="rId10" Type="http://schemas.openxmlformats.org/officeDocument/2006/relationships/hyperlink" Target="https://minenergiacol.sharepoint.com/:f:/s/OPGI-GRUPOGESTIONYSEGUIMIENTO-SIG/EtwURklhg0RPsLzjT1Mc7UcBXtLB2rFsBQaG7flcDZb1yQ?e=ZFMRLa" TargetMode="External"/><Relationship Id="rId19" Type="http://schemas.openxmlformats.org/officeDocument/2006/relationships/hyperlink" Target="https://minenergiacol.sharepoint.com/:f:/s/OPGI-GRUPOGESTIONYSEGUIMIENTO-SIG/EoKYZdmOb15DnjEupXjRsz8BJZZxnvKvDeR5ARMNJmp8wQ?e=QyLnZS" TargetMode="External"/><Relationship Id="rId31" Type="http://schemas.openxmlformats.org/officeDocument/2006/relationships/hyperlink" Target="https://minenergiacol.sharepoint.com/:f:/r/sites/OPGI-GRUPOGESTIONYSEGUIMIENTO-SIG/Shared%20Documents/TRANSPARENCIA/PROGRAMA%20TRANSPARENCIA%20Y%20ETICA%20PUBLICA/PROGRAMA%20TRANSPARENCIA%202024/Programa%20de%20transparencia%20segundo%20cuatrimestre%202024/Componente%203%20CULTURA%20DE%20LEGALIDAD%20Y%20ESTA/3.1.13?csf=1&amp;web=1&amp;e=k2exQU" TargetMode="External"/><Relationship Id="rId4" Type="http://schemas.openxmlformats.org/officeDocument/2006/relationships/hyperlink" Target="https://teams.microsoft.com/v2/" TargetMode="External"/><Relationship Id="rId9" Type="http://schemas.openxmlformats.org/officeDocument/2006/relationships/hyperlink" Target="https://minenergiacol.sharepoint.com/:f:/s/OPGI-GRUPOGESTIONYSEGUIMIENTO-SIG/EuaQJ4ujdd9MgfjEnvSdHa4BuP1ab3psZUlJpfL7GPLoUQ?e=JlQ8lF" TargetMode="External"/><Relationship Id="rId14" Type="http://schemas.openxmlformats.org/officeDocument/2006/relationships/hyperlink" Target="https://minenergiacol.sharepoint.com/:f:/s/OPGI-GRUPOGESTIONYSEGUIMIENTO-SIG/Eg4-nqxRwFZBhiLYjZ_xJ6MBivuzXRrG3X7Iu4KCBaX3xw?e=wdNjyA" TargetMode="External"/><Relationship Id="rId22" Type="http://schemas.openxmlformats.org/officeDocument/2006/relationships/hyperlink" Target="https://minenergiacol.sharepoint.com/:f:/s/OPGI-GRUPOGESTIONYSEGUIMIENTO-SIG/EuaQJ4ujdd9MgfjEnvSdHa4BuP1ab3psZUlJpfL7GPLoUQ?e=JlQ8lF" TargetMode="External"/><Relationship Id="rId27" Type="http://schemas.openxmlformats.org/officeDocument/2006/relationships/hyperlink" Target="https://minenergiacol.sharepoint.com/:f:/r/sites/OPGI-GRUPOGESTIONYSEGUIMIENTO-SIG/Shared%20Documents/TRANSPARENCIA/PROGRAMA%20TRANSPARENCIA%20Y%20ETICA%20PUBLICA/PROGRAMA%20TRANSPARENCIA%202024/Programa%20de%20transparencia%20segundo%20cuatrimestre%202024/Componente%203%20CULTURA%20DE%20LEGALIDAD%20Y%20ESTA/3.1.14?csf=1&amp;web=1&amp;e=sijVRk" TargetMode="External"/><Relationship Id="rId30" Type="http://schemas.openxmlformats.org/officeDocument/2006/relationships/hyperlink" Target="https://minenergiacol.sharepoint.com/:f:/r/sites/OPGI-GRUPOGESTIONYSEGUIMIENTO-SIG/Shared%20Documents/TRANSPARENCIA/PROGRAMA%20TRANSPARENCIA%20Y%20ETICA%20PUBLICA/PROGRAMA%20TRANSPARENCIA%202024/Programa%20de%20transparencia%20segundo%20cuatrimestre%202024/Componente%203%20CULTURA%20DE%20LEGALIDAD%20Y%20ESTA/3.1.17?csf=1&amp;web=1&amp;e=P1jYZu" TargetMode="External"/><Relationship Id="rId8" Type="http://schemas.openxmlformats.org/officeDocument/2006/relationships/hyperlink" Target="https://minenergiacol.sharepoint.com/:f:/s/OPGI-GRUPOGESTIONYSEGUIMIENTO-SIG/Ep7BnJOe3w5Ch6QxGdaGDaMBz_63ZljWCJCms26gmlPMtA?e=YPtOdc"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hyperlink" Target="https://minenergiacol.sharepoint.com/:f:/s/OPGI-GRUPOGESTIONYSEGUIMIENTO-SIG/EoJZgfGyjGpIjPnGHu7PmlsBWW0JjsaqIL72YDjZFXPTXg?e=FZNKO5" TargetMode="External"/><Relationship Id="rId2" Type="http://schemas.openxmlformats.org/officeDocument/2006/relationships/hyperlink" Target="https://minenergiacol.sharepoint.com/:f:/s/OPGI-GRUPOGESTIONYSEGUIMIENTO-SIG/EhfiHj704RNFnOCvuVHd5rIBPUxRx0rjgTJ6F18TUtoSwA?e=wh3RSf" TargetMode="External"/><Relationship Id="rId1" Type="http://schemas.openxmlformats.org/officeDocument/2006/relationships/hyperlink" Target="https://minenergiacol.sharepoint.com/:f:/s/OPGI-GRUPOGESTIONYSEGUIMIENTO-SIG/EltVKCK2585GruP-yxZPN6IBLRszYeg28usblcNIP83TXQ?e=X3cYUU"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3F287-91C4-4EE6-B2E2-45B43273773C}">
  <sheetPr>
    <tabColor theme="5" tint="0.39997558519241921"/>
  </sheetPr>
  <dimension ref="A1:J16"/>
  <sheetViews>
    <sheetView showGridLines="0" showRowColHeaders="0" tabSelected="1" zoomScale="89" workbookViewId="0">
      <selection activeCell="B2" sqref="B2:H3"/>
    </sheetView>
  </sheetViews>
  <sheetFormatPr baseColWidth="10" defaultColWidth="0" defaultRowHeight="14.4" zeroHeight="1" x14ac:dyDescent="0.3"/>
  <cols>
    <col min="1" max="1" width="5.109375" customWidth="1"/>
    <col min="2" max="2" width="34.44140625" customWidth="1"/>
    <col min="3" max="3" width="25.109375" customWidth="1"/>
    <col min="4" max="4" width="29.5546875" customWidth="1"/>
    <col min="5" max="5" width="19.21875" customWidth="1"/>
    <col min="6" max="6" width="20" customWidth="1"/>
    <col min="7" max="7" width="21.33203125" customWidth="1"/>
    <col min="8" max="8" width="21" hidden="1" customWidth="1"/>
    <col min="9" max="10" width="11.5546875" customWidth="1"/>
    <col min="11" max="16384" width="11.5546875" hidden="1"/>
  </cols>
  <sheetData>
    <row r="1" spans="2:8" ht="15" thickBot="1" x14ac:dyDescent="0.35"/>
    <row r="2" spans="2:8" ht="41.4" customHeight="1" x14ac:dyDescent="0.3">
      <c r="B2" s="115" t="s">
        <v>0</v>
      </c>
      <c r="C2" s="116"/>
      <c r="D2" s="116"/>
      <c r="E2" s="116"/>
      <c r="F2" s="116"/>
      <c r="G2" s="116"/>
      <c r="H2" s="117"/>
    </row>
    <row r="3" spans="2:8" ht="36.6" customHeight="1" thickBot="1" x14ac:dyDescent="0.35">
      <c r="B3" s="118"/>
      <c r="C3" s="119"/>
      <c r="D3" s="119"/>
      <c r="E3" s="119"/>
      <c r="F3" s="119"/>
      <c r="G3" s="119"/>
      <c r="H3" s="120"/>
    </row>
    <row r="4" spans="2:8" ht="21" x14ac:dyDescent="0.3">
      <c r="B4" s="124" t="s">
        <v>1</v>
      </c>
      <c r="C4" s="126" t="s">
        <v>2</v>
      </c>
      <c r="D4" s="128" t="s">
        <v>420</v>
      </c>
      <c r="E4" s="128" t="s">
        <v>404</v>
      </c>
      <c r="F4" s="126" t="s">
        <v>405</v>
      </c>
      <c r="G4" s="54" t="s">
        <v>3</v>
      </c>
      <c r="H4" s="122" t="s">
        <v>4</v>
      </c>
    </row>
    <row r="5" spans="2:8" ht="21.6" thickBot="1" x14ac:dyDescent="0.35">
      <c r="B5" s="125"/>
      <c r="C5" s="127"/>
      <c r="D5" s="127"/>
      <c r="E5" s="129"/>
      <c r="F5" s="127"/>
      <c r="G5" s="55" t="s">
        <v>1</v>
      </c>
      <c r="H5" s="123"/>
    </row>
    <row r="6" spans="2:8" ht="22.2" thickTop="1" thickBot="1" x14ac:dyDescent="0.35">
      <c r="B6" s="110" t="s">
        <v>5</v>
      </c>
      <c r="C6" s="33">
        <v>20</v>
      </c>
      <c r="D6" s="33">
        <v>13</v>
      </c>
      <c r="E6" s="105">
        <f>+D6/C6</f>
        <v>0.65</v>
      </c>
      <c r="F6" s="34">
        <f>+SUM('GESTION DE RIESGOS'!M6:M25)/20</f>
        <v>0.40049999999999997</v>
      </c>
      <c r="G6" s="34">
        <v>0.25</v>
      </c>
      <c r="H6" s="56">
        <f>+F6*G6/$G$10</f>
        <v>0.10012499999999999</v>
      </c>
    </row>
    <row r="7" spans="2:8" ht="22.2" thickTop="1" thickBot="1" x14ac:dyDescent="0.35">
      <c r="B7" s="111" t="s">
        <v>6</v>
      </c>
      <c r="C7" s="35">
        <v>3</v>
      </c>
      <c r="D7" s="35">
        <v>1</v>
      </c>
      <c r="E7" s="105">
        <f t="shared" ref="E7:E9" si="0">+D7/C7</f>
        <v>0.33333333333333331</v>
      </c>
      <c r="F7" s="34">
        <f>+SUM('REDES Y ARTICULACIÓN'!M6:M8)/3</f>
        <v>0.33333333333333331</v>
      </c>
      <c r="G7" s="34">
        <v>0.25</v>
      </c>
      <c r="H7" s="56">
        <f t="shared" ref="H7:H9" si="1">+F7*G7/$G$10</f>
        <v>8.3333333333333329E-2</v>
      </c>
    </row>
    <row r="8" spans="2:8" ht="65.400000000000006" customHeight="1" thickTop="1" thickBot="1" x14ac:dyDescent="0.35">
      <c r="B8" s="111" t="s">
        <v>7</v>
      </c>
      <c r="C8" s="36">
        <v>34</v>
      </c>
      <c r="D8" s="36">
        <v>32</v>
      </c>
      <c r="E8" s="105">
        <f t="shared" si="0"/>
        <v>0.94117647058823528</v>
      </c>
      <c r="F8" s="34">
        <f>+SUM('CULTURA DE LEGALIDAD Y ESTA'!M6:M39)/34</f>
        <v>0.68470588235294105</v>
      </c>
      <c r="G8" s="34">
        <v>0.25</v>
      </c>
      <c r="H8" s="56">
        <f t="shared" si="1"/>
        <v>0.17117647058823526</v>
      </c>
    </row>
    <row r="9" spans="2:8" ht="22.2" thickTop="1" thickBot="1" x14ac:dyDescent="0.35">
      <c r="B9" s="111" t="s">
        <v>8</v>
      </c>
      <c r="C9" s="35">
        <v>7</v>
      </c>
      <c r="D9" s="35">
        <v>4</v>
      </c>
      <c r="E9" s="105">
        <f t="shared" si="0"/>
        <v>0.5714285714285714</v>
      </c>
      <c r="F9" s="34">
        <f>+SUM(ADICIONALES!M6:M12)/7</f>
        <v>0.41571428571428576</v>
      </c>
      <c r="G9" s="34">
        <v>0.25</v>
      </c>
      <c r="H9" s="56">
        <f t="shared" si="1"/>
        <v>0.10392857142857144</v>
      </c>
    </row>
    <row r="10" spans="2:8" ht="21.6" thickBot="1" x14ac:dyDescent="0.35">
      <c r="B10" s="112" t="s">
        <v>9</v>
      </c>
      <c r="C10" s="106">
        <f>+SUM(C6:C9)</f>
        <v>64</v>
      </c>
      <c r="D10" s="106">
        <f>+SUM(D6:D9)</f>
        <v>50</v>
      </c>
      <c r="E10" s="107">
        <f>+SUM(E6:E9)/4</f>
        <v>0.62398459383753502</v>
      </c>
      <c r="F10" s="107">
        <f>+SUM(F6:F9)/4</f>
        <v>0.45856337535014002</v>
      </c>
      <c r="G10" s="108">
        <f>+SUM(G6:G9)</f>
        <v>1</v>
      </c>
      <c r="H10" s="57">
        <f>+SUM(H6:H9)</f>
        <v>0.45856337535014002</v>
      </c>
    </row>
    <row r="11" spans="2:8" x14ac:dyDescent="0.3"/>
    <row r="12" spans="2:8" x14ac:dyDescent="0.3"/>
    <row r="13" spans="2:8" ht="18" customHeight="1" x14ac:dyDescent="0.3">
      <c r="B13" s="121" t="s">
        <v>419</v>
      </c>
      <c r="C13" s="121"/>
      <c r="D13" s="121"/>
      <c r="E13" s="121"/>
      <c r="F13" s="121"/>
      <c r="G13" s="121"/>
      <c r="H13" s="121"/>
    </row>
    <row r="14" spans="2:8" x14ac:dyDescent="0.3">
      <c r="B14" s="121"/>
      <c r="C14" s="121"/>
      <c r="D14" s="121"/>
      <c r="E14" s="121"/>
      <c r="F14" s="121"/>
      <c r="G14" s="121"/>
      <c r="H14" s="121"/>
    </row>
    <row r="15" spans="2:8" x14ac:dyDescent="0.3"/>
    <row r="16" spans="2:8" x14ac:dyDescent="0.3"/>
  </sheetData>
  <mergeCells count="8">
    <mergeCell ref="B2:H3"/>
    <mergeCell ref="B13:H14"/>
    <mergeCell ref="H4:H5"/>
    <mergeCell ref="B4:B5"/>
    <mergeCell ref="C4:C5"/>
    <mergeCell ref="D4:D5"/>
    <mergeCell ref="F4:F5"/>
    <mergeCell ref="E4:E5"/>
  </mergeCells>
  <hyperlinks>
    <hyperlink ref="B6" location="'GESTION DE RIESGOS'!F1C1" display="1. Gestión de riesgos" xr:uid="{660FB642-A921-4838-91CD-8A47A48F5820}"/>
    <hyperlink ref="B7" location="'REDES Y ARTICULACIÓN'!F1C1" display="2. Redes y articulación" xr:uid="{0C0CF15B-293B-421B-B245-EEE15A6A9464}"/>
    <hyperlink ref="B8" location="'CULTURA DE LEGALIDAD Y ESTA'!F1C1" display="3. Cultura de la legalidad y estado abierto" xr:uid="{99FD5D86-FA34-440B-BE59-C6685152DA58}"/>
    <hyperlink ref="B9" location="ADICIONALES!F1C1" display="4. Adicionales" xr:uid="{C14DC3F7-1583-443E-9CD5-5BE611D149CB}"/>
  </hyperlink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3CAD9-5D47-458F-A05E-764C4CD025FA}">
  <sheetPr>
    <tabColor rgb="FFFFC000"/>
  </sheetPr>
  <dimension ref="B1:V32"/>
  <sheetViews>
    <sheetView showGridLines="0" showRowColHeaders="0" zoomScaleNormal="100" workbookViewId="0">
      <pane ySplit="5" topLeftCell="A7" activePane="bottomLeft" state="frozen"/>
      <selection activeCell="G9" sqref="G9"/>
      <selection pane="bottomLeft" activeCell="G9" sqref="G9"/>
    </sheetView>
  </sheetViews>
  <sheetFormatPr baseColWidth="10" defaultColWidth="11.44140625" defaultRowHeight="14.4" x14ac:dyDescent="0.3"/>
  <cols>
    <col min="1" max="1" width="5.44140625" customWidth="1"/>
    <col min="2" max="2" width="16.6640625" customWidth="1"/>
    <col min="3" max="3" width="22.44140625" customWidth="1"/>
    <col min="4" max="4" width="44.88671875" customWidth="1"/>
    <col min="5" max="5" width="29.109375" customWidth="1"/>
    <col min="7" max="7" width="40.6640625" customWidth="1"/>
    <col min="8" max="8" width="14" customWidth="1"/>
    <col min="9" max="9" width="11.44140625" customWidth="1"/>
    <col min="10" max="10" width="17.6640625" customWidth="1"/>
    <col min="11" max="11" width="20.6640625" customWidth="1"/>
    <col min="12" max="12" width="19.6640625" customWidth="1"/>
    <col min="13" max="13" width="15.88671875" hidden="1" customWidth="1"/>
    <col min="14" max="14" width="16.88671875" hidden="1" customWidth="1"/>
    <col min="15" max="15" width="5.6640625" hidden="1" customWidth="1"/>
    <col min="16" max="16" width="6.88671875" hidden="1" customWidth="1"/>
    <col min="17" max="17" width="7.21875" hidden="1" customWidth="1"/>
    <col min="18" max="18" width="11.44140625" hidden="1" customWidth="1"/>
    <col min="19" max="19" width="17.33203125" hidden="1" customWidth="1"/>
    <col min="20" max="20" width="41.88671875" hidden="1" customWidth="1"/>
    <col min="21" max="21" width="31.88671875" hidden="1" customWidth="1"/>
    <col min="22" max="22" width="11.44140625" customWidth="1"/>
  </cols>
  <sheetData>
    <row r="1" spans="2:22" x14ac:dyDescent="0.3">
      <c r="B1" s="139" t="s">
        <v>11</v>
      </c>
      <c r="C1" s="139"/>
      <c r="D1" s="139"/>
      <c r="E1" s="139"/>
      <c r="F1" s="139"/>
      <c r="G1" s="139"/>
      <c r="H1" s="139"/>
      <c r="I1" s="139"/>
      <c r="J1" s="139"/>
      <c r="K1" s="139"/>
      <c r="L1" s="139"/>
      <c r="M1" s="139"/>
      <c r="N1" s="139"/>
      <c r="O1" s="139"/>
      <c r="P1" s="139"/>
      <c r="Q1" s="139"/>
      <c r="R1" s="139"/>
      <c r="S1" s="139"/>
      <c r="T1" s="139"/>
      <c r="U1" s="139"/>
    </row>
    <row r="2" spans="2:22" ht="71.25" customHeight="1" x14ac:dyDescent="0.3">
      <c r="B2" s="139"/>
      <c r="C2" s="139"/>
      <c r="D2" s="139"/>
      <c r="E2" s="139"/>
      <c r="F2" s="139"/>
      <c r="G2" s="139"/>
      <c r="H2" s="139"/>
      <c r="I2" s="139"/>
      <c r="J2" s="139"/>
      <c r="K2" s="139"/>
      <c r="L2" s="139"/>
      <c r="M2" s="139"/>
      <c r="N2" s="139"/>
      <c r="O2" s="139"/>
      <c r="P2" s="139"/>
      <c r="Q2" s="139"/>
      <c r="R2" s="139"/>
      <c r="S2" s="139"/>
      <c r="T2" s="139"/>
      <c r="U2" s="139"/>
    </row>
    <row r="3" spans="2:22" ht="15" thickBot="1" x14ac:dyDescent="0.35">
      <c r="B3" s="140" t="s">
        <v>12</v>
      </c>
      <c r="C3" s="140"/>
      <c r="D3" s="140"/>
      <c r="E3" s="140"/>
      <c r="F3" s="140"/>
      <c r="G3" s="140"/>
      <c r="H3" s="140"/>
      <c r="I3" s="140"/>
      <c r="J3" s="140"/>
      <c r="K3" s="140"/>
      <c r="L3" s="140"/>
      <c r="M3" s="140"/>
      <c r="N3" s="140"/>
      <c r="O3" s="140"/>
      <c r="P3" s="140"/>
      <c r="Q3" s="140"/>
      <c r="R3" s="140"/>
      <c r="S3" s="140"/>
      <c r="T3" s="140"/>
      <c r="U3" s="140"/>
    </row>
    <row r="4" spans="2:22" ht="14.4" customHeight="1" x14ac:dyDescent="0.3">
      <c r="B4" s="141" t="s">
        <v>13</v>
      </c>
      <c r="C4" s="141"/>
      <c r="D4" s="141"/>
      <c r="E4" s="141"/>
      <c r="F4" s="141"/>
      <c r="G4" s="141"/>
      <c r="H4" s="141"/>
      <c r="I4" s="141"/>
      <c r="J4" s="141"/>
      <c r="K4" s="141"/>
      <c r="L4" s="141"/>
      <c r="M4" s="142" t="s">
        <v>14</v>
      </c>
      <c r="N4" s="143" t="s">
        <v>15</v>
      </c>
      <c r="O4" s="142" t="s">
        <v>16</v>
      </c>
      <c r="P4" s="142"/>
      <c r="Q4" s="142"/>
      <c r="R4" s="142" t="s">
        <v>17</v>
      </c>
      <c r="S4" s="144" t="s">
        <v>18</v>
      </c>
      <c r="T4" s="144" t="s">
        <v>19</v>
      </c>
      <c r="U4" s="144" t="s">
        <v>20</v>
      </c>
    </row>
    <row r="5" spans="2:22" ht="27" thickBot="1" x14ac:dyDescent="0.35">
      <c r="B5" s="2" t="s">
        <v>1</v>
      </c>
      <c r="C5" s="2" t="s">
        <v>21</v>
      </c>
      <c r="D5" s="2" t="s">
        <v>22</v>
      </c>
      <c r="E5" s="2" t="s">
        <v>23</v>
      </c>
      <c r="F5" s="65" t="s">
        <v>24</v>
      </c>
      <c r="G5" s="2" t="s">
        <v>25</v>
      </c>
      <c r="H5" s="3" t="s">
        <v>26</v>
      </c>
      <c r="I5" s="2" t="s">
        <v>27</v>
      </c>
      <c r="J5" s="2" t="s">
        <v>28</v>
      </c>
      <c r="K5" s="2" t="s">
        <v>29</v>
      </c>
      <c r="L5" s="2" t="s">
        <v>30</v>
      </c>
      <c r="M5" s="142"/>
      <c r="N5" s="143"/>
      <c r="O5" s="1" t="s">
        <v>31</v>
      </c>
      <c r="P5" s="1" t="s">
        <v>32</v>
      </c>
      <c r="Q5" s="1" t="s">
        <v>33</v>
      </c>
      <c r="R5" s="142"/>
      <c r="S5" s="145"/>
      <c r="T5" s="145"/>
      <c r="U5" s="145"/>
    </row>
    <row r="6" spans="2:22" ht="79.2" x14ac:dyDescent="0.3">
      <c r="B6" s="138" t="s">
        <v>34</v>
      </c>
      <c r="C6" s="132">
        <v>6.25E-2</v>
      </c>
      <c r="D6" s="138" t="s">
        <v>35</v>
      </c>
      <c r="E6" s="130" t="s">
        <v>36</v>
      </c>
      <c r="F6" s="27" t="s">
        <v>37</v>
      </c>
      <c r="G6" s="4" t="s">
        <v>38</v>
      </c>
      <c r="H6" s="104">
        <v>1.2500000000000001E-2</v>
      </c>
      <c r="I6" s="5">
        <v>1</v>
      </c>
      <c r="J6" s="4" t="s">
        <v>39</v>
      </c>
      <c r="K6" s="4" t="s">
        <v>40</v>
      </c>
      <c r="L6" s="4" t="s">
        <v>41</v>
      </c>
      <c r="M6" s="47">
        <f>+O6+P6</f>
        <v>0.2</v>
      </c>
      <c r="N6" s="7">
        <f>+M6</f>
        <v>0.2</v>
      </c>
      <c r="O6" s="13">
        <v>0</v>
      </c>
      <c r="P6" s="13">
        <v>0.2</v>
      </c>
      <c r="Q6" s="13">
        <v>0.5</v>
      </c>
      <c r="R6" s="9">
        <v>45611</v>
      </c>
      <c r="S6" s="18">
        <v>0.2</v>
      </c>
      <c r="T6" s="4" t="s">
        <v>42</v>
      </c>
      <c r="U6" s="12" t="s">
        <v>37</v>
      </c>
      <c r="V6" s="15"/>
    </row>
    <row r="7" spans="2:22" ht="52.8" x14ac:dyDescent="0.3">
      <c r="B7" s="138"/>
      <c r="C7" s="132"/>
      <c r="D7" s="138"/>
      <c r="E7" s="131"/>
      <c r="F7" s="27" t="s">
        <v>43</v>
      </c>
      <c r="G7" s="4" t="s">
        <v>44</v>
      </c>
      <c r="H7" s="104">
        <v>1.2500000000000001E-2</v>
      </c>
      <c r="I7" s="4">
        <v>1</v>
      </c>
      <c r="J7" s="4" t="s">
        <v>45</v>
      </c>
      <c r="K7" s="4" t="s">
        <v>46</v>
      </c>
      <c r="L7" s="4"/>
      <c r="M7" s="47">
        <f t="shared" ref="M7:M25" si="0">+O7+P7</f>
        <v>0</v>
      </c>
      <c r="N7" s="7">
        <f>+M7</f>
        <v>0</v>
      </c>
      <c r="O7" s="13">
        <v>0</v>
      </c>
      <c r="P7" s="13">
        <v>0</v>
      </c>
      <c r="Q7" s="13">
        <v>1</v>
      </c>
      <c r="R7" s="9">
        <v>45611</v>
      </c>
      <c r="S7" s="11" t="s">
        <v>10</v>
      </c>
      <c r="T7" s="12"/>
      <c r="U7" s="12"/>
      <c r="V7" s="15"/>
    </row>
    <row r="8" spans="2:22" ht="114.75" customHeight="1" x14ac:dyDescent="0.3">
      <c r="B8" s="138"/>
      <c r="C8" s="132"/>
      <c r="D8" s="138"/>
      <c r="E8" s="133" t="s">
        <v>47</v>
      </c>
      <c r="F8" s="27" t="s">
        <v>48</v>
      </c>
      <c r="G8" s="4" t="s">
        <v>49</v>
      </c>
      <c r="H8" s="104">
        <v>1.2500000000000001E-2</v>
      </c>
      <c r="I8" s="17">
        <v>1</v>
      </c>
      <c r="J8" s="4" t="s">
        <v>50</v>
      </c>
      <c r="K8" s="4" t="s">
        <v>46</v>
      </c>
      <c r="L8" s="4" t="s">
        <v>51</v>
      </c>
      <c r="M8" s="47">
        <f t="shared" si="0"/>
        <v>0.1</v>
      </c>
      <c r="N8" s="7">
        <f t="shared" ref="N8:N16" si="1">+M8</f>
        <v>0.1</v>
      </c>
      <c r="O8" s="13">
        <v>0</v>
      </c>
      <c r="P8" s="13">
        <v>0.1</v>
      </c>
      <c r="Q8" s="13">
        <v>0.5</v>
      </c>
      <c r="R8" s="9">
        <v>45611</v>
      </c>
      <c r="S8" s="18">
        <v>0.1</v>
      </c>
      <c r="T8" s="4" t="s">
        <v>52</v>
      </c>
      <c r="U8" s="12" t="s">
        <v>48</v>
      </c>
      <c r="V8" s="15"/>
    </row>
    <row r="9" spans="2:22" ht="26.4" x14ac:dyDescent="0.3">
      <c r="B9" s="138"/>
      <c r="C9" s="132"/>
      <c r="D9" s="138"/>
      <c r="E9" s="133"/>
      <c r="F9" s="27" t="s">
        <v>53</v>
      </c>
      <c r="G9" s="4" t="s">
        <v>54</v>
      </c>
      <c r="H9" s="104">
        <v>1.2500000000000001E-2</v>
      </c>
      <c r="I9" s="19">
        <v>1</v>
      </c>
      <c r="J9" s="133" t="s">
        <v>55</v>
      </c>
      <c r="K9" s="4" t="s">
        <v>56</v>
      </c>
      <c r="L9" s="4"/>
      <c r="M9" s="47">
        <f t="shared" si="0"/>
        <v>0</v>
      </c>
      <c r="N9" s="7">
        <f t="shared" si="1"/>
        <v>0</v>
      </c>
      <c r="O9" s="13">
        <v>0</v>
      </c>
      <c r="P9" s="13">
        <v>0</v>
      </c>
      <c r="Q9" s="13">
        <v>0.5</v>
      </c>
      <c r="R9" s="9">
        <v>45611</v>
      </c>
      <c r="S9" s="18">
        <v>0</v>
      </c>
      <c r="T9" s="12" t="s">
        <v>57</v>
      </c>
      <c r="U9" s="12"/>
      <c r="V9" s="15"/>
    </row>
    <row r="10" spans="2:22" ht="26.4" x14ac:dyDescent="0.3">
      <c r="B10" s="138"/>
      <c r="C10" s="132"/>
      <c r="D10" s="138"/>
      <c r="E10" s="133"/>
      <c r="F10" s="27" t="s">
        <v>58</v>
      </c>
      <c r="G10" s="4" t="s">
        <v>59</v>
      </c>
      <c r="H10" s="104">
        <v>1.2500000000000001E-2</v>
      </c>
      <c r="I10" s="19">
        <v>1</v>
      </c>
      <c r="J10" s="133"/>
      <c r="K10" s="4" t="s">
        <v>60</v>
      </c>
      <c r="L10" s="4"/>
      <c r="M10" s="47">
        <f t="shared" si="0"/>
        <v>0</v>
      </c>
      <c r="N10" s="7">
        <f t="shared" si="1"/>
        <v>0</v>
      </c>
      <c r="O10" s="13">
        <v>0</v>
      </c>
      <c r="P10" s="13">
        <v>0</v>
      </c>
      <c r="Q10" s="13">
        <v>0.5</v>
      </c>
      <c r="R10" s="9">
        <v>45611</v>
      </c>
      <c r="S10" s="18">
        <v>0</v>
      </c>
      <c r="T10" s="12" t="s">
        <v>57</v>
      </c>
      <c r="U10" s="12"/>
      <c r="V10" s="15"/>
    </row>
    <row r="11" spans="2:22" ht="39.6" x14ac:dyDescent="0.3">
      <c r="B11" s="138"/>
      <c r="C11" s="132"/>
      <c r="D11" s="138"/>
      <c r="E11" s="133" t="s">
        <v>61</v>
      </c>
      <c r="F11" s="27" t="s">
        <v>62</v>
      </c>
      <c r="G11" s="4" t="s">
        <v>63</v>
      </c>
      <c r="H11" s="104">
        <v>1.2500000000000001E-2</v>
      </c>
      <c r="I11" s="19">
        <v>1</v>
      </c>
      <c r="J11" s="133" t="s">
        <v>64</v>
      </c>
      <c r="K11" s="4" t="s">
        <v>56</v>
      </c>
      <c r="L11" s="4"/>
      <c r="M11" s="47">
        <f t="shared" si="0"/>
        <v>1</v>
      </c>
      <c r="N11" s="7">
        <f t="shared" si="1"/>
        <v>1</v>
      </c>
      <c r="O11" s="13">
        <v>1</v>
      </c>
      <c r="P11" s="13">
        <v>0</v>
      </c>
      <c r="Q11" s="13">
        <v>0</v>
      </c>
      <c r="R11" s="14">
        <v>45322</v>
      </c>
      <c r="S11" s="11" t="s">
        <v>10</v>
      </c>
      <c r="T11" s="10"/>
      <c r="U11" s="20"/>
      <c r="V11" s="15"/>
    </row>
    <row r="12" spans="2:22" ht="86.4" x14ac:dyDescent="0.3">
      <c r="B12" s="138"/>
      <c r="C12" s="132"/>
      <c r="D12" s="138"/>
      <c r="E12" s="133"/>
      <c r="F12" s="27" t="s">
        <v>65</v>
      </c>
      <c r="G12" s="4" t="s">
        <v>66</v>
      </c>
      <c r="H12" s="104">
        <v>1.2500000000000001E-2</v>
      </c>
      <c r="I12" s="17">
        <v>1</v>
      </c>
      <c r="J12" s="133"/>
      <c r="K12" s="4" t="s">
        <v>46</v>
      </c>
      <c r="L12" s="4" t="s">
        <v>51</v>
      </c>
      <c r="M12" s="47">
        <f t="shared" si="0"/>
        <v>0.95000000000000007</v>
      </c>
      <c r="N12" s="7">
        <f t="shared" si="1"/>
        <v>0.95000000000000007</v>
      </c>
      <c r="O12" s="13">
        <v>0.9</v>
      </c>
      <c r="P12" s="13">
        <v>0.05</v>
      </c>
      <c r="Q12" s="13">
        <v>0.05</v>
      </c>
      <c r="R12" s="14">
        <v>45565</v>
      </c>
      <c r="S12" s="21">
        <v>0.05</v>
      </c>
      <c r="T12" s="10" t="s">
        <v>67</v>
      </c>
      <c r="U12" s="101" t="s">
        <v>68</v>
      </c>
      <c r="V12" s="15"/>
    </row>
    <row r="13" spans="2:22" ht="72" x14ac:dyDescent="0.3">
      <c r="B13" s="138"/>
      <c r="C13" s="132"/>
      <c r="D13" s="138"/>
      <c r="E13" s="133"/>
      <c r="F13" s="27" t="s">
        <v>69</v>
      </c>
      <c r="G13" s="4" t="s">
        <v>70</v>
      </c>
      <c r="H13" s="104">
        <v>1.2500000000000001E-2</v>
      </c>
      <c r="I13" s="19">
        <v>3</v>
      </c>
      <c r="J13" s="4" t="s">
        <v>71</v>
      </c>
      <c r="K13" s="4" t="s">
        <v>72</v>
      </c>
      <c r="L13" s="4" t="s">
        <v>51</v>
      </c>
      <c r="M13" s="47">
        <f t="shared" si="0"/>
        <v>0.64999999999999991</v>
      </c>
      <c r="N13" s="7">
        <f t="shared" si="1"/>
        <v>0.64999999999999991</v>
      </c>
      <c r="O13" s="13">
        <v>0.3</v>
      </c>
      <c r="P13" s="13">
        <v>0.35</v>
      </c>
      <c r="Q13" s="13">
        <v>0.35</v>
      </c>
      <c r="R13" s="14">
        <v>45657</v>
      </c>
      <c r="S13" s="21">
        <v>0.35</v>
      </c>
      <c r="T13" s="10" t="s">
        <v>73</v>
      </c>
      <c r="U13" s="103" t="s">
        <v>74</v>
      </c>
      <c r="V13" s="15"/>
    </row>
    <row r="14" spans="2:22" ht="79.2" x14ac:dyDescent="0.3">
      <c r="B14" s="138"/>
      <c r="C14" s="132"/>
      <c r="D14" s="138"/>
      <c r="E14" s="133"/>
      <c r="F14" s="27" t="s">
        <v>75</v>
      </c>
      <c r="G14" s="4" t="s">
        <v>76</v>
      </c>
      <c r="H14" s="104">
        <v>1.2500000000000001E-2</v>
      </c>
      <c r="I14" s="19">
        <v>3</v>
      </c>
      <c r="J14" s="4" t="s">
        <v>77</v>
      </c>
      <c r="K14" s="4" t="s">
        <v>60</v>
      </c>
      <c r="L14" s="4"/>
      <c r="M14" s="47">
        <f t="shared" si="0"/>
        <v>0.99</v>
      </c>
      <c r="N14" s="7">
        <v>0</v>
      </c>
      <c r="O14" s="13">
        <v>0.66</v>
      </c>
      <c r="P14" s="13">
        <v>0.33</v>
      </c>
      <c r="Q14" s="13">
        <v>0.33</v>
      </c>
      <c r="R14" s="14">
        <v>45657</v>
      </c>
      <c r="S14" s="18"/>
      <c r="T14" s="12"/>
      <c r="U14" s="12"/>
      <c r="V14" s="15"/>
    </row>
    <row r="15" spans="2:22" ht="105.6" x14ac:dyDescent="0.3">
      <c r="B15" s="138"/>
      <c r="C15" s="132"/>
      <c r="D15" s="138"/>
      <c r="E15" s="133"/>
      <c r="F15" s="27" t="s">
        <v>78</v>
      </c>
      <c r="G15" s="4" t="s">
        <v>79</v>
      </c>
      <c r="H15" s="104">
        <v>1.2500000000000001E-2</v>
      </c>
      <c r="I15" s="19">
        <v>2</v>
      </c>
      <c r="J15" s="4" t="s">
        <v>80</v>
      </c>
      <c r="K15" s="4" t="s">
        <v>56</v>
      </c>
      <c r="L15" s="4"/>
      <c r="M15" s="47">
        <f t="shared" si="0"/>
        <v>0.4</v>
      </c>
      <c r="N15" s="7">
        <f t="shared" si="1"/>
        <v>0.4</v>
      </c>
      <c r="O15" s="13">
        <v>0</v>
      </c>
      <c r="P15" s="13">
        <v>0.4</v>
      </c>
      <c r="Q15" s="13">
        <v>0.6</v>
      </c>
      <c r="R15" s="14">
        <v>45657</v>
      </c>
      <c r="S15" s="18">
        <v>0.4</v>
      </c>
      <c r="T15" s="4" t="s">
        <v>81</v>
      </c>
      <c r="U15" s="103" t="s">
        <v>82</v>
      </c>
      <c r="V15" s="15"/>
    </row>
    <row r="16" spans="2:22" ht="39.6" x14ac:dyDescent="0.3">
      <c r="B16" s="138"/>
      <c r="C16" s="132"/>
      <c r="D16" s="138"/>
      <c r="E16" s="4" t="s">
        <v>85</v>
      </c>
      <c r="F16" s="27" t="s">
        <v>86</v>
      </c>
      <c r="G16" s="4" t="s">
        <v>87</v>
      </c>
      <c r="H16" s="104">
        <v>1.2500000000000001E-2</v>
      </c>
      <c r="I16" s="4">
        <v>11</v>
      </c>
      <c r="J16" s="4" t="s">
        <v>88</v>
      </c>
      <c r="K16" s="4" t="s">
        <v>89</v>
      </c>
      <c r="L16" s="12"/>
      <c r="M16" s="47">
        <f t="shared" si="0"/>
        <v>0.72</v>
      </c>
      <c r="N16" s="7">
        <f t="shared" si="1"/>
        <v>0.72</v>
      </c>
      <c r="O16" s="13">
        <v>0.27</v>
      </c>
      <c r="P16" s="13">
        <v>0.45</v>
      </c>
      <c r="Q16" s="13">
        <v>0.28000000000000003</v>
      </c>
      <c r="R16" s="14">
        <v>45646</v>
      </c>
      <c r="S16" s="73">
        <v>0.45</v>
      </c>
      <c r="T16" s="11" t="s">
        <v>90</v>
      </c>
      <c r="U16" s="76" t="s">
        <v>91</v>
      </c>
      <c r="V16" s="15"/>
    </row>
    <row r="17" spans="2:22" ht="288" x14ac:dyDescent="0.3">
      <c r="B17" s="138"/>
      <c r="C17" s="132"/>
      <c r="D17" s="138"/>
      <c r="E17" s="4" t="s">
        <v>92</v>
      </c>
      <c r="F17" s="27" t="s">
        <v>93</v>
      </c>
      <c r="G17" s="4" t="s">
        <v>94</v>
      </c>
      <c r="H17" s="104">
        <v>1.2500000000000001E-2</v>
      </c>
      <c r="I17" s="4">
        <v>6</v>
      </c>
      <c r="J17" s="4" t="s">
        <v>95</v>
      </c>
      <c r="K17" s="4" t="s">
        <v>89</v>
      </c>
      <c r="L17" s="4" t="s">
        <v>96</v>
      </c>
      <c r="M17" s="47">
        <f t="shared" si="0"/>
        <v>1</v>
      </c>
      <c r="N17" s="7">
        <f>+M17</f>
        <v>1</v>
      </c>
      <c r="O17" s="13">
        <v>0.33</v>
      </c>
      <c r="P17" s="13">
        <v>0.67</v>
      </c>
      <c r="Q17" s="13">
        <v>0</v>
      </c>
      <c r="R17" s="14" t="s">
        <v>97</v>
      </c>
      <c r="S17" s="11">
        <v>100</v>
      </c>
      <c r="T17" s="77" t="s">
        <v>98</v>
      </c>
      <c r="U17" s="75" t="s">
        <v>99</v>
      </c>
      <c r="V17" s="15"/>
    </row>
    <row r="18" spans="2:22" ht="46.5" customHeight="1" x14ac:dyDescent="0.3">
      <c r="B18" s="138"/>
      <c r="C18" s="134">
        <v>6.25E-2</v>
      </c>
      <c r="D18" s="137" t="s">
        <v>100</v>
      </c>
      <c r="E18" s="135" t="s">
        <v>101</v>
      </c>
      <c r="F18" s="58" t="s">
        <v>102</v>
      </c>
      <c r="G18" s="59" t="s">
        <v>103</v>
      </c>
      <c r="H18" s="104">
        <v>1.2500000000000001E-2</v>
      </c>
      <c r="I18" s="60">
        <v>1</v>
      </c>
      <c r="J18" s="60" t="s">
        <v>104</v>
      </c>
      <c r="K18" s="60" t="s">
        <v>105</v>
      </c>
      <c r="L18" s="61" t="s">
        <v>106</v>
      </c>
      <c r="M18" s="47">
        <f t="shared" si="0"/>
        <v>0.5</v>
      </c>
      <c r="N18" s="7">
        <f>+M18</f>
        <v>0.5</v>
      </c>
      <c r="O18" s="23">
        <v>0.2</v>
      </c>
      <c r="P18" s="23">
        <v>0.3</v>
      </c>
      <c r="Q18" s="23">
        <v>0.5</v>
      </c>
      <c r="R18" s="24">
        <v>45536</v>
      </c>
      <c r="S18" s="73">
        <v>0.3</v>
      </c>
      <c r="T18" s="74" t="s">
        <v>107</v>
      </c>
      <c r="U18" s="71"/>
    </row>
    <row r="19" spans="2:22" ht="46.5" customHeight="1" x14ac:dyDescent="0.3">
      <c r="B19" s="138"/>
      <c r="C19" s="134"/>
      <c r="D19" s="137"/>
      <c r="E19" s="136"/>
      <c r="F19" s="67" t="s">
        <v>108</v>
      </c>
      <c r="G19" s="62" t="s">
        <v>109</v>
      </c>
      <c r="H19" s="104">
        <v>1.2500000000000001E-2</v>
      </c>
      <c r="I19" s="62">
        <v>1</v>
      </c>
      <c r="J19" s="62" t="s">
        <v>110</v>
      </c>
      <c r="K19" s="63" t="s">
        <v>89</v>
      </c>
      <c r="L19" s="62" t="s">
        <v>105</v>
      </c>
      <c r="M19" s="47">
        <f t="shared" si="0"/>
        <v>0.5</v>
      </c>
      <c r="N19" s="7">
        <f>+M19</f>
        <v>0.5</v>
      </c>
      <c r="O19" s="23">
        <v>0.2</v>
      </c>
      <c r="P19" s="23">
        <v>0.3</v>
      </c>
      <c r="Q19" s="23">
        <v>0.5</v>
      </c>
      <c r="R19" s="24">
        <v>45597</v>
      </c>
      <c r="S19" s="69">
        <v>0.5</v>
      </c>
      <c r="T19" s="78" t="s">
        <v>111</v>
      </c>
      <c r="U19" s="70" t="s">
        <v>108</v>
      </c>
    </row>
    <row r="20" spans="2:22" ht="55.5" customHeight="1" x14ac:dyDescent="0.3">
      <c r="B20" s="138"/>
      <c r="C20" s="134"/>
      <c r="D20" s="137"/>
      <c r="E20" s="64" t="s">
        <v>112</v>
      </c>
      <c r="F20" s="67" t="s">
        <v>113</v>
      </c>
      <c r="G20" s="63" t="s">
        <v>114</v>
      </c>
      <c r="H20" s="104">
        <v>1.2500000000000001E-2</v>
      </c>
      <c r="I20" s="63">
        <v>5</v>
      </c>
      <c r="J20" s="63" t="s">
        <v>115</v>
      </c>
      <c r="K20" s="63" t="s">
        <v>116</v>
      </c>
      <c r="L20" s="62" t="s">
        <v>117</v>
      </c>
      <c r="M20" s="47">
        <f t="shared" si="0"/>
        <v>0.5</v>
      </c>
      <c r="N20" s="7">
        <f>+M20</f>
        <v>0.5</v>
      </c>
      <c r="O20" s="23">
        <v>0</v>
      </c>
      <c r="P20" s="23">
        <v>0.5</v>
      </c>
      <c r="Q20" s="23">
        <v>0.5</v>
      </c>
      <c r="R20" s="24">
        <v>45626</v>
      </c>
      <c r="S20" s="73">
        <v>0.5</v>
      </c>
      <c r="T20" s="78" t="s">
        <v>118</v>
      </c>
      <c r="U20" s="94" t="s">
        <v>113</v>
      </c>
    </row>
    <row r="21" spans="2:22" ht="86.4" x14ac:dyDescent="0.3">
      <c r="B21" s="138"/>
      <c r="C21" s="134"/>
      <c r="D21" s="137"/>
      <c r="E21" s="68" t="s">
        <v>119</v>
      </c>
      <c r="F21" s="67" t="s">
        <v>120</v>
      </c>
      <c r="G21" s="63" t="s">
        <v>121</v>
      </c>
      <c r="H21" s="104">
        <v>1.2500000000000001E-2</v>
      </c>
      <c r="I21" s="63">
        <v>2</v>
      </c>
      <c r="J21" s="63" t="s">
        <v>122</v>
      </c>
      <c r="K21" s="63" t="s">
        <v>89</v>
      </c>
      <c r="L21" s="63" t="s">
        <v>123</v>
      </c>
      <c r="M21" s="47">
        <f t="shared" si="0"/>
        <v>0.5</v>
      </c>
      <c r="N21" s="7">
        <f t="shared" ref="N21" si="2">+M21</f>
        <v>0.5</v>
      </c>
      <c r="O21" s="23">
        <v>0</v>
      </c>
      <c r="P21" s="23">
        <v>0.5</v>
      </c>
      <c r="Q21" s="23">
        <v>0.5</v>
      </c>
      <c r="R21" s="24">
        <v>45646</v>
      </c>
      <c r="S21" s="73">
        <v>0.5</v>
      </c>
      <c r="T21" s="37" t="s">
        <v>124</v>
      </c>
      <c r="U21" s="79" t="s">
        <v>125</v>
      </c>
    </row>
    <row r="22" spans="2:22" ht="66" x14ac:dyDescent="0.3">
      <c r="B22" s="138"/>
      <c r="C22" s="38">
        <v>6.25E-2</v>
      </c>
      <c r="D22" s="39" t="s">
        <v>126</v>
      </c>
      <c r="E22" s="4" t="s">
        <v>127</v>
      </c>
      <c r="F22" s="27" t="s">
        <v>128</v>
      </c>
      <c r="G22" s="4" t="s">
        <v>129</v>
      </c>
      <c r="H22" s="104">
        <v>1.2500000000000001E-2</v>
      </c>
      <c r="I22" s="4">
        <v>1</v>
      </c>
      <c r="J22" s="4" t="s">
        <v>130</v>
      </c>
      <c r="K22" s="4" t="s">
        <v>56</v>
      </c>
      <c r="L22" s="4" t="s">
        <v>51</v>
      </c>
      <c r="M22" s="47">
        <f t="shared" si="0"/>
        <v>0</v>
      </c>
      <c r="N22" s="7">
        <f>+M22</f>
        <v>0</v>
      </c>
      <c r="O22" s="13">
        <v>0</v>
      </c>
      <c r="P22" s="8">
        <v>0</v>
      </c>
      <c r="Q22" s="13">
        <v>1</v>
      </c>
      <c r="R22" s="9">
        <v>45611</v>
      </c>
      <c r="S22" s="11" t="s">
        <v>10</v>
      </c>
      <c r="T22" s="4" t="s">
        <v>131</v>
      </c>
      <c r="U22" s="12"/>
    </row>
    <row r="23" spans="2:22" ht="26.4" x14ac:dyDescent="0.3">
      <c r="B23" s="138"/>
      <c r="C23" s="146">
        <v>6.25E-2</v>
      </c>
      <c r="D23" s="133" t="s">
        <v>132</v>
      </c>
      <c r="E23" s="133" t="s">
        <v>133</v>
      </c>
      <c r="F23" s="27" t="s">
        <v>134</v>
      </c>
      <c r="G23" s="6" t="s">
        <v>135</v>
      </c>
      <c r="H23" s="104">
        <v>1.2500000000000001E-2</v>
      </c>
      <c r="I23" s="6">
        <v>1</v>
      </c>
      <c r="J23" s="6" t="s">
        <v>136</v>
      </c>
      <c r="K23" s="4" t="s">
        <v>137</v>
      </c>
      <c r="L23" s="6" t="s">
        <v>138</v>
      </c>
      <c r="M23" s="47">
        <f t="shared" si="0"/>
        <v>0</v>
      </c>
      <c r="N23" s="7">
        <f>+M23</f>
        <v>0</v>
      </c>
      <c r="O23" s="8">
        <v>0</v>
      </c>
      <c r="P23" s="8">
        <v>0</v>
      </c>
      <c r="Q23" s="8">
        <v>1</v>
      </c>
      <c r="R23" s="9" t="s">
        <v>139</v>
      </c>
      <c r="S23" s="11" t="s">
        <v>10</v>
      </c>
      <c r="T23" s="10"/>
      <c r="U23" s="4"/>
    </row>
    <row r="24" spans="2:22" ht="52.8" x14ac:dyDescent="0.3">
      <c r="B24" s="138"/>
      <c r="C24" s="147"/>
      <c r="D24" s="133"/>
      <c r="E24" s="133"/>
      <c r="F24" s="27" t="s">
        <v>140</v>
      </c>
      <c r="G24" s="4" t="s">
        <v>141</v>
      </c>
      <c r="H24" s="104">
        <v>1.2500000000000001E-2</v>
      </c>
      <c r="I24" s="4">
        <v>1</v>
      </c>
      <c r="J24" s="4" t="s">
        <v>142</v>
      </c>
      <c r="K24" s="4" t="s">
        <v>143</v>
      </c>
      <c r="L24" s="4" t="s">
        <v>46</v>
      </c>
      <c r="M24" s="47">
        <f t="shared" si="0"/>
        <v>0</v>
      </c>
      <c r="N24" s="7">
        <f>+M24</f>
        <v>0</v>
      </c>
      <c r="O24" s="8">
        <v>0</v>
      </c>
      <c r="P24" s="8">
        <v>0</v>
      </c>
      <c r="Q24" s="13">
        <v>1</v>
      </c>
      <c r="R24" s="9">
        <v>45641</v>
      </c>
      <c r="S24" s="11" t="s">
        <v>10</v>
      </c>
      <c r="T24" s="11" t="s">
        <v>57</v>
      </c>
      <c r="U24" s="12"/>
    </row>
    <row r="25" spans="2:22" ht="66" x14ac:dyDescent="0.3">
      <c r="B25" s="138"/>
      <c r="C25" s="148"/>
      <c r="D25" s="133"/>
      <c r="E25" s="133"/>
      <c r="F25" s="27" t="s">
        <v>144</v>
      </c>
      <c r="G25" s="4" t="s">
        <v>145</v>
      </c>
      <c r="H25" s="104">
        <v>1.2500000000000001E-2</v>
      </c>
      <c r="I25" s="5">
        <v>1</v>
      </c>
      <c r="J25" s="4" t="s">
        <v>146</v>
      </c>
      <c r="K25" s="4" t="s">
        <v>143</v>
      </c>
      <c r="L25" s="4" t="s">
        <v>46</v>
      </c>
      <c r="M25" s="47">
        <f t="shared" si="0"/>
        <v>0</v>
      </c>
      <c r="N25" s="7">
        <f>+M25</f>
        <v>0</v>
      </c>
      <c r="O25" s="13">
        <v>0</v>
      </c>
      <c r="P25" s="13">
        <v>0</v>
      </c>
      <c r="Q25" s="13">
        <v>1</v>
      </c>
      <c r="R25" s="14">
        <v>45646</v>
      </c>
      <c r="S25" s="11" t="s">
        <v>10</v>
      </c>
      <c r="T25" s="11"/>
      <c r="U25" s="12"/>
    </row>
    <row r="28" spans="2:22" x14ac:dyDescent="0.3">
      <c r="G28" s="69"/>
    </row>
    <row r="30" spans="2:22" x14ac:dyDescent="0.3">
      <c r="G30" s="69"/>
    </row>
    <row r="32" spans="2:22" x14ac:dyDescent="0.3">
      <c r="H32">
        <f>20/25</f>
        <v>0.8</v>
      </c>
    </row>
  </sheetData>
  <mergeCells count="24">
    <mergeCell ref="J9:J10"/>
    <mergeCell ref="E11:E15"/>
    <mergeCell ref="J11:J12"/>
    <mergeCell ref="D6:D17"/>
    <mergeCell ref="B1:U2"/>
    <mergeCell ref="B3:U3"/>
    <mergeCell ref="B4:L4"/>
    <mergeCell ref="M4:M5"/>
    <mergeCell ref="N4:N5"/>
    <mergeCell ref="O4:Q4"/>
    <mergeCell ref="R4:R5"/>
    <mergeCell ref="S4:S5"/>
    <mergeCell ref="T4:T5"/>
    <mergeCell ref="U4:U5"/>
    <mergeCell ref="B6:B25"/>
    <mergeCell ref="C23:C25"/>
    <mergeCell ref="E6:E7"/>
    <mergeCell ref="C6:C17"/>
    <mergeCell ref="D23:D25"/>
    <mergeCell ref="E23:E25"/>
    <mergeCell ref="E8:E10"/>
    <mergeCell ref="C18:C21"/>
    <mergeCell ref="E18:E19"/>
    <mergeCell ref="D18:D21"/>
  </mergeCells>
  <phoneticPr fontId="13" type="noConversion"/>
  <hyperlinks>
    <hyperlink ref="U19" r:id="rId1" xr:uid="{E8E8D665-F6E6-43DF-8691-E8D1352DF85A}"/>
    <hyperlink ref="U21" r:id="rId2" display="https://www.minenergia.gov.co/documents/12234/Informe_-_BUZON_DE_INTEGRIDAD_-_1er_Semestre_2024.pdf" xr:uid="{0F71E12D-C943-442C-9162-452D93DD849F}"/>
    <hyperlink ref="U16" r:id="rId3" display="Sesiones de instancia de evaluación" xr:uid="{E8B829C6-26D5-4C0F-A4CD-88BA91BF34F3}"/>
    <hyperlink ref="U20" r:id="rId4" xr:uid="{FBAA69B7-7E01-47CE-8F78-EB61F7D8EC2B}"/>
    <hyperlink ref="U13" r:id="rId5" xr:uid="{04BA3E57-F51A-4AED-97E2-6D0CD1D3A4C3}"/>
    <hyperlink ref="U12" r:id="rId6" xr:uid="{8DDB1080-D643-4F82-B9D7-F5B357946D66}"/>
    <hyperlink ref="U15" r:id="rId7" xr:uid="{7FAF2B0B-6E86-42A9-A893-59F7E7B14336}"/>
  </hyperlinks>
  <pageMargins left="0.7" right="0.7" top="0.75" bottom="0.75" header="0.3" footer="0.3"/>
  <pageSetup orientation="portrait" r:id="rId8"/>
  <drawing r:id="rId9"/>
  <legacy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F2CE-4CB1-444B-AFFC-EFFA7D8F5B64}">
  <sheetPr>
    <tabColor rgb="FFFFC000"/>
  </sheetPr>
  <dimension ref="B1:V9"/>
  <sheetViews>
    <sheetView showGridLines="0" showRowColHeaders="0" workbookViewId="0">
      <pane ySplit="5" topLeftCell="A6" activePane="bottomLeft" state="frozen"/>
      <selection activeCell="G9" sqref="G9"/>
      <selection pane="bottomLeft" activeCell="G9" sqref="G9"/>
    </sheetView>
  </sheetViews>
  <sheetFormatPr baseColWidth="10" defaultColWidth="11.44140625" defaultRowHeight="14.4" x14ac:dyDescent="0.3"/>
  <cols>
    <col min="2" max="2" width="16.6640625" customWidth="1"/>
    <col min="3" max="3" width="22.44140625" customWidth="1"/>
    <col min="4" max="4" width="21.88671875" bestFit="1" customWidth="1"/>
    <col min="5" max="5" width="29.109375" customWidth="1"/>
    <col min="7" max="7" width="40.6640625" customWidth="1"/>
    <col min="10" max="10" width="17.6640625" customWidth="1"/>
    <col min="11" max="11" width="20.6640625" customWidth="1"/>
    <col min="12" max="12" width="19.6640625" customWidth="1"/>
    <col min="13" max="13" width="14.88671875" hidden="1" customWidth="1"/>
    <col min="14" max="15" width="11.44140625" hidden="1" customWidth="1"/>
    <col min="16" max="16" width="13.88671875" hidden="1" customWidth="1"/>
    <col min="17" max="17" width="9.6640625" hidden="1" customWidth="1"/>
    <col min="18" max="18" width="21.5546875" hidden="1" customWidth="1"/>
    <col min="19" max="19" width="29.109375" hidden="1" customWidth="1"/>
    <col min="20" max="20" width="11.44140625" hidden="1" customWidth="1"/>
    <col min="21" max="21" width="22.6640625" hidden="1" customWidth="1"/>
  </cols>
  <sheetData>
    <row r="1" spans="2:22" ht="14.4" customHeight="1" x14ac:dyDescent="0.3">
      <c r="B1" s="139" t="s">
        <v>11</v>
      </c>
      <c r="C1" s="139"/>
      <c r="D1" s="139"/>
      <c r="E1" s="139"/>
      <c r="F1" s="139"/>
      <c r="G1" s="139"/>
      <c r="H1" s="139"/>
      <c r="I1" s="139"/>
      <c r="J1" s="139"/>
      <c r="K1" s="139"/>
      <c r="L1" s="139"/>
      <c r="M1" s="139"/>
      <c r="N1" s="139"/>
      <c r="O1" s="139"/>
      <c r="P1" s="139"/>
      <c r="Q1" s="139"/>
      <c r="R1" s="139"/>
      <c r="S1" s="139"/>
      <c r="T1" s="139"/>
      <c r="U1" s="139"/>
      <c r="V1" s="15"/>
    </row>
    <row r="2" spans="2:22" ht="42" customHeight="1" x14ac:dyDescent="0.3">
      <c r="B2" s="139"/>
      <c r="C2" s="139"/>
      <c r="D2" s="139"/>
      <c r="E2" s="139"/>
      <c r="F2" s="139"/>
      <c r="G2" s="139"/>
      <c r="H2" s="139"/>
      <c r="I2" s="139"/>
      <c r="J2" s="139"/>
      <c r="K2" s="139"/>
      <c r="L2" s="139"/>
      <c r="M2" s="139"/>
      <c r="N2" s="139"/>
      <c r="O2" s="139"/>
      <c r="P2" s="139"/>
      <c r="Q2" s="139"/>
      <c r="R2" s="139"/>
      <c r="S2" s="139"/>
      <c r="T2" s="139"/>
      <c r="U2" s="139"/>
      <c r="V2" s="15"/>
    </row>
    <row r="3" spans="2:22" ht="14.4" customHeight="1" thickBot="1" x14ac:dyDescent="0.35">
      <c r="B3" s="140" t="s">
        <v>147</v>
      </c>
      <c r="C3" s="140"/>
      <c r="D3" s="140"/>
      <c r="E3" s="140"/>
      <c r="F3" s="140"/>
      <c r="G3" s="140"/>
      <c r="H3" s="140"/>
      <c r="I3" s="140"/>
      <c r="J3" s="140"/>
      <c r="K3" s="140"/>
      <c r="L3" s="140"/>
      <c r="M3" s="140"/>
      <c r="N3" s="140"/>
      <c r="O3" s="140"/>
      <c r="P3" s="140"/>
      <c r="Q3" s="140"/>
      <c r="R3" s="140"/>
      <c r="S3" s="140"/>
      <c r="T3" s="140"/>
      <c r="U3" s="140"/>
      <c r="V3" s="15"/>
    </row>
    <row r="4" spans="2:22" ht="14.4" customHeight="1" x14ac:dyDescent="0.3">
      <c r="B4" s="141" t="s">
        <v>13</v>
      </c>
      <c r="C4" s="141"/>
      <c r="D4" s="141"/>
      <c r="E4" s="141"/>
      <c r="F4" s="141"/>
      <c r="G4" s="141"/>
      <c r="H4" s="141"/>
      <c r="I4" s="141"/>
      <c r="J4" s="141"/>
      <c r="K4" s="141"/>
      <c r="L4" s="141"/>
      <c r="M4" s="142" t="s">
        <v>14</v>
      </c>
      <c r="N4" s="143" t="s">
        <v>15</v>
      </c>
      <c r="O4" s="142" t="s">
        <v>16</v>
      </c>
      <c r="P4" s="142"/>
      <c r="Q4" s="142"/>
      <c r="R4" s="142" t="s">
        <v>17</v>
      </c>
      <c r="S4" s="144" t="s">
        <v>18</v>
      </c>
      <c r="T4" s="144" t="s">
        <v>19</v>
      </c>
      <c r="U4" s="144" t="s">
        <v>20</v>
      </c>
      <c r="V4" s="15"/>
    </row>
    <row r="5" spans="2:22" ht="40.200000000000003" thickBot="1" x14ac:dyDescent="0.35">
      <c r="B5" s="2" t="s">
        <v>1</v>
      </c>
      <c r="C5" s="2" t="s">
        <v>21</v>
      </c>
      <c r="D5" s="2" t="s">
        <v>22</v>
      </c>
      <c r="E5" s="2" t="s">
        <v>23</v>
      </c>
      <c r="F5" s="2" t="s">
        <v>24</v>
      </c>
      <c r="G5" s="2" t="s">
        <v>25</v>
      </c>
      <c r="H5" s="3" t="s">
        <v>26</v>
      </c>
      <c r="I5" s="2" t="s">
        <v>27</v>
      </c>
      <c r="J5" s="2" t="s">
        <v>28</v>
      </c>
      <c r="K5" s="2" t="s">
        <v>29</v>
      </c>
      <c r="L5" s="2" t="s">
        <v>148</v>
      </c>
      <c r="M5" s="142"/>
      <c r="N5" s="143"/>
      <c r="O5" s="1" t="s">
        <v>31</v>
      </c>
      <c r="P5" s="1" t="s">
        <v>32</v>
      </c>
      <c r="Q5" s="1" t="s">
        <v>33</v>
      </c>
      <c r="R5" s="142"/>
      <c r="S5" s="145"/>
      <c r="T5" s="145"/>
      <c r="U5" s="145"/>
      <c r="V5" s="16"/>
    </row>
    <row r="6" spans="2:22" ht="52.8" x14ac:dyDescent="0.3">
      <c r="B6" s="133" t="s">
        <v>149</v>
      </c>
      <c r="C6" s="149">
        <v>0.25</v>
      </c>
      <c r="D6" s="133" t="s">
        <v>150</v>
      </c>
      <c r="E6" s="133" t="s">
        <v>151</v>
      </c>
      <c r="F6" s="4" t="s">
        <v>152</v>
      </c>
      <c r="G6" s="4" t="s">
        <v>153</v>
      </c>
      <c r="H6" s="18">
        <v>0.45</v>
      </c>
      <c r="I6" s="12">
        <v>1</v>
      </c>
      <c r="J6" s="4" t="s">
        <v>154</v>
      </c>
      <c r="K6" s="133" t="s">
        <v>46</v>
      </c>
      <c r="L6" s="4" t="s">
        <v>155</v>
      </c>
      <c r="M6" s="47">
        <f>+O6</f>
        <v>0</v>
      </c>
      <c r="N6" s="7">
        <f>+M6</f>
        <v>0</v>
      </c>
      <c r="O6" s="8">
        <v>0</v>
      </c>
      <c r="P6" s="8">
        <v>0</v>
      </c>
      <c r="Q6" s="8">
        <v>1</v>
      </c>
      <c r="R6" s="9">
        <v>45566</v>
      </c>
      <c r="S6" s="11" t="s">
        <v>10</v>
      </c>
      <c r="T6" s="11"/>
      <c r="U6" s="12"/>
      <c r="V6" s="15"/>
    </row>
    <row r="7" spans="2:22" ht="66" x14ac:dyDescent="0.3">
      <c r="B7" s="133"/>
      <c r="C7" s="149"/>
      <c r="D7" s="133"/>
      <c r="E7" s="133"/>
      <c r="F7" s="4" t="s">
        <v>156</v>
      </c>
      <c r="G7" s="4" t="s">
        <v>157</v>
      </c>
      <c r="H7" s="18">
        <v>0.2</v>
      </c>
      <c r="I7" s="12">
        <v>1</v>
      </c>
      <c r="J7" s="4" t="s">
        <v>158</v>
      </c>
      <c r="K7" s="133"/>
      <c r="L7" s="4" t="s">
        <v>159</v>
      </c>
      <c r="M7" s="47">
        <f t="shared" ref="M7:M8" si="0">+O7</f>
        <v>1</v>
      </c>
      <c r="N7" s="7">
        <f t="shared" ref="N7:N8" si="1">+M7</f>
        <v>1</v>
      </c>
      <c r="O7" s="13">
        <v>1</v>
      </c>
      <c r="P7" s="13">
        <v>0</v>
      </c>
      <c r="Q7" s="13">
        <v>0</v>
      </c>
      <c r="R7" s="14">
        <v>45323</v>
      </c>
      <c r="S7" s="11" t="s">
        <v>10</v>
      </c>
      <c r="T7" s="11"/>
      <c r="U7" s="12"/>
      <c r="V7" s="15"/>
    </row>
    <row r="8" spans="2:22" ht="39.6" x14ac:dyDescent="0.3">
      <c r="B8" s="133"/>
      <c r="C8" s="149"/>
      <c r="D8" s="133"/>
      <c r="E8" s="133"/>
      <c r="F8" s="4" t="s">
        <v>160</v>
      </c>
      <c r="G8" s="4" t="s">
        <v>161</v>
      </c>
      <c r="H8" s="18">
        <v>0.35</v>
      </c>
      <c r="I8" s="12">
        <v>1</v>
      </c>
      <c r="J8" s="22" t="s">
        <v>162</v>
      </c>
      <c r="K8" s="133"/>
      <c r="L8" s="4"/>
      <c r="M8" s="47">
        <f t="shared" si="0"/>
        <v>0</v>
      </c>
      <c r="N8" s="7">
        <f t="shared" si="1"/>
        <v>0</v>
      </c>
      <c r="O8" s="13">
        <v>0</v>
      </c>
      <c r="P8" s="13">
        <v>0</v>
      </c>
      <c r="Q8" s="13">
        <v>1</v>
      </c>
      <c r="R8" s="14">
        <v>45657</v>
      </c>
      <c r="S8" s="11" t="s">
        <v>10</v>
      </c>
      <c r="T8" s="11"/>
      <c r="U8" s="12"/>
      <c r="V8" s="15"/>
    </row>
    <row r="9" spans="2:22" ht="26.4" x14ac:dyDescent="0.3">
      <c r="B9" s="15"/>
      <c r="C9" s="15"/>
      <c r="D9" s="15"/>
      <c r="E9" s="15"/>
      <c r="F9" s="15"/>
      <c r="G9" s="16" t="s">
        <v>163</v>
      </c>
      <c r="H9" s="25"/>
      <c r="I9" s="15"/>
      <c r="J9" s="15"/>
      <c r="K9" s="16"/>
      <c r="L9" s="15"/>
      <c r="M9" s="15"/>
      <c r="N9" s="15"/>
      <c r="O9" s="15"/>
      <c r="P9" s="15"/>
      <c r="Q9" s="15"/>
      <c r="R9" s="15"/>
      <c r="S9" s="26"/>
      <c r="T9" s="26"/>
      <c r="U9" s="15"/>
      <c r="V9" s="15"/>
    </row>
  </sheetData>
  <mergeCells count="15">
    <mergeCell ref="B1:U2"/>
    <mergeCell ref="B3:U3"/>
    <mergeCell ref="B4:L4"/>
    <mergeCell ref="M4:M5"/>
    <mergeCell ref="N4:N5"/>
    <mergeCell ref="O4:Q4"/>
    <mergeCell ref="R4:R5"/>
    <mergeCell ref="S4:S5"/>
    <mergeCell ref="T4:T5"/>
    <mergeCell ref="U4:U5"/>
    <mergeCell ref="B6:B8"/>
    <mergeCell ref="C6:C8"/>
    <mergeCell ref="D6:D8"/>
    <mergeCell ref="E6:E8"/>
    <mergeCell ref="K6:K8"/>
  </mergeCells>
  <phoneticPr fontId="13"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F1DB5-8927-4A48-893D-115702E36220}">
  <sheetPr>
    <tabColor rgb="FFFFC000"/>
  </sheetPr>
  <dimension ref="B1:AC39"/>
  <sheetViews>
    <sheetView showGridLines="0" showRowColHeaders="0" zoomScale="85" zoomScaleNormal="85" workbookViewId="0">
      <pane ySplit="5" topLeftCell="A6" activePane="bottomLeft" state="frozen"/>
      <selection activeCell="G9" sqref="G9"/>
      <selection pane="bottomLeft" activeCell="B1" sqref="B1:U2"/>
    </sheetView>
  </sheetViews>
  <sheetFormatPr baseColWidth="10" defaultColWidth="11.44140625" defaultRowHeight="14.4" x14ac:dyDescent="0.3"/>
  <cols>
    <col min="2" max="2" width="16.6640625" customWidth="1"/>
    <col min="3" max="3" width="22.44140625" customWidth="1"/>
    <col min="4" max="4" width="21.88671875" bestFit="1" customWidth="1"/>
    <col min="5" max="5" width="29.109375" customWidth="1"/>
    <col min="7" max="7" width="40.6640625" customWidth="1"/>
    <col min="8" max="8" width="17.109375" customWidth="1"/>
    <col min="9" max="9" width="11.44140625" customWidth="1"/>
    <col min="10" max="10" width="17.6640625" customWidth="1"/>
    <col min="11" max="11" width="20.6640625" customWidth="1"/>
    <col min="12" max="12" width="19.6640625" customWidth="1"/>
    <col min="13" max="13" width="15.33203125" hidden="1" customWidth="1"/>
    <col min="14" max="14" width="11.44140625" hidden="1" customWidth="1"/>
    <col min="15" max="16" width="5.6640625" hidden="1" customWidth="1"/>
    <col min="17" max="17" width="7.33203125" hidden="1" customWidth="1"/>
    <col min="18" max="18" width="13" hidden="1" customWidth="1"/>
    <col min="19" max="19" width="18.5546875" hidden="1" customWidth="1"/>
    <col min="20" max="20" width="50.88671875" hidden="1" customWidth="1"/>
    <col min="21" max="21" width="27.109375" style="99" hidden="1" customWidth="1"/>
    <col min="22" max="22" width="0" hidden="1" customWidth="1"/>
  </cols>
  <sheetData>
    <row r="1" spans="2:29" x14ac:dyDescent="0.3">
      <c r="B1" s="156" t="s">
        <v>11</v>
      </c>
      <c r="C1" s="156"/>
      <c r="D1" s="156"/>
      <c r="E1" s="156"/>
      <c r="F1" s="156"/>
      <c r="G1" s="156"/>
      <c r="H1" s="156"/>
      <c r="I1" s="156"/>
      <c r="J1" s="156"/>
      <c r="K1" s="156"/>
      <c r="L1" s="156"/>
      <c r="M1" s="156"/>
      <c r="N1" s="156"/>
      <c r="O1" s="156"/>
      <c r="P1" s="156"/>
      <c r="Q1" s="156"/>
      <c r="R1" s="156"/>
      <c r="S1" s="156"/>
      <c r="T1" s="156"/>
      <c r="U1" s="156"/>
      <c r="V1" s="15"/>
      <c r="W1" s="15"/>
      <c r="X1" s="15"/>
      <c r="Y1" s="15"/>
      <c r="Z1" s="15"/>
      <c r="AA1" s="15"/>
      <c r="AB1" s="15"/>
      <c r="AC1" s="15"/>
    </row>
    <row r="2" spans="2:29" ht="39" customHeight="1" x14ac:dyDescent="0.3">
      <c r="B2" s="156"/>
      <c r="C2" s="156"/>
      <c r="D2" s="156"/>
      <c r="E2" s="156"/>
      <c r="F2" s="156"/>
      <c r="G2" s="156"/>
      <c r="H2" s="156"/>
      <c r="I2" s="156"/>
      <c r="J2" s="156"/>
      <c r="K2" s="156"/>
      <c r="L2" s="156"/>
      <c r="M2" s="156"/>
      <c r="N2" s="156"/>
      <c r="O2" s="156"/>
      <c r="P2" s="156"/>
      <c r="Q2" s="156"/>
      <c r="R2" s="156"/>
      <c r="S2" s="156"/>
      <c r="T2" s="156"/>
      <c r="U2" s="156"/>
      <c r="V2" s="15"/>
      <c r="W2" s="15"/>
      <c r="X2" s="15"/>
      <c r="Y2" s="15"/>
      <c r="Z2" s="15"/>
      <c r="AA2" s="15"/>
      <c r="AB2" s="15"/>
      <c r="AC2" s="15"/>
    </row>
    <row r="3" spans="2:29" ht="15" thickBot="1" x14ac:dyDescent="0.35">
      <c r="B3" s="157" t="s">
        <v>164</v>
      </c>
      <c r="C3" s="158"/>
      <c r="D3" s="158"/>
      <c r="E3" s="158"/>
      <c r="F3" s="158"/>
      <c r="G3" s="158"/>
      <c r="H3" s="158"/>
      <c r="I3" s="158"/>
      <c r="J3" s="158"/>
      <c r="K3" s="158"/>
      <c r="L3" s="158"/>
      <c r="M3" s="158"/>
      <c r="N3" s="158"/>
      <c r="O3" s="158"/>
      <c r="P3" s="158"/>
      <c r="Q3" s="158"/>
      <c r="R3" s="158"/>
      <c r="S3" s="158"/>
      <c r="T3" s="158"/>
      <c r="U3" s="158"/>
      <c r="V3" s="15"/>
      <c r="W3" s="15"/>
      <c r="X3" s="15"/>
      <c r="Y3" s="15"/>
      <c r="Z3" s="15"/>
      <c r="AA3" s="15"/>
      <c r="AB3" s="15"/>
      <c r="AC3" s="15"/>
    </row>
    <row r="4" spans="2:29" x14ac:dyDescent="0.3">
      <c r="B4" s="159" t="s">
        <v>13</v>
      </c>
      <c r="C4" s="159"/>
      <c r="D4" s="159"/>
      <c r="E4" s="159"/>
      <c r="F4" s="159"/>
      <c r="G4" s="159"/>
      <c r="H4" s="159"/>
      <c r="I4" s="159"/>
      <c r="J4" s="159"/>
      <c r="K4" s="159"/>
      <c r="L4" s="159"/>
      <c r="M4" s="160" t="s">
        <v>14</v>
      </c>
      <c r="N4" s="162" t="s">
        <v>15</v>
      </c>
      <c r="O4" s="160" t="s">
        <v>16</v>
      </c>
      <c r="P4" s="160"/>
      <c r="Q4" s="160"/>
      <c r="R4" s="160" t="s">
        <v>17</v>
      </c>
      <c r="S4" s="144" t="s">
        <v>18</v>
      </c>
      <c r="T4" s="144" t="s">
        <v>19</v>
      </c>
      <c r="U4" s="144" t="s">
        <v>20</v>
      </c>
      <c r="V4" s="16"/>
      <c r="W4" s="16"/>
      <c r="X4" s="16"/>
      <c r="Y4" s="16"/>
      <c r="Z4" s="16"/>
      <c r="AA4" s="16"/>
      <c r="AB4" s="16"/>
      <c r="AC4" s="16"/>
    </row>
    <row r="5" spans="2:29" ht="27" thickBot="1" x14ac:dyDescent="0.35">
      <c r="B5" s="40" t="s">
        <v>1</v>
      </c>
      <c r="C5" s="40" t="s">
        <v>21</v>
      </c>
      <c r="D5" s="40" t="s">
        <v>22</v>
      </c>
      <c r="E5" s="40" t="s">
        <v>23</v>
      </c>
      <c r="F5" s="40" t="s">
        <v>24</v>
      </c>
      <c r="G5" s="40" t="s">
        <v>25</v>
      </c>
      <c r="H5" s="44" t="s">
        <v>26</v>
      </c>
      <c r="I5" s="40" t="s">
        <v>27</v>
      </c>
      <c r="J5" s="40" t="s">
        <v>28</v>
      </c>
      <c r="K5" s="40" t="s">
        <v>29</v>
      </c>
      <c r="L5" s="40" t="s">
        <v>30</v>
      </c>
      <c r="M5" s="161"/>
      <c r="N5" s="163"/>
      <c r="O5" s="45" t="s">
        <v>31</v>
      </c>
      <c r="P5" s="45" t="s">
        <v>32</v>
      </c>
      <c r="Q5" s="45" t="s">
        <v>33</v>
      </c>
      <c r="R5" s="161"/>
      <c r="S5" s="145"/>
      <c r="T5" s="145"/>
      <c r="U5" s="145"/>
      <c r="V5" s="16"/>
      <c r="W5" s="16"/>
      <c r="X5" s="16"/>
      <c r="Y5" s="16"/>
      <c r="Z5" s="16"/>
      <c r="AA5" s="16"/>
      <c r="AB5" s="16"/>
      <c r="AC5" s="16"/>
    </row>
    <row r="6" spans="2:29" ht="211.2" x14ac:dyDescent="0.3">
      <c r="B6" s="151" t="s">
        <v>165</v>
      </c>
      <c r="C6" s="155" t="s">
        <v>166</v>
      </c>
      <c r="D6" s="151" t="s">
        <v>167</v>
      </c>
      <c r="E6" s="151" t="s">
        <v>168</v>
      </c>
      <c r="F6" s="81" t="s">
        <v>169</v>
      </c>
      <c r="G6" s="29" t="s">
        <v>170</v>
      </c>
      <c r="H6" s="114">
        <v>7.4999999999999997E-3</v>
      </c>
      <c r="I6" s="29">
        <v>3</v>
      </c>
      <c r="J6" s="29" t="s">
        <v>171</v>
      </c>
      <c r="K6" s="29" t="s">
        <v>116</v>
      </c>
      <c r="L6" s="28" t="s">
        <v>172</v>
      </c>
      <c r="M6" s="92">
        <f>+O6+P6</f>
        <v>0.66</v>
      </c>
      <c r="N6" s="32">
        <f t="shared" ref="N6:N22" si="0">+M6</f>
        <v>0.66</v>
      </c>
      <c r="O6" s="8">
        <v>0</v>
      </c>
      <c r="P6" s="8">
        <v>0.66</v>
      </c>
      <c r="Q6" s="8">
        <v>0.34</v>
      </c>
      <c r="R6" s="9">
        <v>45646</v>
      </c>
      <c r="S6" s="41">
        <v>0.66</v>
      </c>
      <c r="T6" s="29" t="s">
        <v>173</v>
      </c>
      <c r="U6" s="100" t="s">
        <v>174</v>
      </c>
      <c r="V6" s="16"/>
      <c r="W6" s="16"/>
      <c r="X6" s="16"/>
      <c r="Y6" s="16"/>
      <c r="Z6" s="16"/>
      <c r="AA6" s="16"/>
      <c r="AB6" s="16"/>
      <c r="AC6" s="16"/>
    </row>
    <row r="7" spans="2:29" ht="79.2" x14ac:dyDescent="0.3">
      <c r="B7" s="151"/>
      <c r="C7" s="155"/>
      <c r="D7" s="151"/>
      <c r="E7" s="151"/>
      <c r="F7" s="81" t="s">
        <v>175</v>
      </c>
      <c r="G7" s="28" t="s">
        <v>176</v>
      </c>
      <c r="H7" s="114">
        <v>7.4999999999999997E-3</v>
      </c>
      <c r="I7" s="80">
        <v>1</v>
      </c>
      <c r="J7" s="28" t="s">
        <v>177</v>
      </c>
      <c r="K7" s="29" t="s">
        <v>116</v>
      </c>
      <c r="L7" s="28" t="s">
        <v>172</v>
      </c>
      <c r="M7" s="92">
        <f t="shared" ref="M7:M39" si="1">+O7+P7</f>
        <v>1</v>
      </c>
      <c r="N7" s="32">
        <f t="shared" si="0"/>
        <v>1</v>
      </c>
      <c r="O7" s="8">
        <v>0.33</v>
      </c>
      <c r="P7" s="8">
        <v>0.67</v>
      </c>
      <c r="Q7" s="8">
        <v>0</v>
      </c>
      <c r="R7" s="9">
        <v>45536</v>
      </c>
      <c r="S7" s="41">
        <v>0.67</v>
      </c>
      <c r="T7" s="29" t="s">
        <v>178</v>
      </c>
      <c r="U7" s="94" t="s">
        <v>175</v>
      </c>
      <c r="V7" s="16"/>
      <c r="W7" s="16"/>
      <c r="X7" s="16"/>
      <c r="Y7" s="16"/>
      <c r="Z7" s="16"/>
      <c r="AA7" s="16"/>
      <c r="AB7" s="16"/>
      <c r="AC7" s="16"/>
    </row>
    <row r="8" spans="2:29" ht="79.2" x14ac:dyDescent="0.3">
      <c r="B8" s="151"/>
      <c r="C8" s="155"/>
      <c r="D8" s="151"/>
      <c r="E8" s="151"/>
      <c r="F8" s="81" t="s">
        <v>179</v>
      </c>
      <c r="G8" s="28" t="s">
        <v>180</v>
      </c>
      <c r="H8" s="114">
        <v>7.4999999999999997E-3</v>
      </c>
      <c r="I8" s="80">
        <v>1</v>
      </c>
      <c r="J8" s="28" t="s">
        <v>177</v>
      </c>
      <c r="K8" s="29" t="s">
        <v>116</v>
      </c>
      <c r="L8" s="28" t="s">
        <v>172</v>
      </c>
      <c r="M8" s="92">
        <f t="shared" si="1"/>
        <v>1</v>
      </c>
      <c r="N8" s="32">
        <f t="shared" si="0"/>
        <v>1</v>
      </c>
      <c r="O8" s="8">
        <v>0</v>
      </c>
      <c r="P8" s="8">
        <v>1</v>
      </c>
      <c r="Q8" s="8">
        <v>0</v>
      </c>
      <c r="R8" s="9">
        <v>45459</v>
      </c>
      <c r="S8" s="43">
        <v>1</v>
      </c>
      <c r="T8" s="28" t="s">
        <v>181</v>
      </c>
      <c r="U8" s="95" t="s">
        <v>182</v>
      </c>
      <c r="V8" s="16"/>
      <c r="W8" s="16"/>
      <c r="X8" s="16"/>
      <c r="Y8" s="16"/>
      <c r="Z8" s="16"/>
      <c r="AA8" s="16"/>
      <c r="AB8" s="16"/>
      <c r="AC8" s="16"/>
    </row>
    <row r="9" spans="2:29" ht="211.2" x14ac:dyDescent="0.3">
      <c r="B9" s="151"/>
      <c r="C9" s="155"/>
      <c r="D9" s="151"/>
      <c r="E9" s="28" t="s">
        <v>183</v>
      </c>
      <c r="F9" s="81" t="s">
        <v>184</v>
      </c>
      <c r="G9" s="28" t="s">
        <v>185</v>
      </c>
      <c r="H9" s="114">
        <v>7.4999999999999997E-3</v>
      </c>
      <c r="I9" s="28" t="s">
        <v>186</v>
      </c>
      <c r="J9" s="28" t="s">
        <v>187</v>
      </c>
      <c r="K9" s="28" t="s">
        <v>116</v>
      </c>
      <c r="L9" s="28"/>
      <c r="M9" s="92">
        <f t="shared" si="1"/>
        <v>0.2</v>
      </c>
      <c r="N9" s="32">
        <f t="shared" si="0"/>
        <v>0.2</v>
      </c>
      <c r="O9" s="8">
        <v>0</v>
      </c>
      <c r="P9" s="8">
        <v>0.2</v>
      </c>
      <c r="Q9" s="8">
        <v>0.8</v>
      </c>
      <c r="R9" s="9">
        <v>45535</v>
      </c>
      <c r="S9" s="43">
        <v>0.2</v>
      </c>
      <c r="T9" s="96" t="s">
        <v>188</v>
      </c>
      <c r="U9" s="98" t="s">
        <v>184</v>
      </c>
      <c r="V9" s="16"/>
      <c r="W9" s="16"/>
      <c r="X9" s="16"/>
      <c r="Y9" s="16"/>
      <c r="Z9" s="16"/>
      <c r="AA9" s="16"/>
      <c r="AB9" s="16"/>
      <c r="AC9" s="16"/>
    </row>
    <row r="10" spans="2:29" ht="66" x14ac:dyDescent="0.3">
      <c r="B10" s="151"/>
      <c r="C10" s="155"/>
      <c r="D10" s="151"/>
      <c r="E10" s="151" t="s">
        <v>189</v>
      </c>
      <c r="F10" s="81" t="s">
        <v>190</v>
      </c>
      <c r="G10" s="28" t="s">
        <v>191</v>
      </c>
      <c r="H10" s="114">
        <v>7.4999999999999997E-3</v>
      </c>
      <c r="I10" s="28" t="s">
        <v>192</v>
      </c>
      <c r="J10" s="28" t="s">
        <v>193</v>
      </c>
      <c r="K10" s="28" t="s">
        <v>116</v>
      </c>
      <c r="L10" s="28" t="s">
        <v>194</v>
      </c>
      <c r="M10" s="92">
        <f t="shared" si="1"/>
        <v>0.5</v>
      </c>
      <c r="N10" s="32">
        <f t="shared" si="0"/>
        <v>0.5</v>
      </c>
      <c r="O10" s="8">
        <v>0</v>
      </c>
      <c r="P10" s="8">
        <v>0.5</v>
      </c>
      <c r="Q10" s="8">
        <v>0.5</v>
      </c>
      <c r="R10" s="9">
        <v>45585</v>
      </c>
      <c r="S10" s="41">
        <v>0.5</v>
      </c>
      <c r="T10" s="29" t="s">
        <v>195</v>
      </c>
      <c r="U10" s="94" t="s">
        <v>190</v>
      </c>
      <c r="V10" s="16"/>
      <c r="W10" s="16"/>
      <c r="X10" s="16"/>
      <c r="Y10" s="16"/>
      <c r="Z10" s="16"/>
      <c r="AA10" s="16"/>
      <c r="AB10" s="16"/>
      <c r="AC10" s="16"/>
    </row>
    <row r="11" spans="2:29" ht="184.8" x14ac:dyDescent="0.3">
      <c r="B11" s="151"/>
      <c r="C11" s="155"/>
      <c r="D11" s="151"/>
      <c r="E11" s="151"/>
      <c r="F11" s="81" t="s">
        <v>196</v>
      </c>
      <c r="G11" s="28" t="s">
        <v>197</v>
      </c>
      <c r="H11" s="114">
        <v>7.4999999999999997E-3</v>
      </c>
      <c r="I11" s="28" t="s">
        <v>198</v>
      </c>
      <c r="J11" s="28" t="s">
        <v>199</v>
      </c>
      <c r="K11" s="28" t="s">
        <v>116</v>
      </c>
      <c r="L11" s="28"/>
      <c r="M11" s="92">
        <f t="shared" si="1"/>
        <v>0.48</v>
      </c>
      <c r="N11" s="32">
        <f t="shared" si="0"/>
        <v>0.48</v>
      </c>
      <c r="O11" s="8">
        <v>0</v>
      </c>
      <c r="P11" s="8">
        <v>0.48</v>
      </c>
      <c r="Q11" s="8">
        <v>0.52</v>
      </c>
      <c r="R11" s="9">
        <v>45463</v>
      </c>
      <c r="S11" s="41">
        <v>0.48</v>
      </c>
      <c r="T11" s="97" t="s">
        <v>200</v>
      </c>
      <c r="U11" s="98" t="s">
        <v>196</v>
      </c>
      <c r="V11" s="16"/>
      <c r="W11" s="16"/>
      <c r="X11" s="16"/>
      <c r="Y11" s="16"/>
      <c r="Z11" s="16"/>
      <c r="AA11" s="16"/>
      <c r="AB11" s="16"/>
      <c r="AC11" s="16"/>
    </row>
    <row r="12" spans="2:29" ht="52.8" x14ac:dyDescent="0.3">
      <c r="B12" s="151"/>
      <c r="C12" s="155"/>
      <c r="D12" s="151"/>
      <c r="E12" s="151" t="s">
        <v>201</v>
      </c>
      <c r="F12" s="81" t="s">
        <v>202</v>
      </c>
      <c r="G12" s="28" t="s">
        <v>203</v>
      </c>
      <c r="H12" s="114">
        <v>7.4999999999999997E-3</v>
      </c>
      <c r="I12" s="28">
        <v>4</v>
      </c>
      <c r="J12" s="28" t="s">
        <v>204</v>
      </c>
      <c r="K12" s="28" t="s">
        <v>116</v>
      </c>
      <c r="L12" s="28"/>
      <c r="M12" s="92">
        <f t="shared" si="1"/>
        <v>0.66</v>
      </c>
      <c r="N12" s="32">
        <f t="shared" si="0"/>
        <v>0.66</v>
      </c>
      <c r="O12" s="8">
        <v>0.33</v>
      </c>
      <c r="P12" s="8">
        <v>0.33</v>
      </c>
      <c r="Q12" s="8">
        <v>0.34</v>
      </c>
      <c r="R12" s="9">
        <v>45585</v>
      </c>
      <c r="S12" s="43">
        <v>0.33</v>
      </c>
      <c r="T12" s="97" t="s">
        <v>205</v>
      </c>
      <c r="U12" s="98" t="s">
        <v>202</v>
      </c>
      <c r="V12" s="16"/>
      <c r="W12" s="16"/>
      <c r="X12" s="16"/>
      <c r="Y12" s="16"/>
      <c r="Z12" s="16"/>
      <c r="AA12" s="16"/>
      <c r="AB12" s="16"/>
      <c r="AC12" s="16"/>
    </row>
    <row r="13" spans="2:29" ht="79.2" x14ac:dyDescent="0.3">
      <c r="B13" s="151"/>
      <c r="C13" s="155"/>
      <c r="D13" s="151"/>
      <c r="E13" s="151"/>
      <c r="F13" s="81" t="s">
        <v>206</v>
      </c>
      <c r="G13" s="28" t="s">
        <v>207</v>
      </c>
      <c r="H13" s="114">
        <v>7.4999999999999997E-3</v>
      </c>
      <c r="I13" s="28">
        <v>4</v>
      </c>
      <c r="J13" s="28" t="s">
        <v>208</v>
      </c>
      <c r="K13" s="28" t="s">
        <v>116</v>
      </c>
      <c r="L13" s="28" t="s">
        <v>209</v>
      </c>
      <c r="M13" s="92">
        <f t="shared" si="1"/>
        <v>0.66</v>
      </c>
      <c r="N13" s="32">
        <f t="shared" si="0"/>
        <v>0.66</v>
      </c>
      <c r="O13" s="8">
        <v>0.33</v>
      </c>
      <c r="P13" s="8">
        <v>0.33</v>
      </c>
      <c r="Q13" s="8">
        <v>0.34</v>
      </c>
      <c r="R13" s="9">
        <v>45585</v>
      </c>
      <c r="S13" s="43">
        <v>0.33</v>
      </c>
      <c r="T13" s="28" t="s">
        <v>210</v>
      </c>
      <c r="U13" s="98" t="s">
        <v>206</v>
      </c>
      <c r="V13" s="16"/>
      <c r="W13" s="16"/>
      <c r="X13" s="16"/>
      <c r="Y13" s="16"/>
      <c r="Z13" s="16"/>
      <c r="AA13" s="16"/>
      <c r="AB13" s="16"/>
      <c r="AC13" s="16"/>
    </row>
    <row r="14" spans="2:29" ht="105.6" x14ac:dyDescent="0.3">
      <c r="B14" s="151"/>
      <c r="C14" s="155"/>
      <c r="D14" s="151"/>
      <c r="E14" s="152" t="s">
        <v>211</v>
      </c>
      <c r="F14" s="81" t="s">
        <v>212</v>
      </c>
      <c r="G14" s="82" t="s">
        <v>213</v>
      </c>
      <c r="H14" s="114">
        <v>7.4999999999999997E-3</v>
      </c>
      <c r="I14" s="82">
        <v>1</v>
      </c>
      <c r="J14" s="82" t="s">
        <v>214</v>
      </c>
      <c r="K14" s="82" t="s">
        <v>116</v>
      </c>
      <c r="L14" s="83" t="s">
        <v>215</v>
      </c>
      <c r="M14" s="92">
        <f t="shared" si="1"/>
        <v>1</v>
      </c>
      <c r="N14" s="32">
        <f t="shared" si="0"/>
        <v>1</v>
      </c>
      <c r="O14" s="23">
        <v>0.15</v>
      </c>
      <c r="P14" s="23">
        <v>0.85</v>
      </c>
      <c r="Q14" s="23">
        <v>0</v>
      </c>
      <c r="R14" s="46" t="s">
        <v>216</v>
      </c>
      <c r="S14" s="43">
        <v>0.85</v>
      </c>
      <c r="T14" s="28" t="s">
        <v>217</v>
      </c>
      <c r="U14" s="98" t="s">
        <v>212</v>
      </c>
      <c r="V14" s="16"/>
      <c r="W14" s="16"/>
      <c r="X14" s="16"/>
      <c r="Y14" s="16"/>
      <c r="Z14" s="16"/>
      <c r="AA14" s="16"/>
      <c r="AB14" s="16"/>
      <c r="AC14" s="16"/>
    </row>
    <row r="15" spans="2:29" ht="216" x14ac:dyDescent="0.3">
      <c r="B15" s="151"/>
      <c r="C15" s="155"/>
      <c r="D15" s="151"/>
      <c r="E15" s="152"/>
      <c r="F15" s="81" t="s">
        <v>218</v>
      </c>
      <c r="G15" s="82" t="s">
        <v>219</v>
      </c>
      <c r="H15" s="114">
        <v>7.4999999999999997E-3</v>
      </c>
      <c r="I15" s="82">
        <v>1</v>
      </c>
      <c r="J15" s="82" t="s">
        <v>220</v>
      </c>
      <c r="K15" s="82" t="s">
        <v>116</v>
      </c>
      <c r="L15" s="83" t="s">
        <v>215</v>
      </c>
      <c r="M15" s="92">
        <f t="shared" si="1"/>
        <v>1</v>
      </c>
      <c r="N15" s="32">
        <f t="shared" si="0"/>
        <v>1</v>
      </c>
      <c r="O15" s="8">
        <v>0</v>
      </c>
      <c r="P15" s="23">
        <v>1</v>
      </c>
      <c r="Q15" s="23">
        <v>0</v>
      </c>
      <c r="R15" s="48">
        <v>45646</v>
      </c>
      <c r="S15" s="43">
        <v>1</v>
      </c>
      <c r="T15" s="28" t="s">
        <v>221</v>
      </c>
      <c r="U15" s="66" t="s">
        <v>222</v>
      </c>
      <c r="V15" s="16"/>
      <c r="W15" s="16"/>
      <c r="X15" s="16"/>
      <c r="Y15" s="16"/>
      <c r="Z15" s="16"/>
      <c r="AA15" s="16"/>
      <c r="AB15" s="16"/>
      <c r="AC15" s="16"/>
    </row>
    <row r="16" spans="2:29" ht="250.8" x14ac:dyDescent="0.3">
      <c r="B16" s="151"/>
      <c r="C16" s="155"/>
      <c r="D16" s="151"/>
      <c r="E16" s="152"/>
      <c r="F16" s="81" t="s">
        <v>223</v>
      </c>
      <c r="G16" s="82" t="s">
        <v>224</v>
      </c>
      <c r="H16" s="114">
        <v>7.4999999999999997E-3</v>
      </c>
      <c r="I16" s="82">
        <v>1</v>
      </c>
      <c r="J16" s="82" t="s">
        <v>225</v>
      </c>
      <c r="K16" s="82" t="s">
        <v>116</v>
      </c>
      <c r="L16" s="83" t="s">
        <v>172</v>
      </c>
      <c r="M16" s="92">
        <f t="shared" si="1"/>
        <v>0.5</v>
      </c>
      <c r="N16" s="32">
        <f t="shared" si="0"/>
        <v>0.5</v>
      </c>
      <c r="O16" s="23">
        <v>0.1</v>
      </c>
      <c r="P16" s="23">
        <v>0.4</v>
      </c>
      <c r="Q16" s="23">
        <v>0.5</v>
      </c>
      <c r="R16" s="48">
        <v>45646</v>
      </c>
      <c r="S16" s="43">
        <v>0.4</v>
      </c>
      <c r="T16" s="28" t="s">
        <v>226</v>
      </c>
      <c r="U16" s="93" t="s">
        <v>227</v>
      </c>
      <c r="V16" s="16"/>
      <c r="W16" s="16"/>
      <c r="X16" s="16"/>
      <c r="Y16" s="16"/>
      <c r="Z16" s="16"/>
      <c r="AA16" s="16"/>
      <c r="AB16" s="16"/>
      <c r="AC16" s="16"/>
    </row>
    <row r="17" spans="2:29" ht="79.2" x14ac:dyDescent="0.3">
      <c r="B17" s="151"/>
      <c r="C17" s="155"/>
      <c r="D17" s="151"/>
      <c r="E17" s="150" t="s">
        <v>228</v>
      </c>
      <c r="F17" s="81" t="s">
        <v>229</v>
      </c>
      <c r="G17" s="84" t="s">
        <v>230</v>
      </c>
      <c r="H17" s="114">
        <v>7.4999999999999997E-3</v>
      </c>
      <c r="I17" s="83">
        <v>1</v>
      </c>
      <c r="J17" s="83" t="s">
        <v>231</v>
      </c>
      <c r="K17" s="83" t="s">
        <v>232</v>
      </c>
      <c r="L17" s="83" t="s">
        <v>117</v>
      </c>
      <c r="M17" s="92">
        <f t="shared" si="1"/>
        <v>0.6</v>
      </c>
      <c r="N17" s="32">
        <f t="shared" si="0"/>
        <v>0.6</v>
      </c>
      <c r="O17" s="23">
        <v>0.1</v>
      </c>
      <c r="P17" s="23">
        <v>0.5</v>
      </c>
      <c r="Q17" s="23">
        <v>0.4</v>
      </c>
      <c r="R17" s="24">
        <v>45596</v>
      </c>
      <c r="S17" s="41">
        <v>0.5</v>
      </c>
      <c r="T17" s="29" t="s">
        <v>178</v>
      </c>
      <c r="U17" s="94" t="s">
        <v>175</v>
      </c>
      <c r="V17" s="16"/>
      <c r="W17" s="16"/>
      <c r="X17" s="16"/>
      <c r="Y17" s="16"/>
      <c r="Z17" s="16"/>
      <c r="AA17" s="16"/>
      <c r="AB17" s="16"/>
      <c r="AC17" s="16"/>
    </row>
    <row r="18" spans="2:29" ht="79.2" x14ac:dyDescent="0.3">
      <c r="B18" s="151"/>
      <c r="C18" s="155"/>
      <c r="D18" s="151"/>
      <c r="E18" s="150"/>
      <c r="F18" s="81" t="s">
        <v>233</v>
      </c>
      <c r="G18" s="84" t="s">
        <v>234</v>
      </c>
      <c r="H18" s="114">
        <v>7.4999999999999997E-3</v>
      </c>
      <c r="I18" s="83">
        <v>1</v>
      </c>
      <c r="J18" s="83" t="s">
        <v>235</v>
      </c>
      <c r="K18" s="83" t="s">
        <v>232</v>
      </c>
      <c r="L18" s="83" t="s">
        <v>117</v>
      </c>
      <c r="M18" s="92">
        <f t="shared" si="1"/>
        <v>1</v>
      </c>
      <c r="N18" s="32">
        <f t="shared" si="0"/>
        <v>1</v>
      </c>
      <c r="O18" s="23">
        <v>0.1</v>
      </c>
      <c r="P18" s="23">
        <v>0.9</v>
      </c>
      <c r="Q18" s="23">
        <v>0</v>
      </c>
      <c r="R18" s="24">
        <v>45427</v>
      </c>
      <c r="S18" s="43">
        <v>0.9</v>
      </c>
      <c r="T18" s="28" t="s">
        <v>181</v>
      </c>
      <c r="U18" s="95" t="s">
        <v>182</v>
      </c>
      <c r="V18" s="16"/>
      <c r="W18" s="16"/>
      <c r="X18" s="16"/>
      <c r="Y18" s="16"/>
      <c r="Z18" s="16"/>
      <c r="AA18" s="16"/>
      <c r="AB18" s="16"/>
      <c r="AC18" s="16"/>
    </row>
    <row r="19" spans="2:29" ht="211.2" x14ac:dyDescent="0.3">
      <c r="B19" s="151"/>
      <c r="C19" s="155"/>
      <c r="D19" s="151"/>
      <c r="E19" s="150"/>
      <c r="F19" s="81" t="s">
        <v>236</v>
      </c>
      <c r="G19" s="84" t="s">
        <v>237</v>
      </c>
      <c r="H19" s="114">
        <v>7.4999999999999997E-3</v>
      </c>
      <c r="I19" s="83">
        <v>4</v>
      </c>
      <c r="J19" s="83" t="s">
        <v>238</v>
      </c>
      <c r="K19" s="83" t="s">
        <v>232</v>
      </c>
      <c r="L19" s="83" t="s">
        <v>117</v>
      </c>
      <c r="M19" s="92">
        <f t="shared" si="1"/>
        <v>0.2</v>
      </c>
      <c r="N19" s="32">
        <f t="shared" si="0"/>
        <v>0.2</v>
      </c>
      <c r="O19" s="23">
        <v>0</v>
      </c>
      <c r="P19" s="23">
        <v>0.2</v>
      </c>
      <c r="Q19" s="23">
        <v>0.8</v>
      </c>
      <c r="R19" s="24">
        <v>45452</v>
      </c>
      <c r="S19" s="43">
        <v>0.2</v>
      </c>
      <c r="T19" s="96" t="s">
        <v>188</v>
      </c>
      <c r="U19" s="98" t="s">
        <v>184</v>
      </c>
      <c r="V19" s="16"/>
      <c r="W19" s="16"/>
      <c r="X19" s="16"/>
      <c r="Y19" s="16"/>
      <c r="Z19" s="16"/>
      <c r="AA19" s="16"/>
      <c r="AB19" s="16"/>
      <c r="AC19" s="16"/>
    </row>
    <row r="20" spans="2:29" ht="66" x14ac:dyDescent="0.3">
      <c r="B20" s="151"/>
      <c r="C20" s="155"/>
      <c r="D20" s="151"/>
      <c r="E20" s="150"/>
      <c r="F20" s="81" t="s">
        <v>239</v>
      </c>
      <c r="G20" s="84" t="s">
        <v>240</v>
      </c>
      <c r="H20" s="114">
        <v>7.4999999999999997E-3</v>
      </c>
      <c r="I20" s="83">
        <v>1</v>
      </c>
      <c r="J20" s="83" t="s">
        <v>83</v>
      </c>
      <c r="K20" s="83" t="s">
        <v>232</v>
      </c>
      <c r="L20" s="83" t="s">
        <v>117</v>
      </c>
      <c r="M20" s="92">
        <f t="shared" si="1"/>
        <v>1</v>
      </c>
      <c r="N20" s="32">
        <f t="shared" si="0"/>
        <v>1</v>
      </c>
      <c r="O20" s="23">
        <v>0.5</v>
      </c>
      <c r="P20" s="23">
        <v>0.5</v>
      </c>
      <c r="Q20" s="23">
        <v>0</v>
      </c>
      <c r="R20" s="24">
        <v>45380</v>
      </c>
      <c r="S20" s="41">
        <v>0.5</v>
      </c>
      <c r="T20" s="29" t="s">
        <v>195</v>
      </c>
      <c r="U20" s="94" t="s">
        <v>190</v>
      </c>
      <c r="V20" s="16"/>
      <c r="W20" s="16"/>
      <c r="X20" s="16"/>
      <c r="Y20" s="16"/>
      <c r="Z20" s="16"/>
      <c r="AA20" s="16"/>
      <c r="AB20" s="16"/>
      <c r="AC20" s="16"/>
    </row>
    <row r="21" spans="2:29" ht="184.8" x14ac:dyDescent="0.3">
      <c r="B21" s="151"/>
      <c r="C21" s="155"/>
      <c r="D21" s="151"/>
      <c r="E21" s="150"/>
      <c r="F21" s="81" t="s">
        <v>241</v>
      </c>
      <c r="G21" s="84" t="s">
        <v>242</v>
      </c>
      <c r="H21" s="114">
        <v>7.4999999999999997E-3</v>
      </c>
      <c r="I21" s="85">
        <v>1</v>
      </c>
      <c r="J21" s="83" t="s">
        <v>84</v>
      </c>
      <c r="K21" s="83" t="s">
        <v>232</v>
      </c>
      <c r="L21" s="83" t="s">
        <v>117</v>
      </c>
      <c r="M21" s="92">
        <f t="shared" si="1"/>
        <v>0.81</v>
      </c>
      <c r="N21" s="32">
        <f t="shared" si="0"/>
        <v>0.81</v>
      </c>
      <c r="O21" s="23">
        <v>0.33</v>
      </c>
      <c r="P21" s="23">
        <v>0.48</v>
      </c>
      <c r="Q21" s="23">
        <v>0.19</v>
      </c>
      <c r="R21" s="9">
        <v>45639</v>
      </c>
      <c r="S21" s="41">
        <v>0.48</v>
      </c>
      <c r="T21" s="97" t="s">
        <v>200</v>
      </c>
      <c r="U21" s="98" t="s">
        <v>196</v>
      </c>
      <c r="V21" s="16"/>
      <c r="W21" s="16"/>
      <c r="X21" s="16"/>
      <c r="Y21" s="16"/>
      <c r="Z21" s="16"/>
      <c r="AA21" s="16"/>
      <c r="AB21" s="16"/>
      <c r="AC21" s="16"/>
    </row>
    <row r="22" spans="2:29" ht="52.8" x14ac:dyDescent="0.3">
      <c r="B22" s="151"/>
      <c r="C22" s="155"/>
      <c r="D22" s="151"/>
      <c r="E22" s="150"/>
      <c r="F22" s="81" t="s">
        <v>243</v>
      </c>
      <c r="G22" s="84" t="s">
        <v>244</v>
      </c>
      <c r="H22" s="114">
        <v>7.4999999999999997E-3</v>
      </c>
      <c r="I22" s="83">
        <v>1</v>
      </c>
      <c r="J22" s="83" t="s">
        <v>83</v>
      </c>
      <c r="K22" s="83" t="s">
        <v>232</v>
      </c>
      <c r="L22" s="83" t="s">
        <v>245</v>
      </c>
      <c r="M22" s="92">
        <f t="shared" si="1"/>
        <v>0.66</v>
      </c>
      <c r="N22" s="32">
        <f t="shared" si="0"/>
        <v>0.66</v>
      </c>
      <c r="O22" s="8">
        <v>0</v>
      </c>
      <c r="P22" s="23">
        <v>0.66</v>
      </c>
      <c r="Q22" s="23">
        <v>0.34</v>
      </c>
      <c r="R22" s="9">
        <v>45639</v>
      </c>
      <c r="S22" s="43">
        <v>0.66</v>
      </c>
      <c r="T22" s="97" t="s">
        <v>205</v>
      </c>
      <c r="U22" s="98" t="s">
        <v>202</v>
      </c>
      <c r="V22" s="16"/>
      <c r="W22" s="16"/>
      <c r="X22" s="16"/>
      <c r="Y22" s="16"/>
      <c r="Z22" s="16"/>
      <c r="AA22" s="16"/>
      <c r="AB22" s="16"/>
      <c r="AC22" s="16"/>
    </row>
    <row r="23" spans="2:29" ht="52.8" x14ac:dyDescent="0.3">
      <c r="B23" s="151"/>
      <c r="C23" s="155"/>
      <c r="D23" s="151"/>
      <c r="E23" s="153" t="s">
        <v>250</v>
      </c>
      <c r="F23" s="81" t="s">
        <v>246</v>
      </c>
      <c r="G23" s="86" t="s">
        <v>251</v>
      </c>
      <c r="H23" s="114">
        <v>7.4999999999999997E-3</v>
      </c>
      <c r="I23" s="87">
        <v>1</v>
      </c>
      <c r="J23" s="87" t="s">
        <v>252</v>
      </c>
      <c r="K23" s="87" t="s">
        <v>253</v>
      </c>
      <c r="L23" s="28"/>
      <c r="M23" s="92">
        <f t="shared" si="1"/>
        <v>0.5</v>
      </c>
      <c r="N23" s="32">
        <f t="shared" ref="N23:N27" si="2">+M23</f>
        <v>0.5</v>
      </c>
      <c r="O23" s="8">
        <v>0</v>
      </c>
      <c r="P23" s="8">
        <v>0.5</v>
      </c>
      <c r="Q23" s="8">
        <v>0.5</v>
      </c>
      <c r="R23" s="9">
        <v>45657</v>
      </c>
      <c r="S23" s="43">
        <v>0.5</v>
      </c>
      <c r="T23" s="28" t="s">
        <v>210</v>
      </c>
      <c r="U23" s="98" t="s">
        <v>206</v>
      </c>
      <c r="V23" s="16"/>
      <c r="W23" s="16"/>
      <c r="X23" s="16"/>
      <c r="Y23" s="16"/>
      <c r="Z23" s="16"/>
      <c r="AA23" s="16"/>
      <c r="AB23" s="16"/>
      <c r="AC23" s="16"/>
    </row>
    <row r="24" spans="2:29" ht="105.6" x14ac:dyDescent="0.3">
      <c r="B24" s="151"/>
      <c r="C24" s="155"/>
      <c r="D24" s="151"/>
      <c r="E24" s="153"/>
      <c r="F24" s="84" t="s">
        <v>247</v>
      </c>
      <c r="G24" s="88" t="s">
        <v>254</v>
      </c>
      <c r="H24" s="114">
        <v>7.4999999999999997E-3</v>
      </c>
      <c r="I24" s="87">
        <v>1</v>
      </c>
      <c r="J24" s="87" t="s">
        <v>255</v>
      </c>
      <c r="K24" s="87" t="s">
        <v>256</v>
      </c>
      <c r="L24" s="28"/>
      <c r="M24" s="92">
        <f t="shared" si="1"/>
        <v>1</v>
      </c>
      <c r="N24" s="32">
        <f t="shared" si="2"/>
        <v>1</v>
      </c>
      <c r="O24" s="8">
        <v>0</v>
      </c>
      <c r="P24" s="8">
        <v>1</v>
      </c>
      <c r="Q24" s="8">
        <v>0</v>
      </c>
      <c r="R24" s="9">
        <v>45657</v>
      </c>
      <c r="S24" s="43">
        <v>1</v>
      </c>
      <c r="T24" s="28" t="s">
        <v>217</v>
      </c>
      <c r="U24" s="98" t="s">
        <v>212</v>
      </c>
      <c r="V24" s="16"/>
      <c r="W24" s="16"/>
      <c r="X24" s="16"/>
      <c r="Y24" s="16"/>
      <c r="Z24" s="16"/>
      <c r="AA24" s="16"/>
      <c r="AB24" s="16"/>
      <c r="AC24" s="16"/>
    </row>
    <row r="25" spans="2:29" ht="216" x14ac:dyDescent="0.3">
      <c r="B25" s="151"/>
      <c r="C25" s="155"/>
      <c r="D25" s="151"/>
      <c r="E25" s="153"/>
      <c r="F25" s="81" t="s">
        <v>248</v>
      </c>
      <c r="G25" s="86" t="s">
        <v>257</v>
      </c>
      <c r="H25" s="114">
        <v>7.4999999999999997E-3</v>
      </c>
      <c r="I25" s="87">
        <v>300</v>
      </c>
      <c r="J25" s="87" t="s">
        <v>258</v>
      </c>
      <c r="K25" s="87" t="s">
        <v>253</v>
      </c>
      <c r="L25" s="28"/>
      <c r="M25" s="92">
        <f t="shared" si="1"/>
        <v>1</v>
      </c>
      <c r="N25" s="32">
        <f t="shared" si="2"/>
        <v>1</v>
      </c>
      <c r="O25" s="8">
        <v>0</v>
      </c>
      <c r="P25" s="8">
        <v>1</v>
      </c>
      <c r="Q25" s="8">
        <v>0</v>
      </c>
      <c r="R25" s="9">
        <v>45657</v>
      </c>
      <c r="S25" s="43">
        <v>1</v>
      </c>
      <c r="T25" s="28" t="s">
        <v>221</v>
      </c>
      <c r="U25" s="66" t="s">
        <v>222</v>
      </c>
      <c r="V25" s="16"/>
      <c r="W25" s="16"/>
      <c r="X25" s="16"/>
      <c r="Y25" s="16"/>
      <c r="Z25" s="16"/>
      <c r="AA25" s="16"/>
      <c r="AB25" s="16"/>
      <c r="AC25" s="16"/>
    </row>
    <row r="26" spans="2:29" ht="250.8" x14ac:dyDescent="0.3">
      <c r="B26" s="151"/>
      <c r="C26" s="155"/>
      <c r="D26" s="151"/>
      <c r="E26" s="153"/>
      <c r="F26" s="81" t="s">
        <v>249</v>
      </c>
      <c r="G26" s="89" t="s">
        <v>259</v>
      </c>
      <c r="H26" s="114">
        <v>7.4999999999999997E-3</v>
      </c>
      <c r="I26" s="89">
        <v>1</v>
      </c>
      <c r="J26" s="87" t="s">
        <v>260</v>
      </c>
      <c r="K26" s="87" t="s">
        <v>253</v>
      </c>
      <c r="L26" s="28"/>
      <c r="M26" s="92">
        <f t="shared" si="1"/>
        <v>0.4</v>
      </c>
      <c r="N26" s="32">
        <f t="shared" si="2"/>
        <v>0.4</v>
      </c>
      <c r="O26" s="8">
        <v>0</v>
      </c>
      <c r="P26" s="8">
        <v>0.4</v>
      </c>
      <c r="Q26" s="8">
        <v>0.6</v>
      </c>
      <c r="R26" s="9">
        <v>45657</v>
      </c>
      <c r="S26" s="43">
        <v>0.4</v>
      </c>
      <c r="T26" s="28" t="s">
        <v>226</v>
      </c>
      <c r="U26" s="66" t="s">
        <v>227</v>
      </c>
      <c r="V26" s="16"/>
      <c r="W26" s="16"/>
      <c r="X26" s="16"/>
      <c r="Y26" s="16"/>
      <c r="Z26" s="16"/>
      <c r="AA26" s="16"/>
      <c r="AB26" s="16"/>
      <c r="AC26" s="16"/>
    </row>
    <row r="27" spans="2:29" ht="216" x14ac:dyDescent="0.3">
      <c r="B27" s="151"/>
      <c r="C27" s="154" t="s">
        <v>166</v>
      </c>
      <c r="D27" s="151" t="s">
        <v>261</v>
      </c>
      <c r="E27" s="151" t="s">
        <v>262</v>
      </c>
      <c r="F27" s="81" t="s">
        <v>263</v>
      </c>
      <c r="G27" s="29" t="s">
        <v>264</v>
      </c>
      <c r="H27" s="114">
        <v>7.4999999999999997E-3</v>
      </c>
      <c r="I27" s="90">
        <v>1</v>
      </c>
      <c r="J27" s="29" t="s">
        <v>265</v>
      </c>
      <c r="K27" s="29" t="s">
        <v>116</v>
      </c>
      <c r="L27" s="29" t="s">
        <v>266</v>
      </c>
      <c r="M27" s="92">
        <f t="shared" si="1"/>
        <v>0.5</v>
      </c>
      <c r="N27" s="32">
        <f t="shared" si="2"/>
        <v>0.5</v>
      </c>
      <c r="O27" s="8">
        <v>0</v>
      </c>
      <c r="P27" s="8">
        <v>0.5</v>
      </c>
      <c r="Q27" s="8">
        <v>0.5</v>
      </c>
      <c r="R27" s="9">
        <v>45657</v>
      </c>
      <c r="S27" s="43">
        <v>0.5</v>
      </c>
      <c r="T27" s="28" t="s">
        <v>406</v>
      </c>
      <c r="U27" s="66" t="s">
        <v>407</v>
      </c>
      <c r="V27" s="30"/>
      <c r="W27" s="30"/>
      <c r="X27" s="30"/>
      <c r="Y27" s="30"/>
      <c r="Z27" s="30"/>
      <c r="AA27" s="30"/>
      <c r="AB27" s="30"/>
      <c r="AC27" s="30"/>
    </row>
    <row r="28" spans="2:29" ht="216" x14ac:dyDescent="0.3">
      <c r="B28" s="151"/>
      <c r="C28" s="154"/>
      <c r="D28" s="151"/>
      <c r="E28" s="151"/>
      <c r="F28" s="81" t="s">
        <v>267</v>
      </c>
      <c r="G28" s="29" t="s">
        <v>268</v>
      </c>
      <c r="H28" s="114">
        <v>7.4999999999999997E-3</v>
      </c>
      <c r="I28" s="29">
        <v>4</v>
      </c>
      <c r="J28" s="29" t="s">
        <v>269</v>
      </c>
      <c r="K28" s="29" t="s">
        <v>46</v>
      </c>
      <c r="L28" s="29" t="s">
        <v>270</v>
      </c>
      <c r="M28" s="92">
        <f t="shared" si="1"/>
        <v>0.9</v>
      </c>
      <c r="N28" s="32">
        <f t="shared" ref="N28:N39" si="3">+M28</f>
        <v>0.9</v>
      </c>
      <c r="O28" s="8">
        <v>0</v>
      </c>
      <c r="P28" s="8">
        <v>0.9</v>
      </c>
      <c r="Q28" s="8">
        <v>0.1</v>
      </c>
      <c r="R28" s="9">
        <v>45646</v>
      </c>
      <c r="S28" s="43">
        <v>0.9</v>
      </c>
      <c r="T28" s="28" t="s">
        <v>408</v>
      </c>
      <c r="U28" s="66" t="s">
        <v>409</v>
      </c>
      <c r="V28" s="30"/>
      <c r="W28" s="30"/>
      <c r="X28" s="30"/>
      <c r="Y28" s="30"/>
      <c r="Z28" s="30"/>
      <c r="AA28" s="30"/>
      <c r="AB28" s="30"/>
      <c r="AC28" s="30"/>
    </row>
    <row r="29" spans="2:29" ht="216" x14ac:dyDescent="0.3">
      <c r="B29" s="151"/>
      <c r="C29" s="154"/>
      <c r="D29" s="151"/>
      <c r="E29" s="151"/>
      <c r="F29" s="81" t="s">
        <v>271</v>
      </c>
      <c r="G29" s="29" t="s">
        <v>272</v>
      </c>
      <c r="H29" s="114">
        <v>7.4999999999999997E-3</v>
      </c>
      <c r="I29" s="29">
        <v>1</v>
      </c>
      <c r="J29" s="29" t="s">
        <v>273</v>
      </c>
      <c r="K29" s="29" t="s">
        <v>116</v>
      </c>
      <c r="L29" s="29" t="s">
        <v>274</v>
      </c>
      <c r="M29" s="92">
        <f t="shared" si="1"/>
        <v>1</v>
      </c>
      <c r="N29" s="32">
        <f t="shared" si="3"/>
        <v>1</v>
      </c>
      <c r="O29" s="8">
        <v>0</v>
      </c>
      <c r="P29" s="8">
        <v>1</v>
      </c>
      <c r="Q29" s="8">
        <v>0</v>
      </c>
      <c r="R29" s="9">
        <v>45646</v>
      </c>
      <c r="S29" s="43">
        <v>1</v>
      </c>
      <c r="T29" s="28" t="s">
        <v>410</v>
      </c>
      <c r="U29" s="66" t="s">
        <v>411</v>
      </c>
      <c r="V29" s="30"/>
      <c r="W29" s="30"/>
      <c r="X29" s="30"/>
      <c r="Y29" s="30"/>
      <c r="Z29" s="30"/>
      <c r="AA29" s="30"/>
      <c r="AB29" s="30"/>
      <c r="AC29" s="30"/>
    </row>
    <row r="30" spans="2:29" ht="52.8" x14ac:dyDescent="0.3">
      <c r="B30" s="151"/>
      <c r="C30" s="154"/>
      <c r="D30" s="151"/>
      <c r="E30" s="151" t="s">
        <v>275</v>
      </c>
      <c r="F30" s="81" t="s">
        <v>276</v>
      </c>
      <c r="G30" s="81" t="s">
        <v>277</v>
      </c>
      <c r="H30" s="114">
        <v>7.4999999999999997E-3</v>
      </c>
      <c r="I30" s="80">
        <v>1</v>
      </c>
      <c r="J30" s="28" t="s">
        <v>278</v>
      </c>
      <c r="K30" s="28" t="s">
        <v>116</v>
      </c>
      <c r="L30" s="28"/>
      <c r="M30" s="92">
        <f t="shared" si="1"/>
        <v>1</v>
      </c>
      <c r="N30" s="32">
        <f t="shared" si="3"/>
        <v>1</v>
      </c>
      <c r="O30" s="8">
        <v>1</v>
      </c>
      <c r="P30" s="8">
        <v>0</v>
      </c>
      <c r="Q30" s="8">
        <v>0</v>
      </c>
      <c r="R30" s="9">
        <v>45397</v>
      </c>
      <c r="S30" s="42" t="s">
        <v>10</v>
      </c>
      <c r="T30" s="28" t="s">
        <v>412</v>
      </c>
      <c r="U30" s="28" t="s">
        <v>413</v>
      </c>
      <c r="V30" s="30"/>
      <c r="W30" s="30"/>
      <c r="X30" s="30"/>
      <c r="Y30" s="30"/>
      <c r="Z30" s="30"/>
      <c r="AA30" s="30"/>
      <c r="AB30" s="30"/>
      <c r="AC30" s="30"/>
    </row>
    <row r="31" spans="2:29" ht="216" x14ac:dyDescent="0.3">
      <c r="B31" s="151"/>
      <c r="C31" s="154"/>
      <c r="D31" s="151"/>
      <c r="E31" s="151"/>
      <c r="F31" s="81" t="s">
        <v>279</v>
      </c>
      <c r="G31" s="81" t="s">
        <v>280</v>
      </c>
      <c r="H31" s="114">
        <v>7.4999999999999997E-3</v>
      </c>
      <c r="I31" s="28">
        <v>3</v>
      </c>
      <c r="J31" s="28" t="s">
        <v>281</v>
      </c>
      <c r="K31" s="28" t="s">
        <v>116</v>
      </c>
      <c r="L31" s="28"/>
      <c r="M31" s="92">
        <f t="shared" si="1"/>
        <v>0.65</v>
      </c>
      <c r="N31" s="32">
        <f t="shared" si="3"/>
        <v>0.65</v>
      </c>
      <c r="O31" s="8">
        <v>0.05</v>
      </c>
      <c r="P31" s="8">
        <v>0.6</v>
      </c>
      <c r="Q31" s="8">
        <v>0.35</v>
      </c>
      <c r="R31" s="9">
        <v>45657</v>
      </c>
      <c r="S31" s="43">
        <v>0.6</v>
      </c>
      <c r="T31" s="28" t="s">
        <v>414</v>
      </c>
      <c r="U31" s="66" t="s">
        <v>415</v>
      </c>
      <c r="V31" s="30"/>
      <c r="W31" s="30"/>
      <c r="X31" s="30"/>
      <c r="Y31" s="30"/>
      <c r="Z31" s="30"/>
      <c r="AA31" s="30"/>
      <c r="AB31" s="30"/>
      <c r="AC31" s="30"/>
    </row>
    <row r="32" spans="2:29" ht="216" x14ac:dyDescent="0.3">
      <c r="B32" s="151"/>
      <c r="C32" s="154"/>
      <c r="D32" s="151"/>
      <c r="E32" s="151"/>
      <c r="F32" s="81" t="s">
        <v>282</v>
      </c>
      <c r="G32" s="81" t="s">
        <v>283</v>
      </c>
      <c r="H32" s="114">
        <v>7.4999999999999997E-3</v>
      </c>
      <c r="I32" s="28">
        <v>2</v>
      </c>
      <c r="J32" s="28" t="s">
        <v>284</v>
      </c>
      <c r="K32" s="29" t="s">
        <v>116</v>
      </c>
      <c r="L32" s="28"/>
      <c r="M32" s="92">
        <f t="shared" si="1"/>
        <v>0.5</v>
      </c>
      <c r="N32" s="32">
        <f t="shared" si="3"/>
        <v>0.5</v>
      </c>
      <c r="O32" s="8">
        <v>0</v>
      </c>
      <c r="P32" s="8">
        <v>0.5</v>
      </c>
      <c r="Q32" s="8">
        <v>0.5</v>
      </c>
      <c r="R32" s="9">
        <v>45657</v>
      </c>
      <c r="S32" s="43">
        <v>0.5</v>
      </c>
      <c r="T32" s="28" t="s">
        <v>416</v>
      </c>
      <c r="U32" s="66" t="s">
        <v>417</v>
      </c>
      <c r="V32" s="30"/>
      <c r="W32" s="30"/>
      <c r="X32" s="30"/>
      <c r="Y32" s="30"/>
      <c r="Z32" s="30"/>
      <c r="AA32" s="30"/>
      <c r="AB32" s="30"/>
      <c r="AC32" s="30"/>
    </row>
    <row r="33" spans="2:29" ht="132" x14ac:dyDescent="0.3">
      <c r="B33" s="151"/>
      <c r="C33" s="154"/>
      <c r="D33" s="151"/>
      <c r="E33" s="151" t="s">
        <v>285</v>
      </c>
      <c r="F33" s="81" t="s">
        <v>286</v>
      </c>
      <c r="G33" s="28" t="s">
        <v>287</v>
      </c>
      <c r="H33" s="114">
        <v>7.4999999999999997E-3</v>
      </c>
      <c r="I33" s="80">
        <v>1</v>
      </c>
      <c r="J33" s="28" t="s">
        <v>288</v>
      </c>
      <c r="K33" s="29" t="s">
        <v>289</v>
      </c>
      <c r="L33" s="28" t="s">
        <v>290</v>
      </c>
      <c r="M33" s="92">
        <f t="shared" si="1"/>
        <v>0.7</v>
      </c>
      <c r="N33" s="32">
        <f t="shared" si="3"/>
        <v>0.7</v>
      </c>
      <c r="O33" s="8">
        <v>0.1</v>
      </c>
      <c r="P33" s="8">
        <v>0.6</v>
      </c>
      <c r="Q33" s="8">
        <v>0.2</v>
      </c>
      <c r="R33" s="9">
        <v>45536</v>
      </c>
      <c r="S33" s="41">
        <v>0.6</v>
      </c>
      <c r="T33" s="29" t="s">
        <v>291</v>
      </c>
      <c r="U33" s="72" t="s">
        <v>292</v>
      </c>
      <c r="V33" s="30"/>
      <c r="W33" s="30"/>
      <c r="X33" s="30"/>
      <c r="Y33" s="30"/>
      <c r="Z33" s="30"/>
      <c r="AA33" s="30"/>
      <c r="AB33" s="30"/>
      <c r="AC33" s="30"/>
    </row>
    <row r="34" spans="2:29" ht="216" x14ac:dyDescent="0.3">
      <c r="B34" s="151"/>
      <c r="C34" s="154"/>
      <c r="D34" s="151"/>
      <c r="E34" s="151"/>
      <c r="F34" s="81" t="s">
        <v>293</v>
      </c>
      <c r="G34" s="28" t="s">
        <v>294</v>
      </c>
      <c r="H34" s="114">
        <v>7.4999999999999997E-3</v>
      </c>
      <c r="I34" s="28">
        <v>1</v>
      </c>
      <c r="J34" s="28" t="s">
        <v>295</v>
      </c>
      <c r="K34" s="29" t="s">
        <v>289</v>
      </c>
      <c r="L34" s="28" t="s">
        <v>290</v>
      </c>
      <c r="M34" s="92">
        <f t="shared" si="1"/>
        <v>0.5</v>
      </c>
      <c r="N34" s="32">
        <f t="shared" si="3"/>
        <v>0.5</v>
      </c>
      <c r="O34" s="8">
        <v>0</v>
      </c>
      <c r="P34" s="8">
        <v>0.5</v>
      </c>
      <c r="Q34" s="8">
        <v>0.5</v>
      </c>
      <c r="R34" s="9">
        <v>45636</v>
      </c>
      <c r="S34" s="41">
        <v>0.5</v>
      </c>
      <c r="T34" s="29" t="s">
        <v>296</v>
      </c>
      <c r="U34" s="72" t="s">
        <v>297</v>
      </c>
      <c r="V34" s="30"/>
      <c r="W34" s="30"/>
      <c r="X34" s="30"/>
      <c r="Y34" s="30"/>
      <c r="Z34" s="30"/>
      <c r="AA34" s="30"/>
      <c r="AB34" s="30"/>
      <c r="AC34" s="30"/>
    </row>
    <row r="35" spans="2:29" ht="39.6" x14ac:dyDescent="0.3">
      <c r="B35" s="151"/>
      <c r="C35" s="154"/>
      <c r="D35" s="151"/>
      <c r="E35" s="151"/>
      <c r="F35" s="81" t="s">
        <v>298</v>
      </c>
      <c r="G35" s="28" t="s">
        <v>299</v>
      </c>
      <c r="H35" s="114">
        <v>7.4999999999999997E-3</v>
      </c>
      <c r="I35" s="28">
        <v>1</v>
      </c>
      <c r="J35" s="28" t="s">
        <v>300</v>
      </c>
      <c r="K35" s="29" t="s">
        <v>289</v>
      </c>
      <c r="L35" s="28" t="s">
        <v>290</v>
      </c>
      <c r="M35" s="92">
        <f t="shared" si="1"/>
        <v>0</v>
      </c>
      <c r="N35" s="32">
        <f t="shared" si="3"/>
        <v>0</v>
      </c>
      <c r="O35" s="8">
        <v>0</v>
      </c>
      <c r="P35" s="8">
        <v>0</v>
      </c>
      <c r="Q35" s="8">
        <v>1</v>
      </c>
      <c r="R35" s="9">
        <v>45611</v>
      </c>
      <c r="S35" s="41" t="s">
        <v>10</v>
      </c>
      <c r="T35" s="29" t="s">
        <v>301</v>
      </c>
      <c r="U35" s="29"/>
      <c r="V35" s="30"/>
      <c r="W35" s="30"/>
      <c r="X35" s="30"/>
      <c r="Y35" s="30"/>
      <c r="Z35" s="30"/>
      <c r="AA35" s="30"/>
      <c r="AB35" s="30"/>
      <c r="AC35" s="30"/>
    </row>
    <row r="36" spans="2:29" ht="39.6" x14ac:dyDescent="0.3">
      <c r="B36" s="151"/>
      <c r="C36" s="154"/>
      <c r="D36" s="151"/>
      <c r="E36" s="151"/>
      <c r="F36" s="81" t="s">
        <v>302</v>
      </c>
      <c r="G36" s="28" t="s">
        <v>303</v>
      </c>
      <c r="H36" s="114">
        <v>7.4999999999999997E-3</v>
      </c>
      <c r="I36" s="80">
        <v>1</v>
      </c>
      <c r="J36" s="28" t="s">
        <v>304</v>
      </c>
      <c r="K36" s="29" t="s">
        <v>289</v>
      </c>
      <c r="L36" s="28" t="s">
        <v>290</v>
      </c>
      <c r="M36" s="92">
        <f t="shared" si="1"/>
        <v>0</v>
      </c>
      <c r="N36" s="32">
        <f t="shared" si="3"/>
        <v>0</v>
      </c>
      <c r="O36" s="8">
        <v>0</v>
      </c>
      <c r="P36" s="8">
        <v>0</v>
      </c>
      <c r="Q36" s="8">
        <v>1</v>
      </c>
      <c r="R36" s="9">
        <v>45636</v>
      </c>
      <c r="S36" s="41" t="s">
        <v>10</v>
      </c>
      <c r="T36" s="29"/>
      <c r="U36" s="29"/>
      <c r="V36" s="30"/>
      <c r="W36" s="30"/>
      <c r="X36" s="30"/>
      <c r="Y36" s="30"/>
      <c r="Z36" s="30"/>
      <c r="AA36" s="30"/>
      <c r="AB36" s="30"/>
      <c r="AC36" s="30"/>
    </row>
    <row r="37" spans="2:29" ht="79.2" x14ac:dyDescent="0.3">
      <c r="B37" s="151"/>
      <c r="C37" s="154" t="s">
        <v>166</v>
      </c>
      <c r="D37" s="150" t="s">
        <v>305</v>
      </c>
      <c r="E37" s="150" t="s">
        <v>306</v>
      </c>
      <c r="F37" s="81" t="s">
        <v>307</v>
      </c>
      <c r="G37" s="84" t="s">
        <v>308</v>
      </c>
      <c r="H37" s="114">
        <v>7.4999999999999997E-3</v>
      </c>
      <c r="I37" s="84">
        <v>1</v>
      </c>
      <c r="J37" s="84" t="s">
        <v>309</v>
      </c>
      <c r="K37" s="84" t="s">
        <v>116</v>
      </c>
      <c r="L37" s="84" t="s">
        <v>266</v>
      </c>
      <c r="M37" s="92">
        <f t="shared" si="1"/>
        <v>1</v>
      </c>
      <c r="N37" s="32">
        <f t="shared" si="3"/>
        <v>1</v>
      </c>
      <c r="O37" s="23">
        <v>1</v>
      </c>
      <c r="P37" s="23">
        <v>0</v>
      </c>
      <c r="Q37" s="23">
        <v>0</v>
      </c>
      <c r="R37" s="24">
        <v>45412</v>
      </c>
      <c r="S37" s="41" t="s">
        <v>10</v>
      </c>
      <c r="T37" s="29" t="s">
        <v>310</v>
      </c>
      <c r="U37" s="94" t="s">
        <v>307</v>
      </c>
      <c r="V37" s="16"/>
      <c r="W37" s="16"/>
      <c r="X37" s="16"/>
      <c r="Y37" s="16"/>
      <c r="Z37" s="16"/>
      <c r="AA37" s="16"/>
      <c r="AB37" s="16"/>
      <c r="AC37" s="16"/>
    </row>
    <row r="38" spans="2:29" ht="211.2" x14ac:dyDescent="0.3">
      <c r="B38" s="151"/>
      <c r="C38" s="154"/>
      <c r="D38" s="150"/>
      <c r="E38" s="150"/>
      <c r="F38" s="81" t="s">
        <v>311</v>
      </c>
      <c r="G38" s="84" t="s">
        <v>312</v>
      </c>
      <c r="H38" s="114">
        <v>7.4999999999999997E-3</v>
      </c>
      <c r="I38" s="91">
        <v>1</v>
      </c>
      <c r="J38" s="84" t="s">
        <v>313</v>
      </c>
      <c r="K38" s="84" t="s">
        <v>116</v>
      </c>
      <c r="L38" s="84" t="s">
        <v>266</v>
      </c>
      <c r="M38" s="92">
        <f t="shared" si="1"/>
        <v>0.7</v>
      </c>
      <c r="N38" s="32">
        <f t="shared" si="3"/>
        <v>0.7</v>
      </c>
      <c r="O38" s="23">
        <v>0</v>
      </c>
      <c r="P38" s="23">
        <v>0.7</v>
      </c>
      <c r="Q38" s="23">
        <v>0.3</v>
      </c>
      <c r="R38" s="24">
        <v>45626</v>
      </c>
      <c r="S38" s="43">
        <v>0.7</v>
      </c>
      <c r="T38" s="109" t="s">
        <v>418</v>
      </c>
      <c r="U38" s="98" t="s">
        <v>311</v>
      </c>
      <c r="V38" s="16"/>
      <c r="W38" s="16"/>
      <c r="X38" s="16"/>
      <c r="Y38" s="16"/>
      <c r="Z38" s="16"/>
      <c r="AA38" s="16"/>
      <c r="AB38" s="16"/>
      <c r="AC38" s="16"/>
    </row>
    <row r="39" spans="2:29" ht="92.4" x14ac:dyDescent="0.3">
      <c r="B39" s="151"/>
      <c r="C39" s="154"/>
      <c r="D39" s="150"/>
      <c r="E39" s="150"/>
      <c r="F39" s="81" t="s">
        <v>314</v>
      </c>
      <c r="G39" s="84" t="s">
        <v>315</v>
      </c>
      <c r="H39" s="114">
        <v>7.4999999999999997E-3</v>
      </c>
      <c r="I39" s="84">
        <v>1</v>
      </c>
      <c r="J39" s="84" t="s">
        <v>316</v>
      </c>
      <c r="K39" s="84" t="s">
        <v>116</v>
      </c>
      <c r="L39" s="84" t="s">
        <v>317</v>
      </c>
      <c r="M39" s="92">
        <f t="shared" si="1"/>
        <v>1</v>
      </c>
      <c r="N39" s="32">
        <f t="shared" si="3"/>
        <v>1</v>
      </c>
      <c r="O39" s="8">
        <v>0</v>
      </c>
      <c r="P39" s="23">
        <v>1</v>
      </c>
      <c r="Q39" s="23">
        <v>0</v>
      </c>
      <c r="R39" s="24">
        <v>45631</v>
      </c>
      <c r="S39" s="43">
        <v>1</v>
      </c>
      <c r="T39" s="28" t="s">
        <v>318</v>
      </c>
      <c r="U39" s="94" t="s">
        <v>314</v>
      </c>
      <c r="V39" s="16"/>
      <c r="W39" s="16"/>
      <c r="X39" s="16"/>
      <c r="Y39" s="16"/>
      <c r="Z39" s="16"/>
      <c r="AA39" s="16"/>
      <c r="AB39" s="16"/>
      <c r="AC39" s="16"/>
    </row>
  </sheetData>
  <mergeCells count="27">
    <mergeCell ref="B1:U2"/>
    <mergeCell ref="B3:U3"/>
    <mergeCell ref="B4:L4"/>
    <mergeCell ref="M4:M5"/>
    <mergeCell ref="N4:N5"/>
    <mergeCell ref="O4:Q4"/>
    <mergeCell ref="R4:R5"/>
    <mergeCell ref="S4:S5"/>
    <mergeCell ref="T4:T5"/>
    <mergeCell ref="U4:U5"/>
    <mergeCell ref="B6:B39"/>
    <mergeCell ref="C27:C36"/>
    <mergeCell ref="D37:D39"/>
    <mergeCell ref="C37:C39"/>
    <mergeCell ref="C6:C26"/>
    <mergeCell ref="D6:D26"/>
    <mergeCell ref="D27:D36"/>
    <mergeCell ref="E37:E39"/>
    <mergeCell ref="E17:E22"/>
    <mergeCell ref="E10:E11"/>
    <mergeCell ref="E33:E36"/>
    <mergeCell ref="E6:E8"/>
    <mergeCell ref="E12:E13"/>
    <mergeCell ref="E14:E16"/>
    <mergeCell ref="E27:E29"/>
    <mergeCell ref="E30:E32"/>
    <mergeCell ref="E23:E26"/>
  </mergeCells>
  <phoneticPr fontId="13" type="noConversion"/>
  <hyperlinks>
    <hyperlink ref="U16" r:id="rId1"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1.11?csf=1&amp;web=1&amp;e=oyWl9X" xr:uid="{05565182-4D46-4108-9D7C-E11FA6318FA7}"/>
    <hyperlink ref="U34" r:id="rId2"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2.8?csf=1&amp;web=1&amp;e=jzmIq3" xr:uid="{F83C436D-2080-46B8-A9CD-559B28C6F9C4}"/>
    <hyperlink ref="U33" r:id="rId3" xr:uid="{875605D6-C9A8-48EF-BFE9-E7D06F08185D}"/>
    <hyperlink ref="U8" r:id="rId4" xr:uid="{92DB8C95-32C0-44A5-BA1F-1747E65DF0A2}"/>
    <hyperlink ref="U14" r:id="rId5" xr:uid="{8851877A-4762-43E1-8B3B-C13D322B13DB}"/>
    <hyperlink ref="U15" r:id="rId6"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1.10?csf=1&amp;web=1&amp;e=IEsSg7" xr:uid="{CF332D63-CBD4-4CE2-9B88-893C4C7BFD12}"/>
    <hyperlink ref="U38" r:id="rId7" xr:uid="{FECF01D4-A256-4BA2-BE08-4A4344F52E83}"/>
    <hyperlink ref="U9" r:id="rId8" xr:uid="{AE08DB1C-F507-4B0E-9F5D-1F85F7F0CDE7}"/>
    <hyperlink ref="U11" r:id="rId9" xr:uid="{C51144A9-CEE5-4DAA-861B-A8241ABC3DE3}"/>
    <hyperlink ref="U12" r:id="rId10" xr:uid="{699CDD87-E4A1-4754-9C96-1D630F419A1C}"/>
    <hyperlink ref="U13" r:id="rId11" xr:uid="{7528454F-EC84-4709-AD3C-7B0309261022}"/>
    <hyperlink ref="U37" r:id="rId12" xr:uid="{693B69BB-C65B-4FF5-BF16-61246CDACDF3}"/>
    <hyperlink ref="U6" r:id="rId13" display="https://minenergiacol-my.sharepoint.com/:v:/g/personal/caldana_minenergia_gov_co/ETqZiRUpfs1Iq7-AerbX6rwBgJDbWlbhfzM8cGem2yT8PQ?e=ymzO2g" xr:uid="{DCA59CC3-60B3-46ED-AE1C-F03CA57E6BA5}"/>
    <hyperlink ref="U7" r:id="rId14" xr:uid="{46386CBB-97F6-4333-9F09-313B46777010}"/>
    <hyperlink ref="U10" r:id="rId15" xr:uid="{DDAFCD2E-ECC7-4D16-8C27-DAC9DC84D276}"/>
    <hyperlink ref="U39" r:id="rId16" xr:uid="{A1462359-1F69-46F5-A0A0-6E390AF3229C}"/>
    <hyperlink ref="U26" r:id="rId17"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1.11?csf=1&amp;web=1&amp;e=oyWl9X" xr:uid="{05565182-4D46-4108-9D7C-E11FA6318FA7}"/>
    <hyperlink ref="U18" r:id="rId18" xr:uid="{92DB8C95-32C0-44A5-BA1F-1747E65DF0A2}"/>
    <hyperlink ref="U24" r:id="rId19" xr:uid="{8851877A-4762-43E1-8B3B-C13D322B13DB}"/>
    <hyperlink ref="U25" r:id="rId20"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1.10?csf=1&amp;web=1&amp;e=IEsSg7" xr:uid="{CF332D63-CBD4-4CE2-9B88-893C4C7BFD12}"/>
    <hyperlink ref="U19" r:id="rId21" xr:uid="{AE08DB1C-F507-4B0E-9F5D-1F85F7F0CDE7}"/>
    <hyperlink ref="U21" r:id="rId22" xr:uid="{C51144A9-CEE5-4DAA-861B-A8241ABC3DE3}"/>
    <hyperlink ref="U22" r:id="rId23" xr:uid="{699CDD87-E4A1-4754-9C96-1D630F419A1C}"/>
    <hyperlink ref="U23" r:id="rId24" xr:uid="{7528454F-EC84-4709-AD3C-7B0309261022}"/>
    <hyperlink ref="U17" r:id="rId25" xr:uid="{46386CBB-97F6-4333-9F09-313B46777010}"/>
    <hyperlink ref="U20" r:id="rId26" xr:uid="{DDAFCD2E-ECC7-4D16-8C27-DAC9DC84D276}"/>
    <hyperlink ref="U29" r:id="rId27"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1.14?csf=1&amp;web=1&amp;e=sijVRk" xr:uid="{73197473-9ABD-CF4E-90F3-DD4655EF1291}"/>
    <hyperlink ref="U27" r:id="rId28"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1.12?csf=1&amp;web=1&amp;e=qZhlEF" xr:uid="{A7082963-F140-BE4F-856B-6E553B4A15D3}"/>
    <hyperlink ref="U31" r:id="rId29"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1.16?csf=1&amp;web=1&amp;e=XvPLn3" xr:uid="{7DF7C046-9535-DD44-A692-A0043E1C5612}"/>
    <hyperlink ref="U32" r:id="rId30"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1.17?csf=1&amp;web=1&amp;e=P1jYZu" xr:uid="{57241A19-56A3-8C45-BA3C-32EE0099312B}"/>
    <hyperlink ref="U28" r:id="rId31" display="https://minenergiacol.sharepoint.com/:f:/r/sites/OPGI-GRUPOGESTIONYSEGUIMIENTO-SIG/Shared%20Documents/TRANSPARENCIA/PROGRAMA%20TRANSPARENCIA%20Y%20ETICA%20PUBLICA/PROGRAMA%20TRANSPARENCIA%202024/Programa%20de%20transparencia%20segundo%20cuatrimestre%202024/Componente%203%20CULTURA%20DE%20LEGALIDAD%20Y%20ESTA/3.1.13?csf=1&amp;web=1&amp;e=k2exQU" xr:uid="{591F10B4-31F9-EF49-8BA1-167D88684FA5}"/>
  </hyperlinks>
  <pageMargins left="0.7" right="0.7" top="0.75" bottom="0.75" header="0.3" footer="0.3"/>
  <drawing r:id="rId32"/>
  <legacyDrawing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C994-3154-4B57-A4B4-56B68635AA8C}">
  <dimension ref="B3:M20"/>
  <sheetViews>
    <sheetView workbookViewId="0">
      <selection activeCell="O6" sqref="O6"/>
    </sheetView>
  </sheetViews>
  <sheetFormatPr baseColWidth="10" defaultColWidth="11.44140625" defaultRowHeight="14.4" x14ac:dyDescent="0.3"/>
  <cols>
    <col min="2" max="2" width="19.5546875" hidden="1" customWidth="1"/>
    <col min="3" max="3" width="18" hidden="1" customWidth="1"/>
    <col min="4" max="6" width="0" hidden="1" customWidth="1"/>
  </cols>
  <sheetData>
    <row r="3" spans="2:13" x14ac:dyDescent="0.3">
      <c r="B3" s="52" t="s">
        <v>319</v>
      </c>
      <c r="C3" s="53" t="s">
        <v>320</v>
      </c>
      <c r="D3" s="166" t="s">
        <v>321</v>
      </c>
      <c r="E3" s="166"/>
      <c r="F3" s="166"/>
      <c r="I3" s="52" t="s">
        <v>319</v>
      </c>
      <c r="J3" s="53" t="s">
        <v>320</v>
      </c>
      <c r="K3" s="166" t="s">
        <v>321</v>
      </c>
      <c r="L3" s="166"/>
      <c r="M3" s="166"/>
    </row>
    <row r="4" spans="2:13" ht="43.2" x14ac:dyDescent="0.3">
      <c r="B4" s="49" t="s">
        <v>322</v>
      </c>
      <c r="C4" s="49" t="s">
        <v>323</v>
      </c>
      <c r="D4" s="49" t="s">
        <v>324</v>
      </c>
      <c r="E4" s="173"/>
      <c r="F4" s="174"/>
      <c r="I4" s="49" t="s">
        <v>322</v>
      </c>
      <c r="J4" s="49" t="s">
        <v>325</v>
      </c>
      <c r="K4" s="49" t="s">
        <v>324</v>
      </c>
      <c r="L4" s="165"/>
      <c r="M4" s="165"/>
    </row>
    <row r="5" spans="2:13" ht="43.95" customHeight="1" x14ac:dyDescent="0.3">
      <c r="B5" s="49" t="s">
        <v>326</v>
      </c>
      <c r="C5" s="164" t="s">
        <v>89</v>
      </c>
      <c r="D5" s="175" t="s">
        <v>324</v>
      </c>
      <c r="E5" s="167"/>
      <c r="F5" s="168"/>
      <c r="I5" s="49" t="s">
        <v>327</v>
      </c>
      <c r="J5" s="49" t="s">
        <v>89</v>
      </c>
      <c r="K5" s="49" t="s">
        <v>324</v>
      </c>
      <c r="L5" s="165"/>
      <c r="M5" s="165"/>
    </row>
    <row r="6" spans="2:13" ht="115.2" x14ac:dyDescent="0.3">
      <c r="B6" s="49" t="s">
        <v>328</v>
      </c>
      <c r="C6" s="164"/>
      <c r="D6" s="176"/>
      <c r="E6" s="169"/>
      <c r="F6" s="170"/>
      <c r="I6" s="164" t="s">
        <v>329</v>
      </c>
      <c r="J6" s="49" t="s">
        <v>330</v>
      </c>
      <c r="K6" s="164" t="s">
        <v>324</v>
      </c>
      <c r="L6" s="164" t="s">
        <v>331</v>
      </c>
      <c r="M6" s="164" t="s">
        <v>332</v>
      </c>
    </row>
    <row r="7" spans="2:13" ht="72" x14ac:dyDescent="0.3">
      <c r="B7" s="49" t="s">
        <v>333</v>
      </c>
      <c r="C7" s="49" t="s">
        <v>116</v>
      </c>
      <c r="D7" s="164" t="s">
        <v>324</v>
      </c>
      <c r="E7" s="164" t="s">
        <v>331</v>
      </c>
      <c r="F7" s="164" t="s">
        <v>332</v>
      </c>
      <c r="I7" s="164"/>
      <c r="J7" s="49" t="s">
        <v>334</v>
      </c>
      <c r="K7" s="164"/>
      <c r="L7" s="164"/>
      <c r="M7" s="164"/>
    </row>
    <row r="8" spans="2:13" ht="158.4" x14ac:dyDescent="0.3">
      <c r="B8" s="164" t="s">
        <v>335</v>
      </c>
      <c r="C8" s="49" t="s">
        <v>336</v>
      </c>
      <c r="D8" s="164"/>
      <c r="E8" s="164"/>
      <c r="F8" s="164"/>
      <c r="I8" s="164"/>
      <c r="J8" s="49" t="s">
        <v>337</v>
      </c>
      <c r="K8" s="164"/>
      <c r="L8" s="164"/>
      <c r="M8" s="164"/>
    </row>
    <row r="9" spans="2:13" ht="115.2" customHeight="1" x14ac:dyDescent="0.3">
      <c r="B9" s="164"/>
      <c r="C9" s="49" t="s">
        <v>338</v>
      </c>
      <c r="D9" s="164"/>
      <c r="E9" s="164"/>
      <c r="F9" s="164"/>
      <c r="I9" s="164" t="s">
        <v>339</v>
      </c>
      <c r="J9" s="49" t="s">
        <v>340</v>
      </c>
      <c r="K9" s="164" t="s">
        <v>331</v>
      </c>
      <c r="L9" s="165"/>
      <c r="M9" s="165"/>
    </row>
    <row r="10" spans="2:13" ht="115.2" customHeight="1" x14ac:dyDescent="0.3">
      <c r="B10" s="164"/>
      <c r="C10" s="49" t="s">
        <v>341</v>
      </c>
      <c r="D10" s="164"/>
      <c r="E10" s="164"/>
      <c r="F10" s="164"/>
      <c r="I10" s="164"/>
      <c r="J10" s="49" t="s">
        <v>342</v>
      </c>
      <c r="K10" s="164"/>
      <c r="L10" s="165"/>
      <c r="M10" s="165"/>
    </row>
    <row r="11" spans="2:13" ht="72" x14ac:dyDescent="0.3">
      <c r="B11" s="164"/>
      <c r="C11" s="49" t="s">
        <v>343</v>
      </c>
      <c r="D11" s="164"/>
      <c r="E11" s="164"/>
      <c r="F11" s="164"/>
      <c r="I11" s="164"/>
      <c r="J11" s="49" t="s">
        <v>344</v>
      </c>
      <c r="K11" s="164"/>
      <c r="L11" s="165"/>
      <c r="M11" s="165"/>
    </row>
    <row r="12" spans="2:13" ht="72" x14ac:dyDescent="0.3">
      <c r="B12" s="164"/>
      <c r="C12" s="49" t="s">
        <v>345</v>
      </c>
      <c r="D12" s="164"/>
      <c r="E12" s="164"/>
      <c r="F12" s="164"/>
      <c r="I12" s="164" t="s">
        <v>346</v>
      </c>
      <c r="J12" s="49" t="s">
        <v>347</v>
      </c>
      <c r="K12" s="164" t="s">
        <v>332</v>
      </c>
      <c r="L12" s="165"/>
      <c r="M12" s="165"/>
    </row>
    <row r="13" spans="2:13" x14ac:dyDescent="0.3">
      <c r="B13" s="49" t="s">
        <v>348</v>
      </c>
      <c r="C13" s="49" t="s">
        <v>349</v>
      </c>
      <c r="D13" s="164"/>
      <c r="E13" s="164"/>
      <c r="F13" s="164"/>
      <c r="I13" s="164"/>
      <c r="J13" s="49" t="s">
        <v>350</v>
      </c>
      <c r="K13" s="164"/>
      <c r="L13" s="165"/>
      <c r="M13" s="165"/>
    </row>
    <row r="14" spans="2:13" ht="72" x14ac:dyDescent="0.3">
      <c r="B14" s="164" t="s">
        <v>351</v>
      </c>
      <c r="C14" s="49" t="s">
        <v>290</v>
      </c>
      <c r="D14" s="164" t="s">
        <v>331</v>
      </c>
      <c r="E14" s="167"/>
      <c r="F14" s="168"/>
      <c r="I14" s="164" t="s">
        <v>352</v>
      </c>
      <c r="J14" s="49" t="s">
        <v>347</v>
      </c>
      <c r="K14" s="164" t="s">
        <v>324</v>
      </c>
      <c r="L14" s="164" t="s">
        <v>331</v>
      </c>
      <c r="M14" s="164" t="s">
        <v>353</v>
      </c>
    </row>
    <row r="15" spans="2:13" ht="43.2" x14ac:dyDescent="0.3">
      <c r="B15" s="164"/>
      <c r="C15" s="49" t="s">
        <v>354</v>
      </c>
      <c r="D15" s="164"/>
      <c r="E15" s="171"/>
      <c r="F15" s="172"/>
      <c r="I15" s="164"/>
      <c r="J15" s="49" t="s">
        <v>355</v>
      </c>
      <c r="K15" s="164"/>
      <c r="L15" s="164"/>
      <c r="M15" s="164"/>
    </row>
    <row r="16" spans="2:13" ht="72" x14ac:dyDescent="0.3">
      <c r="B16" s="164"/>
      <c r="C16" s="49" t="s">
        <v>356</v>
      </c>
      <c r="D16" s="164"/>
      <c r="E16" s="169"/>
      <c r="F16" s="170"/>
      <c r="I16" s="164" t="s">
        <v>357</v>
      </c>
      <c r="J16" s="49" t="s">
        <v>347</v>
      </c>
      <c r="K16" s="164" t="s">
        <v>353</v>
      </c>
      <c r="L16" s="164"/>
      <c r="M16" s="164"/>
    </row>
    <row r="17" spans="2:13" ht="43.2" customHeight="1" x14ac:dyDescent="0.3">
      <c r="B17" s="49" t="s">
        <v>346</v>
      </c>
      <c r="C17" s="49" t="s">
        <v>358</v>
      </c>
      <c r="D17" s="49" t="s">
        <v>332</v>
      </c>
      <c r="E17" s="173"/>
      <c r="F17" s="174"/>
      <c r="I17" s="164"/>
      <c r="J17" s="49" t="s">
        <v>359</v>
      </c>
      <c r="K17" s="164"/>
      <c r="L17" s="164"/>
      <c r="M17" s="164"/>
    </row>
    <row r="18" spans="2:13" ht="72" x14ac:dyDescent="0.3">
      <c r="B18" s="49" t="s">
        <v>360</v>
      </c>
      <c r="C18" s="49" t="s">
        <v>361</v>
      </c>
      <c r="D18" s="49" t="s">
        <v>324</v>
      </c>
      <c r="E18" s="49" t="s">
        <v>331</v>
      </c>
      <c r="F18" s="49"/>
      <c r="I18" s="164"/>
      <c r="J18" s="49" t="s">
        <v>347</v>
      </c>
      <c r="K18" s="164" t="s">
        <v>331</v>
      </c>
      <c r="L18" s="164"/>
      <c r="M18" s="164"/>
    </row>
    <row r="19" spans="2:13" ht="72" x14ac:dyDescent="0.3">
      <c r="B19" s="164" t="s">
        <v>357</v>
      </c>
      <c r="C19" s="49" t="s">
        <v>362</v>
      </c>
      <c r="D19" s="49" t="s">
        <v>353</v>
      </c>
      <c r="E19" s="49"/>
      <c r="F19" s="49"/>
      <c r="I19" s="164"/>
      <c r="J19" s="49" t="s">
        <v>363</v>
      </c>
      <c r="K19" s="164"/>
      <c r="L19" s="164"/>
      <c r="M19" s="164"/>
    </row>
    <row r="20" spans="2:13" ht="57.6" x14ac:dyDescent="0.3">
      <c r="B20" s="164"/>
      <c r="C20" s="49" t="s">
        <v>364</v>
      </c>
      <c r="D20" s="49" t="s">
        <v>331</v>
      </c>
      <c r="E20" s="49"/>
      <c r="F20" s="49"/>
    </row>
  </sheetData>
  <mergeCells count="38">
    <mergeCell ref="B19:B20"/>
    <mergeCell ref="E5:F6"/>
    <mergeCell ref="E14:F16"/>
    <mergeCell ref="E17:F17"/>
    <mergeCell ref="D3:F3"/>
    <mergeCell ref="C5:C6"/>
    <mergeCell ref="D5:D6"/>
    <mergeCell ref="D7:D13"/>
    <mergeCell ref="E7:E13"/>
    <mergeCell ref="F7:F13"/>
    <mergeCell ref="E4:F4"/>
    <mergeCell ref="L5:M5"/>
    <mergeCell ref="K3:M3"/>
    <mergeCell ref="L4:M4"/>
    <mergeCell ref="B8:B12"/>
    <mergeCell ref="B14:B16"/>
    <mergeCell ref="D14:D16"/>
    <mergeCell ref="I6:I8"/>
    <mergeCell ref="K6:K8"/>
    <mergeCell ref="L6:L8"/>
    <mergeCell ref="M6:M8"/>
    <mergeCell ref="I9:I11"/>
    <mergeCell ref="K9:K11"/>
    <mergeCell ref="L9:M11"/>
    <mergeCell ref="I12:I13"/>
    <mergeCell ref="K12:K13"/>
    <mergeCell ref="L12:M13"/>
    <mergeCell ref="I14:I15"/>
    <mergeCell ref="K14:K15"/>
    <mergeCell ref="L14:L15"/>
    <mergeCell ref="M14:M15"/>
    <mergeCell ref="I16:I19"/>
    <mergeCell ref="K16:K17"/>
    <mergeCell ref="L16:L17"/>
    <mergeCell ref="M16:M17"/>
    <mergeCell ref="K18:K19"/>
    <mergeCell ref="L18:L19"/>
    <mergeCell ref="M18:M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38594-2737-4C6C-8C28-5292AE2D5B30}">
  <sheetPr>
    <tabColor rgb="FFFFC000"/>
  </sheetPr>
  <dimension ref="B1:U56"/>
  <sheetViews>
    <sheetView zoomScaleNormal="100" workbookViewId="0">
      <pane ySplit="5" topLeftCell="A6" activePane="bottomLeft" state="frozen"/>
      <selection activeCell="D6" sqref="D6:D17"/>
      <selection pane="bottomLeft" activeCell="G9" sqref="G9"/>
    </sheetView>
  </sheetViews>
  <sheetFormatPr baseColWidth="10" defaultColWidth="11.44140625" defaultRowHeight="14.4" x14ac:dyDescent="0.3"/>
  <cols>
    <col min="2" max="2" width="16.5546875" customWidth="1"/>
    <col min="3" max="3" width="14.5546875" customWidth="1"/>
    <col min="4" max="4" width="20" customWidth="1"/>
    <col min="5" max="5" width="17.33203125" customWidth="1"/>
    <col min="7" max="7" width="32.109375" customWidth="1"/>
    <col min="8" max="8" width="16.6640625" customWidth="1"/>
    <col min="9" max="10" width="11.44140625" customWidth="1"/>
    <col min="11" max="11" width="27.109375" customWidth="1"/>
    <col min="12" max="12" width="40.6640625" customWidth="1"/>
    <col min="13" max="13" width="11.44140625" style="51" hidden="1" customWidth="1"/>
    <col min="14" max="18" width="11.44140625" hidden="1" customWidth="1"/>
    <col min="19" max="19" width="14.6640625" hidden="1" customWidth="1"/>
    <col min="20" max="20" width="23.33203125" hidden="1" customWidth="1"/>
    <col min="21" max="21" width="11.44140625" hidden="1" customWidth="1"/>
  </cols>
  <sheetData>
    <row r="1" spans="2:21" x14ac:dyDescent="0.3">
      <c r="B1" s="177" t="s">
        <v>11</v>
      </c>
      <c r="C1" s="177"/>
      <c r="D1" s="177"/>
      <c r="E1" s="177"/>
      <c r="F1" s="177"/>
      <c r="G1" s="177"/>
      <c r="H1" s="177"/>
      <c r="I1" s="177"/>
      <c r="J1" s="177"/>
      <c r="K1" s="177"/>
      <c r="L1" s="177"/>
      <c r="M1" s="177"/>
      <c r="N1" s="177"/>
      <c r="O1" s="177"/>
      <c r="P1" s="177"/>
      <c r="Q1" s="177"/>
      <c r="R1" s="177"/>
      <c r="S1" s="177"/>
      <c r="T1" s="177"/>
      <c r="U1" s="177"/>
    </row>
    <row r="2" spans="2:21" ht="62.4" customHeight="1" x14ac:dyDescent="0.3">
      <c r="B2" s="177"/>
      <c r="C2" s="177"/>
      <c r="D2" s="177"/>
      <c r="E2" s="177"/>
      <c r="F2" s="177"/>
      <c r="G2" s="177"/>
      <c r="H2" s="177"/>
      <c r="I2" s="177"/>
      <c r="J2" s="177"/>
      <c r="K2" s="177"/>
      <c r="L2" s="177"/>
      <c r="M2" s="177"/>
      <c r="N2" s="177"/>
      <c r="O2" s="177"/>
      <c r="P2" s="177"/>
      <c r="Q2" s="177"/>
      <c r="R2" s="177"/>
      <c r="S2" s="177"/>
      <c r="T2" s="177"/>
      <c r="U2" s="177"/>
    </row>
    <row r="3" spans="2:21" ht="15" thickBot="1" x14ac:dyDescent="0.35">
      <c r="B3" s="140" t="s">
        <v>365</v>
      </c>
      <c r="C3" s="140"/>
      <c r="D3" s="140"/>
      <c r="E3" s="140"/>
      <c r="F3" s="140"/>
      <c r="G3" s="140"/>
      <c r="H3" s="140"/>
      <c r="I3" s="140"/>
      <c r="J3" s="140"/>
      <c r="K3" s="140"/>
      <c r="L3" s="140"/>
      <c r="M3" s="140"/>
      <c r="N3" s="140"/>
      <c r="O3" s="140"/>
      <c r="P3" s="140"/>
      <c r="Q3" s="140"/>
      <c r="R3" s="140"/>
      <c r="S3" s="140"/>
      <c r="T3" s="140"/>
      <c r="U3" s="140"/>
    </row>
    <row r="4" spans="2:21" x14ac:dyDescent="0.3">
      <c r="B4" s="141" t="s">
        <v>13</v>
      </c>
      <c r="C4" s="141"/>
      <c r="D4" s="141"/>
      <c r="E4" s="141"/>
      <c r="F4" s="141"/>
      <c r="G4" s="141"/>
      <c r="H4" s="141"/>
      <c r="I4" s="141"/>
      <c r="J4" s="141"/>
      <c r="K4" s="141"/>
      <c r="L4" s="141"/>
      <c r="M4" s="178" t="s">
        <v>366</v>
      </c>
      <c r="N4" s="178" t="s">
        <v>367</v>
      </c>
      <c r="O4" s="142" t="s">
        <v>16</v>
      </c>
      <c r="P4" s="142"/>
      <c r="Q4" s="142"/>
      <c r="R4" s="142" t="s">
        <v>17</v>
      </c>
      <c r="S4" s="144" t="s">
        <v>18</v>
      </c>
      <c r="T4" s="144" t="s">
        <v>19</v>
      </c>
      <c r="U4" s="144" t="s">
        <v>20</v>
      </c>
    </row>
    <row r="5" spans="2:21" ht="40.200000000000003" thickBot="1" x14ac:dyDescent="0.35">
      <c r="B5" s="2" t="s">
        <v>1</v>
      </c>
      <c r="C5" s="2" t="s">
        <v>21</v>
      </c>
      <c r="D5" s="2" t="s">
        <v>22</v>
      </c>
      <c r="E5" s="2" t="s">
        <v>23</v>
      </c>
      <c r="F5" s="2" t="s">
        <v>24</v>
      </c>
      <c r="G5" s="2" t="s">
        <v>25</v>
      </c>
      <c r="H5" s="31" t="s">
        <v>26</v>
      </c>
      <c r="I5" s="2" t="s">
        <v>27</v>
      </c>
      <c r="J5" s="2" t="s">
        <v>28</v>
      </c>
      <c r="K5" s="2" t="s">
        <v>29</v>
      </c>
      <c r="L5" s="2" t="s">
        <v>30</v>
      </c>
      <c r="M5" s="178"/>
      <c r="N5" s="178"/>
      <c r="O5" s="1" t="s">
        <v>31</v>
      </c>
      <c r="P5" s="1" t="s">
        <v>32</v>
      </c>
      <c r="Q5" s="1" t="s">
        <v>33</v>
      </c>
      <c r="R5" s="142"/>
      <c r="S5" s="145"/>
      <c r="T5" s="145"/>
      <c r="U5" s="145"/>
    </row>
    <row r="6" spans="2:21" ht="45" customHeight="1" x14ac:dyDescent="0.3">
      <c r="B6" s="133" t="s">
        <v>368</v>
      </c>
      <c r="C6" s="149">
        <v>0.25</v>
      </c>
      <c r="D6" s="133" t="s">
        <v>369</v>
      </c>
      <c r="E6" s="133" t="s">
        <v>370</v>
      </c>
      <c r="F6" s="4" t="s">
        <v>371</v>
      </c>
      <c r="G6" s="6" t="s">
        <v>372</v>
      </c>
      <c r="H6" s="113">
        <v>3.5799999999999998E-2</v>
      </c>
      <c r="I6" s="6">
        <v>1</v>
      </c>
      <c r="J6" s="6" t="s">
        <v>373</v>
      </c>
      <c r="K6" s="6" t="s">
        <v>374</v>
      </c>
      <c r="L6" s="4" t="s">
        <v>375</v>
      </c>
      <c r="M6" s="47">
        <f>+O6</f>
        <v>1</v>
      </c>
      <c r="N6" s="32">
        <f>+M6</f>
        <v>1</v>
      </c>
      <c r="O6" s="8">
        <v>1</v>
      </c>
      <c r="P6" s="8">
        <v>0</v>
      </c>
      <c r="Q6" s="8">
        <v>0</v>
      </c>
      <c r="R6" s="9">
        <v>45412</v>
      </c>
      <c r="S6" s="18" t="s">
        <v>10</v>
      </c>
      <c r="T6" s="4"/>
      <c r="U6" s="20"/>
    </row>
    <row r="7" spans="2:21" ht="45" customHeight="1" x14ac:dyDescent="0.3">
      <c r="B7" s="133"/>
      <c r="C7" s="149"/>
      <c r="D7" s="133"/>
      <c r="E7" s="133"/>
      <c r="F7" s="4" t="s">
        <v>376</v>
      </c>
      <c r="G7" s="6" t="s">
        <v>377</v>
      </c>
      <c r="H7" s="113">
        <v>3.5799999999999998E-2</v>
      </c>
      <c r="I7" s="6">
        <v>3</v>
      </c>
      <c r="J7" s="6" t="s">
        <v>378</v>
      </c>
      <c r="K7" s="6" t="s">
        <v>374</v>
      </c>
      <c r="L7" s="4" t="s">
        <v>375</v>
      </c>
      <c r="M7" s="47">
        <f>+O7+P7</f>
        <v>0.66</v>
      </c>
      <c r="N7" s="32">
        <f>M7</f>
        <v>0.66</v>
      </c>
      <c r="O7" s="13">
        <v>0.33</v>
      </c>
      <c r="P7" s="13">
        <v>0.33</v>
      </c>
      <c r="Q7" s="13">
        <v>0.34</v>
      </c>
      <c r="R7" s="14">
        <v>45646</v>
      </c>
      <c r="S7" s="18">
        <v>0.33</v>
      </c>
      <c r="T7" s="4" t="s">
        <v>379</v>
      </c>
      <c r="U7" s="20" t="s">
        <v>376</v>
      </c>
    </row>
    <row r="8" spans="2:21" ht="79.2" x14ac:dyDescent="0.3">
      <c r="B8" s="133"/>
      <c r="C8" s="149"/>
      <c r="D8" s="133"/>
      <c r="E8" s="133"/>
      <c r="F8" s="4" t="s">
        <v>380</v>
      </c>
      <c r="G8" s="6" t="s">
        <v>381</v>
      </c>
      <c r="H8" s="113">
        <v>3.5799999999999998E-2</v>
      </c>
      <c r="I8" s="6">
        <v>4</v>
      </c>
      <c r="J8" s="6" t="s">
        <v>382</v>
      </c>
      <c r="K8" s="6" t="s">
        <v>116</v>
      </c>
      <c r="L8" s="4" t="s">
        <v>383</v>
      </c>
      <c r="M8" s="47">
        <f t="shared" ref="M8:M12" si="0">+O8</f>
        <v>0.25</v>
      </c>
      <c r="N8" s="32">
        <f t="shared" ref="N8:N12" si="1">+M8</f>
        <v>0.25</v>
      </c>
      <c r="O8" s="13">
        <v>0.25</v>
      </c>
      <c r="P8" s="13">
        <v>0.5</v>
      </c>
      <c r="Q8" s="13">
        <v>0.25</v>
      </c>
      <c r="R8" s="14">
        <v>45657</v>
      </c>
      <c r="S8" s="18">
        <v>0.5</v>
      </c>
      <c r="T8" s="4" t="s">
        <v>384</v>
      </c>
      <c r="U8" s="94" t="s">
        <v>380</v>
      </c>
    </row>
    <row r="9" spans="2:21" ht="105.6" x14ac:dyDescent="0.3">
      <c r="B9" s="133"/>
      <c r="C9" s="149"/>
      <c r="D9" s="133"/>
      <c r="E9" s="133"/>
      <c r="F9" s="4" t="s">
        <v>385</v>
      </c>
      <c r="G9" s="6" t="s">
        <v>386</v>
      </c>
      <c r="H9" s="113">
        <v>3.5799999999999998E-2</v>
      </c>
      <c r="I9" s="6">
        <v>1</v>
      </c>
      <c r="J9" s="6" t="s">
        <v>387</v>
      </c>
      <c r="K9" s="6" t="s">
        <v>374</v>
      </c>
      <c r="L9" s="4" t="s">
        <v>388</v>
      </c>
      <c r="M9" s="47">
        <f t="shared" si="0"/>
        <v>1</v>
      </c>
      <c r="N9" s="32">
        <f t="shared" si="1"/>
        <v>1</v>
      </c>
      <c r="O9" s="13">
        <v>1</v>
      </c>
      <c r="P9" s="8">
        <v>0</v>
      </c>
      <c r="Q9" s="8">
        <v>0</v>
      </c>
      <c r="R9" s="14">
        <v>45412</v>
      </c>
      <c r="S9" s="18" t="s">
        <v>10</v>
      </c>
      <c r="T9" s="4"/>
      <c r="U9" s="20"/>
    </row>
    <row r="10" spans="2:21" ht="52.8" x14ac:dyDescent="0.3">
      <c r="B10" s="133"/>
      <c r="C10" s="149"/>
      <c r="D10" s="133"/>
      <c r="E10" s="133"/>
      <c r="F10" s="4" t="s">
        <v>389</v>
      </c>
      <c r="G10" s="6" t="s">
        <v>390</v>
      </c>
      <c r="H10" s="113">
        <v>3.5799999999999998E-2</v>
      </c>
      <c r="I10" s="6">
        <v>1</v>
      </c>
      <c r="J10" s="6" t="s">
        <v>391</v>
      </c>
      <c r="K10" s="6" t="s">
        <v>374</v>
      </c>
      <c r="L10" s="4" t="s">
        <v>388</v>
      </c>
      <c r="M10" s="47">
        <f t="shared" si="0"/>
        <v>0</v>
      </c>
      <c r="N10" s="32">
        <f t="shared" si="1"/>
        <v>0</v>
      </c>
      <c r="O10" s="8">
        <v>0</v>
      </c>
      <c r="P10" s="13">
        <v>0.5</v>
      </c>
      <c r="Q10" s="13">
        <v>0.5</v>
      </c>
      <c r="R10" s="14">
        <v>45646</v>
      </c>
      <c r="S10" s="18">
        <v>0.5</v>
      </c>
      <c r="T10" s="4" t="s">
        <v>392</v>
      </c>
      <c r="U10" s="4"/>
    </row>
    <row r="11" spans="2:21" ht="409.2" x14ac:dyDescent="0.3">
      <c r="B11" s="133"/>
      <c r="C11" s="149"/>
      <c r="D11" s="133"/>
      <c r="E11" s="133" t="s">
        <v>393</v>
      </c>
      <c r="F11" s="4" t="s">
        <v>394</v>
      </c>
      <c r="G11" s="4" t="s">
        <v>395</v>
      </c>
      <c r="H11" s="113">
        <v>3.5799999999999998E-2</v>
      </c>
      <c r="I11" s="12">
        <v>1</v>
      </c>
      <c r="J11" s="4" t="s">
        <v>396</v>
      </c>
      <c r="K11" s="4" t="s">
        <v>116</v>
      </c>
      <c r="L11" s="4"/>
      <c r="M11" s="47">
        <f t="shared" si="0"/>
        <v>0</v>
      </c>
      <c r="N11" s="32">
        <f t="shared" si="1"/>
        <v>0</v>
      </c>
      <c r="O11" s="8">
        <v>0</v>
      </c>
      <c r="P11" s="8">
        <v>0.5</v>
      </c>
      <c r="Q11" s="8">
        <v>0.5</v>
      </c>
      <c r="R11" s="9">
        <v>45565</v>
      </c>
      <c r="S11" s="18">
        <v>0.5</v>
      </c>
      <c r="T11" s="102" t="s">
        <v>397</v>
      </c>
      <c r="U11" s="94" t="s">
        <v>196</v>
      </c>
    </row>
    <row r="12" spans="2:21" ht="158.4" x14ac:dyDescent="0.3">
      <c r="B12" s="133"/>
      <c r="C12" s="149"/>
      <c r="D12" s="133"/>
      <c r="E12" s="133"/>
      <c r="F12" s="4" t="s">
        <v>398</v>
      </c>
      <c r="G12" s="4" t="s">
        <v>399</v>
      </c>
      <c r="H12" s="113">
        <v>3.5799999999999998E-2</v>
      </c>
      <c r="I12" s="12">
        <v>1</v>
      </c>
      <c r="J12" s="4" t="s">
        <v>400</v>
      </c>
      <c r="K12" s="4" t="s">
        <v>116</v>
      </c>
      <c r="L12" s="4"/>
      <c r="M12" s="47">
        <f t="shared" si="0"/>
        <v>0</v>
      </c>
      <c r="N12" s="32">
        <f t="shared" si="1"/>
        <v>0</v>
      </c>
      <c r="O12" s="8">
        <v>0</v>
      </c>
      <c r="P12" s="8">
        <v>0.1</v>
      </c>
      <c r="Q12" s="8">
        <v>0.9</v>
      </c>
      <c r="R12" s="9">
        <v>45656</v>
      </c>
      <c r="S12" s="18">
        <v>0.1</v>
      </c>
      <c r="T12" s="102" t="s">
        <v>401</v>
      </c>
      <c r="U12" s="94" t="s">
        <v>202</v>
      </c>
    </row>
    <row r="13" spans="2:21" x14ac:dyDescent="0.3">
      <c r="B13" s="15"/>
      <c r="C13" s="15"/>
      <c r="D13" s="15"/>
      <c r="G13" s="15"/>
      <c r="H13" s="15"/>
      <c r="I13" s="15"/>
      <c r="J13" s="15"/>
      <c r="K13" s="15"/>
      <c r="L13" s="15"/>
      <c r="M13" s="50"/>
      <c r="N13" s="15"/>
      <c r="O13" s="15"/>
      <c r="P13" s="15"/>
      <c r="Q13" s="15"/>
      <c r="R13" s="15"/>
      <c r="S13" s="15"/>
      <c r="T13" s="15"/>
      <c r="U13" s="15"/>
    </row>
    <row r="53" spans="5:5" x14ac:dyDescent="0.3">
      <c r="E53" s="15" t="s">
        <v>402</v>
      </c>
    </row>
    <row r="56" spans="5:5" x14ac:dyDescent="0.3">
      <c r="E56" t="s">
        <v>403</v>
      </c>
    </row>
  </sheetData>
  <mergeCells count="15">
    <mergeCell ref="B1:U2"/>
    <mergeCell ref="B3:U3"/>
    <mergeCell ref="B4:L4"/>
    <mergeCell ref="M4:M5"/>
    <mergeCell ref="N4:N5"/>
    <mergeCell ref="O4:Q4"/>
    <mergeCell ref="R4:R5"/>
    <mergeCell ref="S4:S5"/>
    <mergeCell ref="T4:T5"/>
    <mergeCell ref="U4:U5"/>
    <mergeCell ref="B6:B12"/>
    <mergeCell ref="C6:C12"/>
    <mergeCell ref="D6:D12"/>
    <mergeCell ref="E6:E10"/>
    <mergeCell ref="E11:E12"/>
  </mergeCells>
  <phoneticPr fontId="13" type="noConversion"/>
  <hyperlinks>
    <hyperlink ref="U8" r:id="rId1" xr:uid="{1571D3BD-B3C5-48E9-88F2-C28860912603}"/>
    <hyperlink ref="U11" r:id="rId2" xr:uid="{0FEDC8EC-326B-4BFE-A4C4-37E73B346098}"/>
    <hyperlink ref="U12" r:id="rId3" xr:uid="{E1E7211B-6DDC-4713-8C23-F0D00690C556}"/>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FDAC-FC10-4C28-A61B-BB8A901D4D7E}">
  <dimension ref="A1:H6"/>
  <sheetViews>
    <sheetView showGridLines="0" showRowColHeaders="0" workbookViewId="0">
      <selection activeCell="C11" sqref="C11"/>
    </sheetView>
  </sheetViews>
  <sheetFormatPr baseColWidth="10" defaultColWidth="0" defaultRowHeight="14.4" x14ac:dyDescent="0.3"/>
  <cols>
    <col min="1" max="1" width="14" bestFit="1" customWidth="1"/>
    <col min="2" max="2" width="40.33203125" customWidth="1"/>
    <col min="3" max="3" width="32.6640625" customWidth="1"/>
    <col min="4" max="5" width="11.5546875" customWidth="1"/>
    <col min="9" max="16384" width="11.5546875" hidden="1"/>
  </cols>
  <sheetData>
    <row r="1" spans="1:6" ht="14.4" customHeight="1" x14ac:dyDescent="0.3">
      <c r="A1" s="181" t="s">
        <v>426</v>
      </c>
      <c r="B1" s="182"/>
      <c r="C1" s="182"/>
      <c r="D1" s="182"/>
      <c r="E1" s="179"/>
      <c r="F1" s="179"/>
    </row>
    <row r="2" spans="1:6" ht="15" thickBot="1" x14ac:dyDescent="0.35">
      <c r="A2" s="182"/>
      <c r="B2" s="182"/>
      <c r="C2" s="182"/>
      <c r="D2" s="182"/>
      <c r="E2" s="180"/>
      <c r="F2" s="180"/>
    </row>
    <row r="3" spans="1:6" ht="76.8" customHeight="1" x14ac:dyDescent="0.3">
      <c r="A3" s="182"/>
      <c r="B3" s="182"/>
      <c r="C3" s="182"/>
      <c r="D3" s="182"/>
    </row>
    <row r="4" spans="1:6" ht="26.4" customHeight="1" x14ac:dyDescent="0.3">
      <c r="A4" s="186" t="s">
        <v>421</v>
      </c>
      <c r="B4" s="186" t="s">
        <v>423</v>
      </c>
      <c r="C4" s="186" t="s">
        <v>428</v>
      </c>
      <c r="D4" s="186" t="s">
        <v>422</v>
      </c>
    </row>
    <row r="5" spans="1:6" ht="56.4" customHeight="1" x14ac:dyDescent="0.3">
      <c r="A5" s="184">
        <v>1</v>
      </c>
      <c r="B5" s="185" t="s">
        <v>427</v>
      </c>
      <c r="C5" s="187" t="s">
        <v>424</v>
      </c>
      <c r="D5" s="183">
        <v>45414</v>
      </c>
    </row>
    <row r="6" spans="1:6" ht="86.4" x14ac:dyDescent="0.3">
      <c r="A6" s="184">
        <v>2</v>
      </c>
      <c r="B6" s="78" t="s">
        <v>425</v>
      </c>
      <c r="C6" s="187" t="s">
        <v>424</v>
      </c>
      <c r="D6" s="183">
        <v>45548</v>
      </c>
    </row>
  </sheetData>
  <mergeCells count="1">
    <mergeCell ref="A1:D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494794E2F1F147A187F2716B2C6172" ma:contentTypeVersion="14" ma:contentTypeDescription="Create a new document." ma:contentTypeScope="" ma:versionID="8b522b1e73d8a61089f43131452ad6bf">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8ba88c40ddc77900350ce814df3760fc"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inculos" ma:index="19"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687CFE-D153-42CF-B143-39D2ECD5DED6}">
  <ds:schemaRefs>
    <ds:schemaRef ds:uri="http://schemas.microsoft.com/office/2006/metadata/properties"/>
    <ds:schemaRef ds:uri="http://schemas.microsoft.com/office/infopath/2007/PartnerControls"/>
    <ds:schemaRef ds:uri="01640979-21e2-4421-a22b-8dd073298a66"/>
  </ds:schemaRefs>
</ds:datastoreItem>
</file>

<file path=customXml/itemProps2.xml><?xml version="1.0" encoding="utf-8"?>
<ds:datastoreItem xmlns:ds="http://schemas.openxmlformats.org/officeDocument/2006/customXml" ds:itemID="{A724E914-E659-4FA5-A00E-09C4232D4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84f8d-bdb0-429a-9d3a-0f9da1dd7745"/>
    <ds:schemaRef ds:uri="01640979-21e2-4421-a22b-8dd073298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87AB-2F23-4D6B-8829-92ADCBE08C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Cuadro resumen</vt:lpstr>
      <vt:lpstr>GESTION DE RIESGOS</vt:lpstr>
      <vt:lpstr>REDES Y ARTICULACIÓN</vt:lpstr>
      <vt:lpstr>CULTURA DE LEGALIDAD Y ESTA</vt:lpstr>
      <vt:lpstr>Hoja2</vt:lpstr>
      <vt:lpstr>ADICIONALES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Villalba Diaz</dc:creator>
  <cp:keywords/>
  <dc:description/>
  <cp:lastModifiedBy>Stephanie Villalba Diaz</cp:lastModifiedBy>
  <cp:revision/>
  <dcterms:created xsi:type="dcterms:W3CDTF">2024-05-24T16:03:32Z</dcterms:created>
  <dcterms:modified xsi:type="dcterms:W3CDTF">2024-09-16T20:31:35Z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