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inenergiacol-my.sharepoint.com/personal/lcparedes_minenergia_gov_co/Documents/PLAN DE ACCIÓN INSTITUCIONAL MME/PAI VIGENCIA 2026/VERSIONES FINALES PAI 2026/"/>
    </mc:Choice>
  </mc:AlternateContent>
  <xr:revisionPtr revIDLastSave="144" documentId="13_ncr:1_{4678654D-9EB3-448C-B193-F1C082EE15D3}" xr6:coauthVersionLast="47" xr6:coauthVersionMax="47" xr10:uidLastSave="{F7411A49-8BA0-4F37-8210-315EEAC7DF76}"/>
  <bookViews>
    <workbookView xWindow="-28920" yWindow="-120" windowWidth="29040" windowHeight="15720" firstSheet="1" activeTab="2" xr2:uid="{E935CEB2-9322-472A-B2F6-EA8273617B22}"/>
  </bookViews>
  <sheets>
    <sheet name="Hoja3" sheetId="3" state="hidden" r:id="rId1"/>
    <sheet name="Instrucciones" sheetId="5" r:id="rId2"/>
    <sheet name="Matriz PAI 2026" sheetId="1" r:id="rId3"/>
    <sheet name="Informe" sheetId="6" r:id="rId4"/>
    <sheet name="Desplegables (no modificar)" sheetId="2" state="hidden" r:id="rId5"/>
    <sheet name="Alineación PND" sheetId="4" state="hidden" r:id="rId6"/>
  </sheets>
  <definedNames>
    <definedName name="_xlnm._FilterDatabase" localSheetId="5" hidden="1">'Alineación PND'!$A$1:$F$1</definedName>
    <definedName name="_xlnm._FilterDatabase" localSheetId="4" hidden="1">'Desplegables (no modificar)'!$C$1:$C$72</definedName>
    <definedName name="_xlnm._FilterDatabase" localSheetId="2" hidden="1">'Matriz PAI 2026'!$A$1:$AED$2</definedName>
    <definedName name="_xlnm.Print_Area" localSheetId="2">'Matriz PAI 2026'!$B$1:$AN$19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6" l="1"/>
  <c r="Q5" i="6" s="1"/>
  <c r="E19" i="6"/>
  <c r="P5" i="6" s="1"/>
  <c r="P6" i="6" s="1"/>
  <c r="D19" i="6"/>
  <c r="L12" i="6"/>
  <c r="K12" i="6"/>
  <c r="J12" i="6"/>
  <c r="O6" i="6"/>
  <c r="O5" i="6"/>
  <c r="H5" i="6"/>
  <c r="H6" i="6" s="1"/>
  <c r="H7" i="6" s="1"/>
  <c r="H8" i="6" s="1"/>
  <c r="H9" i="6" s="1"/>
  <c r="H10" i="6" s="1"/>
  <c r="H11" i="6" s="1"/>
  <c r="B5" i="6"/>
  <c r="B6" i="6" s="1"/>
  <c r="B7" i="6" s="1"/>
  <c r="B8" i="6" s="1"/>
  <c r="B9" i="6" s="1"/>
  <c r="B10" i="6" s="1"/>
  <c r="B11" i="6" s="1"/>
  <c r="B12" i="6" s="1"/>
  <c r="B13" i="6" s="1"/>
  <c r="B14" i="6" s="1"/>
  <c r="B15" i="6" s="1"/>
  <c r="B16" i="6" s="1"/>
  <c r="B17" i="6" s="1"/>
  <c r="B18" i="6" s="1"/>
  <c r="Q4" i="6"/>
  <c r="Q6" i="6" s="1"/>
  <c r="P4" i="6"/>
  <c r="O4" i="6"/>
  <c r="AB5" i="1" l="1"/>
  <c r="AB6" i="1"/>
  <c r="AB7" i="1" s="1"/>
  <c r="AB8" i="1" s="1"/>
  <c r="AB9" i="1" s="1"/>
  <c r="AB10" i="1" s="1"/>
  <c r="AB11" i="1" s="1"/>
  <c r="AB12" i="1" s="1"/>
  <c r="AB13" i="1" s="1"/>
  <c r="AB14" i="1" s="1"/>
  <c r="AB15" i="1" s="1"/>
  <c r="AB16" i="1" s="1"/>
  <c r="AB17" i="1" s="1"/>
  <c r="AB18" i="1" s="1"/>
  <c r="AB19" i="1" s="1"/>
  <c r="AB20" i="1" s="1"/>
  <c r="AB21" i="1" s="1"/>
  <c r="AB22" i="1" s="1"/>
  <c r="AB23" i="1" s="1"/>
  <c r="AB24" i="1" s="1"/>
  <c r="AB25" i="1" s="1"/>
  <c r="AB26" i="1" s="1"/>
  <c r="AB27" i="1" s="1"/>
  <c r="AB28" i="1" s="1"/>
  <c r="AB29" i="1" s="1"/>
  <c r="AB30" i="1" s="1"/>
  <c r="AB31" i="1" s="1"/>
  <c r="AB32" i="1" s="1"/>
  <c r="AB33" i="1" s="1"/>
  <c r="AB34" i="1" s="1"/>
  <c r="AB35" i="1" s="1"/>
  <c r="AB36" i="1" s="1"/>
  <c r="AB37" i="1" s="1"/>
  <c r="AB38" i="1" s="1"/>
  <c r="AB39" i="1" s="1"/>
  <c r="AB40" i="1" s="1"/>
  <c r="AB41" i="1" s="1"/>
  <c r="AB42" i="1" s="1"/>
  <c r="AB43" i="1" s="1"/>
  <c r="AB44" i="1" s="1"/>
  <c r="AB45" i="1" s="1"/>
  <c r="AB46" i="1" s="1"/>
  <c r="AB47" i="1" s="1"/>
  <c r="AB48" i="1" s="1"/>
  <c r="AB49" i="1" s="1"/>
  <c r="AB50" i="1" s="1"/>
  <c r="AB51" i="1" s="1"/>
  <c r="AB52" i="1" s="1"/>
  <c r="AB53" i="1" s="1"/>
  <c r="AB54" i="1" s="1"/>
  <c r="AB55" i="1" s="1"/>
  <c r="AB56" i="1" s="1"/>
  <c r="AB57" i="1" s="1"/>
  <c r="AB58" i="1" s="1"/>
  <c r="AB59" i="1" s="1"/>
  <c r="AB60" i="1" s="1"/>
  <c r="AB61" i="1" s="1"/>
  <c r="AB62" i="1" s="1"/>
  <c r="AB63" i="1" s="1"/>
  <c r="AB64" i="1" s="1"/>
  <c r="AB65" i="1" s="1"/>
  <c r="AB66" i="1" s="1"/>
  <c r="AB67" i="1" s="1"/>
  <c r="AB68" i="1" s="1"/>
  <c r="AB69" i="1" s="1"/>
  <c r="AB70" i="1" s="1"/>
  <c r="AB71" i="1" s="1"/>
  <c r="AB72" i="1" s="1"/>
  <c r="AB73" i="1" s="1"/>
  <c r="AB74" i="1" s="1"/>
  <c r="AB75" i="1" s="1"/>
  <c r="AB76" i="1" s="1"/>
  <c r="AB77" i="1" s="1"/>
  <c r="AB78" i="1" s="1"/>
  <c r="AB79" i="1" s="1"/>
  <c r="AB80" i="1" s="1"/>
  <c r="AB81" i="1" s="1"/>
  <c r="AB82" i="1" s="1"/>
  <c r="AB83" i="1" s="1"/>
  <c r="AB84" i="1" s="1"/>
  <c r="AB85" i="1" s="1"/>
  <c r="AB86" i="1" s="1"/>
  <c r="AB87" i="1" s="1"/>
  <c r="AB88" i="1" s="1"/>
  <c r="AB89" i="1" s="1"/>
  <c r="AB90" i="1" s="1"/>
  <c r="AB91" i="1" s="1"/>
  <c r="AB92" i="1" s="1"/>
  <c r="AB93" i="1" s="1"/>
  <c r="AB94" i="1" s="1"/>
  <c r="AB95" i="1" s="1"/>
  <c r="AB96" i="1" s="1"/>
  <c r="AB97" i="1" s="1"/>
  <c r="AB98" i="1" s="1"/>
  <c r="AB99" i="1" s="1"/>
  <c r="AB100" i="1" s="1"/>
  <c r="AB101" i="1" s="1"/>
  <c r="AB102" i="1" s="1"/>
  <c r="AB103" i="1" s="1"/>
  <c r="AB104" i="1" s="1"/>
  <c r="AB105" i="1" s="1"/>
  <c r="AB106" i="1" s="1"/>
  <c r="AB107" i="1" s="1"/>
  <c r="AB108" i="1" s="1"/>
  <c r="AB109" i="1" s="1"/>
  <c r="AB110" i="1" s="1"/>
  <c r="AB111" i="1" s="1"/>
  <c r="AB112" i="1" s="1"/>
  <c r="AB113" i="1" s="1"/>
  <c r="AB114" i="1" s="1"/>
  <c r="AB115" i="1" s="1"/>
  <c r="AB116" i="1" s="1"/>
  <c r="AB117" i="1" s="1"/>
  <c r="AB118" i="1" s="1"/>
  <c r="AB119" i="1" s="1"/>
  <c r="AB120" i="1" s="1"/>
  <c r="AB121" i="1" s="1"/>
  <c r="AB122" i="1" s="1"/>
  <c r="AB123" i="1" s="1"/>
  <c r="AB124" i="1" s="1"/>
  <c r="AB125" i="1" s="1"/>
  <c r="AB126" i="1" s="1"/>
  <c r="AB127" i="1" s="1"/>
  <c r="AB128" i="1" s="1"/>
  <c r="AB129" i="1" s="1"/>
  <c r="AB130" i="1" s="1"/>
  <c r="AB131" i="1" s="1"/>
  <c r="AB132" i="1" s="1"/>
  <c r="AB133" i="1" s="1"/>
  <c r="AB134" i="1" s="1"/>
  <c r="AB135" i="1" s="1"/>
  <c r="AB136" i="1" s="1"/>
  <c r="AB137" i="1" s="1"/>
  <c r="AB138" i="1" s="1"/>
  <c r="AB139" i="1" s="1"/>
  <c r="AB140" i="1" s="1"/>
  <c r="AB141" i="1" s="1"/>
  <c r="AB142" i="1" s="1"/>
  <c r="AB143" i="1" s="1"/>
  <c r="AB144" i="1" s="1"/>
  <c r="AB145" i="1" s="1"/>
  <c r="AB146" i="1" s="1"/>
  <c r="AB147" i="1" s="1"/>
  <c r="AB148" i="1" s="1"/>
  <c r="AB149" i="1" s="1"/>
  <c r="AB150" i="1" s="1"/>
  <c r="AB151" i="1" s="1"/>
  <c r="AB152" i="1" s="1"/>
  <c r="AB153" i="1" s="1"/>
  <c r="AB154" i="1" s="1"/>
  <c r="AB155" i="1" s="1"/>
  <c r="AB156" i="1" s="1"/>
  <c r="AB157" i="1" s="1"/>
  <c r="AB158" i="1" s="1"/>
  <c r="AB159" i="1" s="1"/>
  <c r="AB160" i="1" s="1"/>
  <c r="AB161" i="1" s="1"/>
  <c r="AB162" i="1" s="1"/>
  <c r="AB163" i="1" s="1"/>
  <c r="AB164" i="1" s="1"/>
  <c r="AB165" i="1" s="1"/>
  <c r="AB166" i="1" s="1"/>
  <c r="AB167" i="1" s="1"/>
  <c r="AB168" i="1" s="1"/>
  <c r="AB169" i="1" s="1"/>
  <c r="AB170" i="1" s="1"/>
  <c r="AB171" i="1" s="1"/>
  <c r="AB172" i="1" s="1"/>
  <c r="AB173" i="1" s="1"/>
  <c r="AB174" i="1" s="1"/>
  <c r="AB175" i="1" s="1"/>
  <c r="AB176" i="1" s="1"/>
  <c r="AB177" i="1" s="1"/>
  <c r="AB178" i="1" s="1"/>
  <c r="AB179" i="1" s="1"/>
  <c r="AB180" i="1" s="1"/>
  <c r="AB181" i="1" s="1"/>
  <c r="AB182" i="1" s="1"/>
  <c r="AB183" i="1" s="1"/>
  <c r="AB184" i="1" s="1"/>
  <c r="AB185" i="1" s="1"/>
  <c r="AB186" i="1" s="1"/>
  <c r="AB187" i="1" s="1"/>
  <c r="AB188" i="1" s="1"/>
  <c r="AB189" i="1" s="1"/>
  <c r="AB190" i="1" s="1"/>
  <c r="AB191" i="1" s="1"/>
  <c r="AB192" i="1" s="1"/>
  <c r="AB193" i="1" s="1"/>
  <c r="AB194" i="1" s="1"/>
  <c r="AB195" i="1" s="1"/>
  <c r="AB196" i="1" s="1"/>
  <c r="AB197" i="1" s="1"/>
  <c r="AB198" i="1" s="1"/>
  <c r="AB199" i="1" s="1"/>
  <c r="AB200" i="1" s="1"/>
  <c r="AB201" i="1" s="1"/>
  <c r="AB202" i="1" s="1"/>
  <c r="AB203" i="1" s="1"/>
  <c r="AB204" i="1" s="1"/>
  <c r="AB205" i="1" s="1"/>
  <c r="AB206" i="1" s="1"/>
  <c r="AB207" i="1" s="1"/>
  <c r="AB208" i="1" s="1"/>
  <c r="AB209" i="1" s="1"/>
  <c r="AB210" i="1" s="1"/>
  <c r="AB211" i="1" s="1"/>
  <c r="AB212" i="1" s="1"/>
  <c r="AB213" i="1" s="1"/>
  <c r="AB214" i="1" s="1"/>
  <c r="AB215" i="1" s="1"/>
  <c r="AB216" i="1" s="1"/>
  <c r="AB217" i="1" s="1"/>
  <c r="AB218" i="1" s="1"/>
  <c r="AB219" i="1" s="1"/>
  <c r="AB220" i="1" s="1"/>
  <c r="AB221" i="1" s="1"/>
  <c r="AB222" i="1" s="1"/>
  <c r="AB223" i="1" s="1"/>
  <c r="AB224" i="1" s="1"/>
  <c r="AB225" i="1" s="1"/>
  <c r="AB226" i="1" s="1"/>
  <c r="AB227" i="1" s="1"/>
  <c r="AB228" i="1" s="1"/>
  <c r="AB229" i="1" s="1"/>
  <c r="AB230" i="1" s="1"/>
  <c r="AB231" i="1" s="1"/>
  <c r="AB232" i="1" s="1"/>
  <c r="AB233" i="1" s="1"/>
  <c r="AB234" i="1" s="1"/>
  <c r="AB235" i="1" s="1"/>
  <c r="AB236" i="1" s="1"/>
  <c r="AB237" i="1" s="1"/>
  <c r="AB238" i="1" s="1"/>
  <c r="AB239" i="1" s="1"/>
  <c r="AB240" i="1" s="1"/>
  <c r="AB241" i="1" s="1"/>
  <c r="AB242" i="1" s="1"/>
  <c r="AB243" i="1" s="1"/>
  <c r="AB244" i="1" s="1"/>
  <c r="AB245" i="1" s="1"/>
  <c r="AB246" i="1" s="1"/>
  <c r="AB247" i="1" s="1"/>
  <c r="AB248" i="1" s="1"/>
  <c r="AB249" i="1" s="1"/>
  <c r="AB250" i="1" s="1"/>
  <c r="AB251" i="1" s="1"/>
  <c r="AB252" i="1" s="1"/>
  <c r="AB253" i="1" s="1"/>
  <c r="AB254" i="1" s="1"/>
  <c r="AB255" i="1" s="1"/>
  <c r="AB256" i="1" s="1"/>
  <c r="AB257" i="1" s="1"/>
  <c r="AB258" i="1" s="1"/>
  <c r="AB259" i="1" s="1"/>
  <c r="AB4" i="1"/>
  <c r="AI256" i="1"/>
  <c r="AH256" i="1"/>
  <c r="AI251" i="1"/>
  <c r="AH251" i="1"/>
  <c r="AG251" i="1"/>
  <c r="AI250" i="1"/>
  <c r="AH250" i="1"/>
  <c r="AG250" i="1"/>
  <c r="AI249" i="1"/>
  <c r="AH249" i="1"/>
  <c r="AG249" i="1"/>
  <c r="AI248" i="1"/>
  <c r="AH248" i="1"/>
  <c r="AG248" i="1"/>
  <c r="T160" i="1"/>
  <c r="P160" i="1"/>
  <c r="AI159" i="1"/>
  <c r="P158" i="1"/>
  <c r="AI52" i="1"/>
  <c r="AH52" i="1"/>
  <c r="AG52" i="1"/>
  <c r="AF52" i="1"/>
  <c r="AI51" i="1"/>
  <c r="AH51" i="1"/>
  <c r="AG51" i="1"/>
  <c r="AF51" i="1"/>
  <c r="A19" i="5"/>
  <c r="A20" i="5" s="1"/>
  <c r="A21" i="5" s="1"/>
  <c r="A22" i="5" s="1"/>
  <c r="A23" i="5" s="1"/>
  <c r="A24" i="5" s="1"/>
  <c r="A25" i="5" s="1"/>
  <c r="A26" i="5" s="1"/>
  <c r="A27" i="5" s="1"/>
  <c r="A28" i="5" s="1"/>
  <c r="A29" i="5" s="1"/>
  <c r="A30" i="5" s="1"/>
  <c r="A31" i="5" s="1"/>
  <c r="A32" i="5" s="1"/>
  <c r="A33" i="5" s="1"/>
  <c r="A3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LINA SOFIA ARDILA CASTELLANOS</author>
    <author>Diana Marcela Ibáñez Moreno</author>
    <author>tc={3D6A9C60-EE5A-473C-A088-E0C414591B80}</author>
  </authors>
  <commentList>
    <comment ref="T183" authorId="0" shapeId="0" xr:uid="{3E2990F5-2CC2-47CE-893E-9CFDF2ABA72E}">
      <text>
        <r>
          <rPr>
            <sz val="11"/>
            <color theme="1"/>
            <rFont val="Calibri"/>
            <family val="2"/>
            <scheme val="minor"/>
          </rPr>
          <t xml:space="preserve">30 de contenidos técnicos programados </t>
        </r>
      </text>
    </comment>
    <comment ref="Z183" authorId="1" shapeId="0" xr:uid="{D412B579-DCA5-463C-BED2-8FE9D2C140FC}">
      <text>
        <r>
          <rPr>
            <b/>
            <sz val="9"/>
            <color indexed="81"/>
            <rFont val="Tahoma"/>
            <family val="2"/>
          </rPr>
          <t>Como formulas relación conviene convertir en %</t>
        </r>
        <r>
          <rPr>
            <sz val="9"/>
            <color indexed="81"/>
            <rFont val="Tahoma"/>
            <family val="2"/>
          </rPr>
          <t xml:space="preserve">
</t>
        </r>
      </text>
    </comment>
    <comment ref="H205" authorId="0" shapeId="0" xr:uid="{F1710E3D-0FE2-4107-A49D-B4C0B7D3E489}">
      <text>
        <r>
          <rPr>
            <sz val="11"/>
            <color theme="1"/>
            <rFont val="Calibri"/>
            <family val="2"/>
            <scheme val="minor"/>
          </rPr>
          <t>El PI no se encuentra en la plataforma aún</t>
        </r>
      </text>
    </comment>
    <comment ref="AC233" authorId="2" shapeId="0" xr:uid="{3D6A9C60-EE5A-473C-A088-E0C414591B80}">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Cambiar en sigame ya que aparece duplicada “Recepción de informes de la entidad Delegada”</t>
      </text>
    </comment>
  </commentList>
</comments>
</file>

<file path=xl/sharedStrings.xml><?xml version="1.0" encoding="utf-8"?>
<sst xmlns="http://schemas.openxmlformats.org/spreadsheetml/2006/main" count="2889" uniqueCount="1335">
  <si>
    <t xml:space="preserve">SEGUIMIENTO </t>
  </si>
  <si>
    <t>Porcentaje de Avance cuantitativo ejecutado Trim. 1 por producto</t>
  </si>
  <si>
    <t>Cumplimiento de la meta trimestre 1</t>
  </si>
  <si>
    <t>Descripción del avance (cualitativo) Trimestre 1</t>
  </si>
  <si>
    <t>Tipo de cuello de botella</t>
  </si>
  <si>
    <t xml:space="preserve">Cuellos de botella identificados </t>
  </si>
  <si>
    <t xml:space="preserve">Mecanismos de solución </t>
  </si>
  <si>
    <t>Porcentaje de Avance cuantitativo ejecutado Trim. 2 por producto</t>
  </si>
  <si>
    <t>Cumplimiento de la meta trimestre 2</t>
  </si>
  <si>
    <t>Descripción del avance (cualitativo) Trimestre 2</t>
  </si>
  <si>
    <t>Descripción del botella identificado</t>
  </si>
  <si>
    <t xml:space="preserve">Link de evidencia cargada </t>
  </si>
  <si>
    <t>Ajuste a realizar en el indicador (Eliminar, agregar, ajustar redacción)</t>
  </si>
  <si>
    <t>Acción a realizar con respecto al reporte</t>
  </si>
  <si>
    <t>Observaciones sobre el reporte</t>
  </si>
  <si>
    <t xml:space="preserve">1.Pivote </t>
  </si>
  <si>
    <t>2.Transformación PND</t>
  </si>
  <si>
    <t>3.Catalizador PND</t>
  </si>
  <si>
    <t>4.Componente PND</t>
  </si>
  <si>
    <t>5.Temática Línea de acción</t>
  </si>
  <si>
    <t>6.Prioridad Estratégica</t>
  </si>
  <si>
    <t>7. BPIN PROYECTO DE INVERSIÓN ASOCIADO</t>
  </si>
  <si>
    <t>8. Dimensión en el MIPG</t>
  </si>
  <si>
    <t>9. Política MIPG</t>
  </si>
  <si>
    <t xml:space="preserve">10. Nivel del proceso SIG </t>
  </si>
  <si>
    <t>11. Objetivo del Sistema Integrado de Gestión</t>
  </si>
  <si>
    <t>12. Nombre del Proceso</t>
  </si>
  <si>
    <t>13. Objetivo</t>
  </si>
  <si>
    <t>14. Línea Base (2025)</t>
  </si>
  <si>
    <t>15. Nombre del indicador del Objetivo</t>
  </si>
  <si>
    <t>16. Ponderación de los indicadores del área</t>
  </si>
  <si>
    <t>22. Actividades Tácticas</t>
  </si>
  <si>
    <t>Inicio</t>
  </si>
  <si>
    <t>Fin</t>
  </si>
  <si>
    <t>Guía para registrar la formulación y seguimiento del plan de acción 2026</t>
  </si>
  <si>
    <t xml:space="preserve">No. </t>
  </si>
  <si>
    <t>Nombre del campo</t>
  </si>
  <si>
    <t>Descripción</t>
  </si>
  <si>
    <t>Pivote</t>
  </si>
  <si>
    <t>Estructura fundamental en la gestión del Ministerio de Minas y Energía (Energía, Minería, Hidrocarburos y transversal). Elegir de la lista desplegable</t>
  </si>
  <si>
    <t>Transformación PND</t>
  </si>
  <si>
    <t>Se refieren a un conjunto de Líneas de reactivación económica.</t>
  </si>
  <si>
    <t>Catalizador PND</t>
  </si>
  <si>
    <t>Son metas específicas y medibles que ayudan a alcanzar los objetivos generales de las "transformaciones" o ejes del plan</t>
  </si>
  <si>
    <t>Componente PND</t>
  </si>
  <si>
    <t>Son una parte general con estrategias y objetivos, un plan de inversiones que especifica los recursos, y las disposiciones instrumentales</t>
  </si>
  <si>
    <t>Temática Línea de acción</t>
  </si>
  <si>
    <t xml:space="preserve">Son las estrategias y orientaciones generales que guían las políticas y acciones del gobierno para alcanzar los objetivos y metas establecidos en el PND </t>
  </si>
  <si>
    <t>Prioridad Estratégica</t>
  </si>
  <si>
    <t>Estrategias de enfoque más importantes que debe perseguir el Ministerio de Minas y Energía para cumplir las metas a largo plazo alineadas con el PND.Elegir de la lista desplegable</t>
  </si>
  <si>
    <t>BPIN Proyecto de inversión asociado</t>
  </si>
  <si>
    <t>Se debe registrar el BPIN del proyecto al que apunta el objetivo a establecer para la vigencia. Cuando no este asociado a un proyección N.A</t>
  </si>
  <si>
    <t>Dimensión en el MIPG</t>
  </si>
  <si>
    <t>Es una de las siete áreas que agrupan las políticas de gestión y desempeño institucional en el Modelo Integrado de Planeación y Gestión</t>
  </si>
  <si>
    <t>Política MIPG</t>
  </si>
  <si>
    <t>Las políticas del MIPG  son un conjunto de lineamientos que guían a las entidades públicas para gestionar su desempeño y ofrecer mejores servicios al ciudadano. Se debe escoger de la lista desplegable a cual política apunta el objetivo (si corresponde a varias se debe seleccionar la de de mayor impacto)</t>
  </si>
  <si>
    <t>Nivel del proceso SIG</t>
  </si>
  <si>
    <t>Se debe seleccionar de la lista desplegable a que nivel de proceso corresponde el objetivo a plantearse (Misional-Estratégico- Transversal-Evaluación y control)</t>
  </si>
  <si>
    <t>Objetivo del Sistema Integrado de Gestión</t>
  </si>
  <si>
    <t>Se debe seleccionar de la lista desplegable a que  objetivo del SGI corresponde el objetivo del plan de acción a formularse</t>
  </si>
  <si>
    <t>Nombre del Proceso</t>
  </si>
  <si>
    <t xml:space="preserve">Se debe seleccionar de la lista desplegable el proceso del SGI que  corresponde el objetivo a plantearse </t>
  </si>
  <si>
    <t>Objetivo</t>
  </si>
  <si>
    <r>
      <t xml:space="preserve">Son las metas definidas a corto  plazo que el área espera lograr para hacer real la misión y la visión. En otras palabras, son el fin último al que se pretende llegar o alcanzar y que se concreta con la obtención de un producto o un servicio. Los objetivos de un plan de acción deben ser SMART (Específicos, Medibles, Alcanzables, Relevantes y con un plazo de Tiempo definido). Esto asegura que sean claros, concretos y que se pueda medir el progreso hacia su consecución. Comienza con un verbo en infinitivo que denote una acción concreta, como "incrementar", "reducir", "implementar" o "analizar" entre otros. </t>
    </r>
    <r>
      <rPr>
        <b/>
        <sz val="10"/>
        <color theme="1"/>
        <rFont val="Calibri Light"/>
        <family val="2"/>
      </rPr>
      <t>Los objetivos deben ser estratégicos, que agreguen valor a la gestión, dejar de lado las funciones propias del área y evitar que su ejecución y cumplimiento dependa de terceros ya sean adscritos o de procesos externos.</t>
    </r>
  </si>
  <si>
    <t>Línea Base (2025)</t>
  </si>
  <si>
    <t>Punto de referencia para la formulación y/o evaluación de una meta futura, si no tiene línea base se registra N.A</t>
  </si>
  <si>
    <t>Nombre del indicador del Objetivo</t>
  </si>
  <si>
    <t>Identifica y describe de forma clara y concisa aquello que se va a medir, no repite al objetivo. Debe ser claro y entendible en sí mismo.</t>
  </si>
  <si>
    <t>Ponderación de los indicadores del área</t>
  </si>
  <si>
    <t>Peso porcentual que tiene cada uno de los indicadores formulados para el área, puede evaluarse debido a su importancia o impacto</t>
  </si>
  <si>
    <t>Meta</t>
  </si>
  <si>
    <t>Resultado que el área  prevé alcanzar en un periodo de tiempo determinado (Anual, Semestral, Trimestral, etc.), para el cumplimiento del objetivo.</t>
  </si>
  <si>
    <t>Unidad de Medida</t>
  </si>
  <si>
    <t>Forma en que se cuantifica o expresa el resultado de un indicador. Sirve para determinar si se están alcanzando los objetivos, y generalmente se expresa en términos numéricos o porcentuales.</t>
  </si>
  <si>
    <t>Fórmula del indicador</t>
  </si>
  <si>
    <t xml:space="preserve">Es la representación de cómo se calcula un valor específico a partir de una o más variables, como un porcentaje, una tasa, fracción,  o  proporción. </t>
  </si>
  <si>
    <t>Frecuencia</t>
  </si>
  <si>
    <t>Periodicidad de medición del indicador , elegir de la lista desplegable</t>
  </si>
  <si>
    <t>Resultado del indicador</t>
  </si>
  <si>
    <t>Es una métrica que representa el avance o retroceso en el logro de un objetivo específico. Sirve para medir la gestión, comparar los resultados obtenidos con los planeados y tomar decisiones informadas. Se deberá registrar según frecuencia de medición.</t>
  </si>
  <si>
    <t>Actividades Tácticas</t>
  </si>
  <si>
    <t>Acciones específicas y concretas que se realizan a corto plazo para cumplir con el objetivo. Mínimo 2 máximo 5 actividades.</t>
  </si>
  <si>
    <t>Programación de actividades</t>
  </si>
  <si>
    <t>Corresponde a la planeación de las actividades, las cuales deberán registrar un fecha de inicio y fin, indicando el mes, seguido el avance porcentual que se estima tener durante la vigencia por trimestres hasta el 31 de diciembre de la vigencia a planear.</t>
  </si>
  <si>
    <t xml:space="preserve">Ponderación porcentual de la actividad </t>
  </si>
  <si>
    <t>Proceso de asignar un peso o valor porcentual diferente a cada actividad en una evaluación o proyecto, reflejando su importancia relativa en el resultado final. La ponderación deben sumar 100%  distribuido entre el numero de actividades planeadas.</t>
  </si>
  <si>
    <t>Entregables  de las actividades</t>
  </si>
  <si>
    <t>Son los resultados tangibles e intangibles como resultado de las ejecución de las actividades, estos deberán indicar el estado, ejemplo: Aprobado, socializado, estandarizado, presentado, mejorado, entre otros. Deben ser claros y precisos</t>
  </si>
  <si>
    <t>Seguimiento del cumplimiento / Actividad</t>
  </si>
  <si>
    <t>Corresponde al avance trimestral en % de las actividades que se registra con relación a lo planeado, el área responsable registra su seguimiento y posteriormente se verifica por la Oficina de Planeación</t>
  </si>
  <si>
    <t>Avance Ponderado / Actividad</t>
  </si>
  <si>
    <t>Calcula el progreso ponderado de cada actividad, campo formulado y verificado por la Oficina de Planeación. Este campo no se manipula por las áreas responsables.</t>
  </si>
  <si>
    <t>Avance General / Objetivo</t>
  </si>
  <si>
    <t>Suman el avance de las actividades con su respectiva ponderación, estimando un progreso trimestral de los objetivos. Este campo no se manipula por las áreas responsables.</t>
  </si>
  <si>
    <t xml:space="preserve">Funcionario o contratista designado por el líder del área para apoyar el registro y reporte del los objetivos según corresponda del plan de acción. Nombres y apellidos completos </t>
  </si>
  <si>
    <t>Correo de responsable del reporte​</t>
  </si>
  <si>
    <t>Correo institucional del responsable designado</t>
  </si>
  <si>
    <t>Observaciones</t>
  </si>
  <si>
    <t>Se registran las notas o precisiones cortas que ameriten para dar explicación a novedades de los avances reportados.</t>
  </si>
  <si>
    <t>Dimensión MIPG</t>
  </si>
  <si>
    <t>Políticas de MIPG</t>
  </si>
  <si>
    <t>Nivel del proceso MIPG</t>
  </si>
  <si>
    <t>Objetivo del sistema integrado de gestión</t>
  </si>
  <si>
    <t>Tipo de cuellos de botella</t>
  </si>
  <si>
    <t>Proyecto de inversión</t>
  </si>
  <si>
    <t>Proceso</t>
  </si>
  <si>
    <t>ÁREA</t>
  </si>
  <si>
    <t xml:space="preserve">Tipo de indicador </t>
  </si>
  <si>
    <t>Unida de medida del producto</t>
  </si>
  <si>
    <t>Periodicidad</t>
  </si>
  <si>
    <t>Minería</t>
  </si>
  <si>
    <t>Comunidades Energéticas</t>
  </si>
  <si>
    <t>Transformación Productiva, Internacionalización y Acción Climática</t>
  </si>
  <si>
    <t>Transición económica para alcanzar carbono neutralidad y  consolidar territorios resilientes al clima</t>
  </si>
  <si>
    <t>Territorio y sociedad resilientes al clima</t>
  </si>
  <si>
    <t>Almacenamiento energético</t>
  </si>
  <si>
    <t>D1 Talento Humano</t>
  </si>
  <si>
    <t>Planeación Institucional</t>
  </si>
  <si>
    <t xml:space="preserve">Estratégico </t>
  </si>
  <si>
    <t>Aumentar el nivel de satisfacer de los grupos de valor del Ministerio, frente a los productos y servicios generados.</t>
  </si>
  <si>
    <t>Decisiones de alto gobierno</t>
  </si>
  <si>
    <t>DEE</t>
  </si>
  <si>
    <t xml:space="preserve">Gestón </t>
  </si>
  <si>
    <t>Cantidad</t>
  </si>
  <si>
    <t>DIARIO</t>
  </si>
  <si>
    <t>Energía</t>
  </si>
  <si>
    <t>Municipios y Territorios Energéticos</t>
  </si>
  <si>
    <t>Ordenamiento del territorio alrededor del agua y Justicia Ambiental</t>
  </si>
  <si>
    <t>Transición energética justa, segura, confiable y eficiente</t>
  </si>
  <si>
    <t>Ascenso tecnológico del sector transporte y promoción de la movilidad activa</t>
  </si>
  <si>
    <t>Captura y almacenamiento de Carbono</t>
  </si>
  <si>
    <t xml:space="preserve">D2 Direccionamiento Estratégico y Planeación </t>
  </si>
  <si>
    <t>Gestión Presupuestal y eficiencia del gasto público</t>
  </si>
  <si>
    <t>Misional</t>
  </si>
  <si>
    <t>Desarrollar una estrategia de identificación, implementación e integración de los sistemas de gestión que existen actualmente en el Ministerio.</t>
  </si>
  <si>
    <t>Coordinación Interinstitucional</t>
  </si>
  <si>
    <t>Asuntos nucleares</t>
  </si>
  <si>
    <t>DFM</t>
  </si>
  <si>
    <t>Producto</t>
  </si>
  <si>
    <t>Numero</t>
  </si>
  <si>
    <t>SEMANAL</t>
  </si>
  <si>
    <t>Hidrocarburos</t>
  </si>
  <si>
    <t>Proyectos FNCER a Gran Escala</t>
  </si>
  <si>
    <t>Convergencia Regional</t>
  </si>
  <si>
    <t>Justicia Ambiental y gobernanza
inclusiva</t>
  </si>
  <si>
    <t>Ciclo del agua como base del ordenamiento territorial</t>
  </si>
  <si>
    <t>Cobertura de energía</t>
  </si>
  <si>
    <t>D3 Gestión de valores para resultados</t>
  </si>
  <si>
    <t>Compras y contratación pública</t>
  </si>
  <si>
    <t>Transversal</t>
  </si>
  <si>
    <t>Asegurar el cumplimiento de los requisitos legales vigentes y demás compromisos que el Ministerio suscriba relacionados con la calidad, la seguridad y la salud en el trabajo, el medio ambiente y el Modelo Integrado de Planeación y Gestión.</t>
  </si>
  <si>
    <t>Normativo</t>
  </si>
  <si>
    <t xml:space="preserve">Hidrocarburos </t>
  </si>
  <si>
    <t>DME</t>
  </si>
  <si>
    <t>Resultado</t>
  </si>
  <si>
    <t>Porcentaje</t>
  </si>
  <si>
    <t>MENSUAL</t>
  </si>
  <si>
    <t>Costos de la Energía y Modernización del Sistema Eléctrico</t>
  </si>
  <si>
    <t>Seguridad Humana y Justicia social</t>
  </si>
  <si>
    <t>El agua, la biodiversidad y las personas, en el centro del ordenamiento
 territorial</t>
  </si>
  <si>
    <t>Cierre de brechas energéticas</t>
  </si>
  <si>
    <t>Cobertura de gas</t>
  </si>
  <si>
    <t>D4 Evaluación de resultados</t>
  </si>
  <si>
    <t>Talento Humano</t>
  </si>
  <si>
    <t>Evaluación y Control</t>
  </si>
  <si>
    <t>Aplicar buenas prácticas ambientales en las actividades desarrolladas por el Ministerio.</t>
  </si>
  <si>
    <t>Presupuestal y Financiero</t>
  </si>
  <si>
    <t>DH</t>
  </si>
  <si>
    <t>No aplica</t>
  </si>
  <si>
    <t>Dinero</t>
  </si>
  <si>
    <t>TRIMESTRAL</t>
  </si>
  <si>
    <t>Transición de termoeléctricas y Plan Energía Suroccidente</t>
  </si>
  <si>
    <t>Fortalecimiento institucional como motor de cambio para recuperar la confianza de la ciudadanía y para el fortalecimiento del vínculo Estado-ciudadanía</t>
  </si>
  <si>
    <t>Condiciones y capacidades institucionales, organizativas e individuales para la participación ciudadana</t>
  </si>
  <si>
    <t>Combustibles líquidos</t>
  </si>
  <si>
    <t>D5 Información y comunicaciones</t>
  </si>
  <si>
    <t>Integridad</t>
  </si>
  <si>
    <t>Incorporar nuevas tecnologías a la gestión del Ministerio, en función de minimizar los impactos ambientales y mejorar el ciclo de vida de los insumos utilizados.</t>
  </si>
  <si>
    <t>Fallas en gestión e implementación</t>
  </si>
  <si>
    <t>OARE</t>
  </si>
  <si>
    <t>Voltios</t>
  </si>
  <si>
    <t>SEMESTRAL</t>
  </si>
  <si>
    <t>Programa Colombia Solar</t>
  </si>
  <si>
    <t>Dispositivos democráticos de participación: política de diálogo permanente con decisiones desde y para el territorio</t>
  </si>
  <si>
    <t>Datos sectoriales para aumentar el aprovechamiento de datos en el país</t>
  </si>
  <si>
    <t>Comunicación y apropiación de la información</t>
  </si>
  <si>
    <t>D6 Gestión del conocimiento y la innovación</t>
  </si>
  <si>
    <t>Transparencia, acceso a la información pública y lucha contra la corrupción</t>
  </si>
  <si>
    <t>Implementar y cumplir los planes, proyectos o programas orientados al uso racional y eficiente de los recursos conforme a sus aspectos e impactos ambientales.</t>
  </si>
  <si>
    <t>Fallas en gestión</t>
  </si>
  <si>
    <t>OARE NUCLEAR</t>
  </si>
  <si>
    <t>Electromovilidad</t>
  </si>
  <si>
    <t>Habilitadores que potencian la seguridad humana y las oportunidades de bienestar</t>
  </si>
  <si>
    <t>Democratización del conocimiento, la información ambiental y de riesgo de desastres</t>
  </si>
  <si>
    <t>Comunidades energéticas</t>
  </si>
  <si>
    <t>D7 Control Interno</t>
  </si>
  <si>
    <t>Fortalecimiento organizacional y simplificación de procesos</t>
  </si>
  <si>
    <t>Identificar, valorar, controlar y dar tratamiento a los riesgos que puedan afectar la consecución de los objetivos estratégicos de la Entidad y su misionalidad.</t>
  </si>
  <si>
    <t>Otro</t>
  </si>
  <si>
    <t>REGALÍAS</t>
  </si>
  <si>
    <t>Nuevo Marco Regulatorio para la Minería</t>
  </si>
  <si>
    <t>Expansión de capacidades: más y mejores oportunidades de la población para lograr sus proyectos de vida</t>
  </si>
  <si>
    <t>Diversificación productiva asociada a las actividades extractivas</t>
  </si>
  <si>
    <t>Conocimiento Geocientífico</t>
  </si>
  <si>
    <t>Servicio al ciudadano</t>
  </si>
  <si>
    <t>Promover la toma de conciencia y apropiación del sistema integrado de gestión y sus beneficios para el mejoramiento institucional.</t>
  </si>
  <si>
    <t>OAAS</t>
  </si>
  <si>
    <t>Empresa Pública Minera - Ecominerales</t>
  </si>
  <si>
    <t>Educación, formación y reconversión laboral como respuesta al cambio productivo</t>
  </si>
  <si>
    <t>Consumo energético eficiente</t>
  </si>
  <si>
    <t>Participación ciudadana en la gestión pública</t>
  </si>
  <si>
    <t>Facilitar el mejoramiento institucional al establecer indicadores y realizar auditorías que permitan evaluar el desempeño y eficacia del sistema integrado de gestión.</t>
  </si>
  <si>
    <t xml:space="preserve">Plan Nacional de Conocimiento Geocientífico </t>
  </si>
  <si>
    <t>Eficiencia energética y del mercado como factor de desarrollo económico</t>
  </si>
  <si>
    <t>Consumo indispensable</t>
  </si>
  <si>
    <t>Racionalización de trámites</t>
  </si>
  <si>
    <t>Fortalecer la gestión del conocimiento, la información y la innovación de acuerdo con las necesidades de la entidad y a las expectativas de los trabajadores, convirtiéndolo en parte de la cultura institucional.</t>
  </si>
  <si>
    <t>Distritos Mineros Especiales para la Paz</t>
  </si>
  <si>
    <t>Entidades públicas territoriales y nacionales fortalecidas</t>
  </si>
  <si>
    <t>Costos de la energía y justicia tarifaria</t>
  </si>
  <si>
    <t>Gestión documental</t>
  </si>
  <si>
    <t>Distritos Mineros Especiales para la Transición Energética Justa</t>
  </si>
  <si>
    <t>Generación de energía a partir de FNCER</t>
  </si>
  <si>
    <t xml:space="preserve">Descarbonización </t>
  </si>
  <si>
    <t>Gobierno Digital, antes Gobierno en Línea</t>
  </si>
  <si>
    <t>Minerales Estratégicos</t>
  </si>
  <si>
    <t>Gobierno digital para la gente</t>
  </si>
  <si>
    <t>Distritos mineros/Reconversión productiva</t>
  </si>
  <si>
    <t>Seguridad Digital</t>
  </si>
  <si>
    <t>Gestión Eficiente de Reservas y Producción de Hidrocarburos</t>
  </si>
  <si>
    <t>Instrumentos de control y vigilancia ambiental para la resiliencia</t>
  </si>
  <si>
    <t>Economía popular</t>
  </si>
  <si>
    <t>Defensa jurídica</t>
  </si>
  <si>
    <t>Eólica Costa Afuera</t>
  </si>
  <si>
    <t>Lucha contra la corrupción en las entidades públicas nacionales y territoriales</t>
  </si>
  <si>
    <t>Electromovilidad y Reconversión vehicular</t>
  </si>
  <si>
    <t>Gestión del conocimiento y la innovación</t>
  </si>
  <si>
    <t>Geotermia</t>
  </si>
  <si>
    <t>Reconocimiento e impulso a la Economía Popular y Comunitaria (EP)</t>
  </si>
  <si>
    <t>FNCER</t>
  </si>
  <si>
    <t>Control Interno</t>
  </si>
  <si>
    <t>Hidrógeno</t>
  </si>
  <si>
    <t>Seguridad y confiabilidad energética</t>
  </si>
  <si>
    <t xml:space="preserve">Fondo para la TEJ </t>
  </si>
  <si>
    <t>Seguimiento y evaluación del desempeño institucional</t>
  </si>
  <si>
    <t xml:space="preserve">Gobernanza del Dato y Monitoreo </t>
  </si>
  <si>
    <t>Fortalecimiento institucional</t>
  </si>
  <si>
    <t>Mejora Normativa</t>
  </si>
  <si>
    <t>Financiación y Cooperación para la Transición Energética Justa</t>
  </si>
  <si>
    <t>Instituto de investigación de energías limpias</t>
  </si>
  <si>
    <t>Gestión de la Información Estadística</t>
  </si>
  <si>
    <t>Integración energética regional</t>
  </si>
  <si>
    <t>Lucha contra la corrupción</t>
  </si>
  <si>
    <t>Mercado eléctrico</t>
  </si>
  <si>
    <t>Minerales estratégicos</t>
  </si>
  <si>
    <t>Normativa minera</t>
  </si>
  <si>
    <t>Nuevos energéticos</t>
  </si>
  <si>
    <t>Participación ciudadana</t>
  </si>
  <si>
    <t>Precio de combustibles líquidos</t>
  </si>
  <si>
    <t>Recobro mejorado</t>
  </si>
  <si>
    <t>Reindustrialización</t>
  </si>
  <si>
    <t>Relacionamiento territorial</t>
  </si>
  <si>
    <t>Seguridad energética</t>
  </si>
  <si>
    <t>Servicios públicos domiciliarios</t>
  </si>
  <si>
    <t>Sustitución de leña</t>
  </si>
  <si>
    <t>Termoeléctricas</t>
  </si>
  <si>
    <t>Transformación digital y datos sectoriales</t>
  </si>
  <si>
    <t>Temática línea de acción</t>
  </si>
  <si>
    <t xml:space="preserve">Fortalecimiento institucional </t>
  </si>
  <si>
    <t>Seguridad Humana y Justicia Social</t>
  </si>
  <si>
    <t>Fonenergía</t>
  </si>
  <si>
    <t xml:space="preserve">Gestión de riesgo de desastres y cambio climático </t>
  </si>
  <si>
    <t>Democratización de la Energía</t>
  </si>
  <si>
    <t>Bioenergía</t>
  </si>
  <si>
    <t>Gas</t>
  </si>
  <si>
    <t xml:space="preserve">Subsidios de energía </t>
  </si>
  <si>
    <t xml:space="preserve">Subsidios de gas </t>
  </si>
  <si>
    <t xml:space="preserve">Tarifas de energía </t>
  </si>
  <si>
    <t>Monitoreo de explotación ilícita</t>
  </si>
  <si>
    <t>Gestión institucional</t>
  </si>
  <si>
    <t>ANUAL</t>
  </si>
  <si>
    <t>Responsable de cargue del reporte</t>
  </si>
  <si>
    <t>Gestión del Relacionamiento con Grupos de Valor</t>
  </si>
  <si>
    <t xml:space="preserve">Número </t>
  </si>
  <si>
    <t>Número de Informes Efectuados</t>
  </si>
  <si>
    <t>Trimestral</t>
  </si>
  <si>
    <t>Índice o porcentaje de satisfacción a la ciudadanía, usuarios y grupos de valor</t>
  </si>
  <si>
    <t>Semestral</t>
  </si>
  <si>
    <t xml:space="preserve">
Número de Informes Efectuados</t>
  </si>
  <si>
    <t xml:space="preserve">
Número de Reportes Efectuados</t>
  </si>
  <si>
    <t>Anual</t>
  </si>
  <si>
    <t xml:space="preserve">
Número de Documentos  Efectuados</t>
  </si>
  <si>
    <t>2.1 Tabulación de resultados, de la aplicación del instrumento para la medición de satisfacción de la ciudadanía</t>
  </si>
  <si>
    <t>5.1 Datos de gestión consolidados para el informes de resultados de la rendición de cuentas interna y externa</t>
  </si>
  <si>
    <t>LA META SE ESTABLECE CON BASE EN EL ENTREGABLE QUE TIENE MAYOR IMPACTO PARA EL CUMPLIMIENTO DEL INDICADOR.
1.2 Informe de Interacción y  Participación Ciudadana
LOS DEMÁS ENTREGABLES CONTRIBUYEN AL CUMPLIMIENTO DEL PRODUCTO ESTRATÉGICO.</t>
  </si>
  <si>
    <t>LA META SE ESTABLECE CON BASE EN EL ENTREGABLE QUE TIENE MAYOR IMPACTO PARA EL CUMPLIMIENTO DEL INDICADOR.
3.2 Informe de Seguimiento a la Estrategia de Participación Ciudadana en la Gestión Pública
LOS DEMÁS ENTREGABLES CONTRIBUYEN AL CUMPLIMIENTO DEL PRODUCTO ESTRATÉGICO.</t>
  </si>
  <si>
    <t>LA META SE ESTABLECE CON BASE EN EL ENTREGABLE QUE TIENE MAYOR IMPACTO PARA EL CUMPLIMIENTO DEL INDICADOR.
4.2 Reporte de Seguimiento a la Estrategia de Participación Ciudadana
LOS DEMÁS ENTREGABLES CONTRIBUYEN AL CUMPLIMIENTO DEL PRODUCTO ESTRATÉGICO.</t>
  </si>
  <si>
    <t>LA META SE ESTABLECE CON BASE EN LOS ENTREGABLES QUE TIENEN MAYOR IMPACTO PARA EL CUMPLIMIENTO DEL INDICADOR.
5.2  Informe de resultados de la rendición
de cuentas interna
5.3  Informe de resultados de la rendición
de cuentas externa
LOS DEMÁS ENTREGABLES CONTRIBUYEN AL CUMPLIMIENTO DEL PRODUCTO ESTRATÉGICO.</t>
  </si>
  <si>
    <t>LA META SE ESTABLECE CON BASE EN EL ENTREGABLE QUE TIENE MAYOR IMPACTO PARA EL CUMPLIMIENTO DEL INDICADOR.
6.2  Informe de Seguimiento a las PQRDS
LOS DEMÁS ENTREGABLES CONTRIBUYEN AL CUMPLIMIENTO DEL PRODUCTO ESTRATÉGICO.</t>
  </si>
  <si>
    <t>LA META SE ESTABLECE CON BASE EN LOS ENTREGABLES DE LOS TRES (3) INDICADORES, UN (1) DOCUMENTO POR CADA INDICADOR, DADO QUE TODOS CONTRIBUYEN AL CUMPLIMIENTO DEL INDICADOR.</t>
  </si>
  <si>
    <t>LA META SE ESTABLECE CON BASE EN EL ENTREGABLE QUE TIENE MAYOR IMPACTO PARA EL CUMPLIMIENTO DEL INDICADOR.
9.2 Informe Informe de Seguimiento del Plan Institucional de Archivos - PINAR
LOS DEMÁS ENTREGABLES CONTRIBUYEN AL CUMPLIMIENTO DEL PRODUCTO ESTRATÉGICO.</t>
  </si>
  <si>
    <t>Gestión Documental</t>
  </si>
  <si>
    <t>LA META SE ESTABLECE CON BASE EN EL ENTREGABLE QUE TIENE MAYOR IMPACTO PARA EL CUMPLIMIENTO DEL INDICADOR.
2.2 Informe de Medición de Satisfacción de la Ciudadanía, Usuarios y Grupos de Valor
LOS DEMÁS ENTREGABLES CONTRIBUYEN AL CUMPLIMIENTO DEL PRODUCTO ESTRATÉGICO.
EL ÍNDICE SE ESTABLECERÁ DE ACUERDO CON EL PROMEDIO DE LAS MEDICIONES SEMESTRALES, RESULTADOS QUE SE ENCUENTRAN DESCRITOS EN EL EL "INFORME DE MEDICIÓN". SE ESTABLECE LA MISMA META DEL AÑO INMEDIATAMENTE ANTERIOR, DADO QUE SU RESULTADO DEPENDE DE FACTORES EXTERNOS, AGENOS AL GRCGI.</t>
  </si>
  <si>
    <t>N/A</t>
  </si>
  <si>
    <t>8.1 Datos consolidados sobre el cumplimiento de las actividades del Plan Institucional de Archivos - PINAR</t>
  </si>
  <si>
    <t>23. Programación de Actividades Tácticas</t>
  </si>
  <si>
    <t>24. Ponderación porcentual de la Actividad Tácticas</t>
  </si>
  <si>
    <t>25. Entregables de las Actividades Tácticas</t>
  </si>
  <si>
    <t>Interacción y participación ciudadana, respecto de los canales de atención establecidos por la entidad</t>
  </si>
  <si>
    <t>Recopilar y consolidar los datos sobre la interacción de la ciudadanía, frente a los canales establecidos</t>
  </si>
  <si>
    <t>Elaborar el informe de interacción y participación ciudadana</t>
  </si>
  <si>
    <t>Publicar el informe de interacción y participación ciudadana</t>
  </si>
  <si>
    <t>Aplicar encuesta y/o instrumento para la medición de la satisfacción ciudadana</t>
  </si>
  <si>
    <t>Elaborar el informe de análisis a la Medición de la Satisfacción PQRS, trámites,  servicios y canales de atención</t>
  </si>
  <si>
    <t>Publicación del  Informe Semestral de Medición de la Satisfacción, en el Portal web de la entidad</t>
  </si>
  <si>
    <t>Nivel de satisfacción de la ciudadanía, usuarios y grupos de valor del MME</t>
  </si>
  <si>
    <t>Actividades para el cumplimiento de la Estrategia de Servicio a la Ciudadanía</t>
  </si>
  <si>
    <t>Resultado de la rendición de cuentas interna y externa del MME</t>
  </si>
  <si>
    <t>Asignación, atención, seguimiento y control a las PQRSD de la ciudadanía</t>
  </si>
  <si>
    <t>Gestiones para la Formulación y Aprobación del Plan de Trabajo Archivístico Integral del MME  - PTAI</t>
  </si>
  <si>
    <t>Acciones para el cumplimiento del Plan Institucional de Archivos - PINAR 2023 - 2026</t>
  </si>
  <si>
    <t>Fortalecer la gestión documental del Ministerio de Minas y Energía, mediante la adecuada gestión, conservación y disponibilidad de la información, mediante la apropiación del SGDEA–ARGO y  la correcta organización técnica de los archivos.</t>
  </si>
  <si>
    <t>Fortalecer el acceso efectivo de la ciudadanía a los servicios y mecanismos de participación, esatablecidos por el Ministerio de Minas y Energía, con estándares de calidad y respuesta institucional.</t>
  </si>
  <si>
    <t>Elaborar el Informe de Seguimiento a la Estrategia de Participación Ciudadana</t>
  </si>
  <si>
    <t>Publicar el Informe de Seguimiento a la Estrategia de Participación Ciudadana, en el Portal web de la entidad</t>
  </si>
  <si>
    <t>Formular las actividades a ejecutar en el marco de la Estrategia de Servicio a la Ciudadanía</t>
  </si>
  <si>
    <t>Elaborar el Reporte de Seguimiento a la Estrategia de Servicio a la Ciudadanía</t>
  </si>
  <si>
    <t>Publicar el Reporte de Seguimiento a la Estrategia de Servicio a la Ciudadanía, en el Portal web de la entidad</t>
  </si>
  <si>
    <t>Recopilar la información para la consolidación de los informes de rendición de cuentas interna y externa</t>
  </si>
  <si>
    <t>Elaborar el informe de resultados de la rendición de cuentas interna</t>
  </si>
  <si>
    <t>Elaborar el informe de resultados de la rendición de cuentas externa</t>
  </si>
  <si>
    <t>Publicar los informes de rendición de cuentas, en el Portal web de la entidad</t>
  </si>
  <si>
    <t>Generar alertas preventivas de vencimiento de términos de las PQRSD</t>
  </si>
  <si>
    <t>Elaborar el informe de análisis a la asignación, atención, seguimiento y control de las PQRDS</t>
  </si>
  <si>
    <t>Publicar el informe de las PQRSD, en el Portal web de la entidad</t>
  </si>
  <si>
    <t>Revisar y Ajustar el Preliminar de un (1) solo Plan de Trabajo Archivístico Integral del MME - PTAI</t>
  </si>
  <si>
    <t>Gestionar y presentar ante el Comité de Gestión y Desempaño del MME - CGDMME, el Plan de Trabajo Archivístico Integral del MME - PTAI, para aprobación</t>
  </si>
  <si>
    <t>Presentar ante el Archivo General de la Nación - AGN, el Plan de Trabajo Archivístico Integral del MME - PTAI, aprobado por el CGDMME, para lo pertinente</t>
  </si>
  <si>
    <t>Recopilar los datos del cumplimiento de las actividades vinculadas a los proyectos, para consolidar el seguimiento del Plan Institucional de Archivos - PINAR</t>
  </si>
  <si>
    <t>Elaborar el Reporte de Seguimiento del Plan Institucional de Archivos - PINAR</t>
  </si>
  <si>
    <t>Publicar el Informe de Seguimiento del Plan Institucional de Archivos - PINAR, en el Portal web de la entidad</t>
  </si>
  <si>
    <t>LEYDI YOHANA CUCA MUNAR (P)
ARMANDO CALDERON SALOM</t>
  </si>
  <si>
    <t>HERNANDO RODRIGUEZ OTALORA (P)
ARMANDO CALDERON SALOM</t>
  </si>
  <si>
    <t>JOSE ANTONIO BUELVAS (P)
ARMANDO CALDERON SALOM</t>
  </si>
  <si>
    <t>lycuca@minenergia.gov.co
acalderon@minenergia.gov.co</t>
  </si>
  <si>
    <t>hrodriguez@minenergia.gov.co
acalderon@minenergia.gov.co</t>
  </si>
  <si>
    <t>jabuelvas@minenergia.gov.co
acalderon@minenergia.gov.co</t>
  </si>
  <si>
    <t>18. Programación del Indicador</t>
  </si>
  <si>
    <t>19. Unidad de medida</t>
  </si>
  <si>
    <t>17. Meta</t>
  </si>
  <si>
    <t>Acciones para el cumplimiento de la Estrategia de Participación Ciudadana en la Gestión Pública</t>
  </si>
  <si>
    <t>1.2 Informe de Interacción y  Participación Ciudadana
(Cantidad: 4)</t>
  </si>
  <si>
    <t>1.3 Publicación del  Informe en el Portal Web del MME
(Cantidad: 4)</t>
  </si>
  <si>
    <t>2.2 Informe de Medición de Satisfacción de la Ciudadanía, Usuarios y Grupos de Valor
(Cantidad: 2)
* Mediciones descritas en los informes</t>
  </si>
  <si>
    <t>2.3 Publicación del  Informe en el Portal Web del MME
(Cantidad: 2)</t>
  </si>
  <si>
    <t>3.1 Matriz de Formulación de Acciones para el cumplimiento de Estrategia de Participación Ciudadana
(Cantidad: 1)</t>
  </si>
  <si>
    <t>3.2 Informe de Seguimiento a la Estrategia de Participación Ciudadana en la Gestión Pública
(Cantidad: 2)</t>
  </si>
  <si>
    <t>3.3 Publicación del  Informe en el Portal Web del MME
(Cantidad: 2)</t>
  </si>
  <si>
    <t>4.1 Matriz de Componenetes y Actividades a ejecutar para el cumplimiento de Estrategia de Servicio a la Ciudadanía
(Cantidad: 1)</t>
  </si>
  <si>
    <t>4.2 Reporte de Seguimiento a la Estrategia de Servicio a las Ciudadanías
(Cantidad: 2)</t>
  </si>
  <si>
    <t>4.3 Publicación del  Reporte en el Portal Web del MME
(Cantidad: 2)</t>
  </si>
  <si>
    <t>5.2  Informe de resultados de la rendición de cuentas interna
(Cantidad: 1)</t>
  </si>
  <si>
    <t>5.3  Informe de resultados de la rendición de cuentas externa
(Cantidad: 1)</t>
  </si>
  <si>
    <t>5.4 Publicación de los Informes en el Portal Web del MME
(Cantidad: 1)</t>
  </si>
  <si>
    <t>6.2  Informe de Seguimiento a las PQRDS
(Cantidad: 4)</t>
  </si>
  <si>
    <t>6.1 Reporte de Actividades Preventivas efectuadas, descritas en el Informe de Seguimiento a las PQRDS
(Cantidad: 12)</t>
  </si>
  <si>
    <t>6.3 Publicación del  Informe en el Portal Web del MME
(Cantidad: 4)</t>
  </si>
  <si>
    <t>7.1 Preliminar del Plan de Trabajo Archivístico Integral del MME - PTAI
(Cantidad: 1)</t>
  </si>
  <si>
    <t>7.2 Acta del Comité de Gestión y Desempaño del MME - CGDMME, donde fue presentado para aprobación el Plan de Trabajo Archivístico Integral del MME - PTAI
(Cantidad: 1)</t>
  </si>
  <si>
    <t>7.3 Comunicación de presentación ante el Archivo General de la Nación - AGN, el Plan de Trabajo Archivístico Integral del MME - PTAI, aprobado por el Comité de Gestión y Desempaño del MME - CGDMME
(Cantidad: 1)</t>
  </si>
  <si>
    <t>8.2 Reporte de Seguimiento del Plan Institucional de Archivos - PINAR
(Cantidad: 2)</t>
  </si>
  <si>
    <t>8.3 Publicación del Reporte en el Portal Web del MME
(Cantidad: 2)</t>
  </si>
  <si>
    <t>20. Formula del indicador</t>
  </si>
  <si>
    <t>21.Frecuencia</t>
  </si>
  <si>
    <t>26. Responsables de cargue del reporte</t>
  </si>
  <si>
    <t>27. Correo de responsable del reporte</t>
  </si>
  <si>
    <t>28.Observaciones</t>
  </si>
  <si>
    <t>1.1 Solicitar los datos sobre la interacción de la ciudadanía, en el uso de los canales establecidos</t>
  </si>
  <si>
    <t>Formular las acciones a ejecutar en el marco de la Estrategia de Participación Ciudadana</t>
  </si>
  <si>
    <t>Procedimiento de Control Disciplinario</t>
  </si>
  <si>
    <t xml:space="preserve">Fortalecimiento de la estrategia preventiva y correctiva de las conductas disciplinarias </t>
  </si>
  <si>
    <t>N.A.</t>
  </si>
  <si>
    <t>Porcentaje de implementación efectiva de las acciones del Plan de Prevención de la OCDI</t>
  </si>
  <si>
    <t>Porcentaje (%)</t>
  </si>
  <si>
    <t>(Acciones implementadas​ / Acciones programadas) ×100</t>
  </si>
  <si>
    <t xml:space="preserve">Diseñar y  ejecutar tres (3) actividades formativas dirigidas al personal de la OCDI </t>
  </si>
  <si>
    <t>Plan de capacitación inlcuido en el Plan de acción de la Oficina
Material pedagógico utilizado (presentaciones)
Listas de asistencia firmadas</t>
  </si>
  <si>
    <t>YOLANDA FUENTES LOPEZ - Secretaria Ejecutiva
EDWIN GONZALEZ MORENO</t>
  </si>
  <si>
    <t>yfuentes@minenergia.gov.co
egonzalezm@minenergia.gov.co</t>
  </si>
  <si>
    <t>En el año 2025 se llevaron a cabo siete (7) capacitaciones interior de la Oficina. Con el fin de preservar y fortalecer el conocimiento adquirido, se considera pertinente programar nuevas actividades formativas para el personal en el  año 2026, enfocadas en temas como pruebas en materia disciplinaria, ilicitud sustancial y responsabilidad disciplinaria, preservación del orden interno, pliego de cargos,  ...)</t>
  </si>
  <si>
    <t>Diseñar y ejecutar cuatro (4) actividades preventivas orientadas a la sensibilización sobre conductas recurrentes o temas de interés  disciplinario.</t>
  </si>
  <si>
    <t xml:space="preserve">Diseño de la actividad preventiva (objetivo, público, alcance)
Evidencia de ejecución (actas, registros en Teams, memorando, pieza publicitaria) </t>
  </si>
  <si>
    <t>Durante el año 2025 se desarollaron cinco ( 5) actividades preventivas en el Ministerio, con el propósito de sensibilizar a los funcionarios acerca de aquellas conductas que, en años anteriores, se presentaron de manera reiterada y que podrían tener incidencia disciplinaria. Estas acciones buscaron fortalecer la cultura institucional y promover buenas prácticas en el ejercicio de las funciones públicas. Se considera pertinente mantener esta dinámica para el año 2026.</t>
  </si>
  <si>
    <t>Proceso de relacionamiento con grupos de valor</t>
  </si>
  <si>
    <t xml:space="preserve">Fortalecer el análisis  legislativo y sectorial del Ministerio, orientado al impulso de la Transición Energética Justa, como insumo para la formulación, el relacionamiento institucional y la articulación con actores estratégicos.	</t>
  </si>
  <si>
    <t>Porcentaje de documentos de análisis estratégico utilizados como insumo en escenarios de relacionamiento legislativo y sectorial.</t>
  </si>
  <si>
    <t>(Documentos utilizados en escenarios de relacionamiento / Documentos elaborados) *100</t>
  </si>
  <si>
    <t>ANNUAL</t>
  </si>
  <si>
    <t>Elaborar el marco teórico y la justificación del análisis estratégico sectorial y legislativo orientado a la Transición Energética Justa.</t>
  </si>
  <si>
    <t xml:space="preserve">Marco teórico y justificación elaborados y validados
</t>
  </si>
  <si>
    <t>David Alexander Cardenas
Maria Camila Forero</t>
  </si>
  <si>
    <t>dacardenas@minenergia.gov.co
mcforero@minenergia.gov.co</t>
  </si>
  <si>
    <t>Realizar el diagnóstico del contexto legislativo y sectorial, incluyendo el análisis de la situación del Congreso de la República.</t>
  </si>
  <si>
    <t>Diagnóstico y metodología definidos y documentados</t>
  </si>
  <si>
    <t>Diseñar la estrategia de relacionamiento institucional, conforme a la metodología definida para el impulso de la Transición Energética Justa.</t>
  </si>
  <si>
    <t>Estrategia de relacionamiento diseñada y formalizada</t>
  </si>
  <si>
    <t>Elaborar el informe de implementacion de la estrategia de relacionamiento desarrollada.</t>
  </si>
  <si>
    <t>Informe de resultados elaborado y presentado</t>
  </si>
  <si>
    <t xml:space="preserve">Consolidar informe  de investigacion con las conclusiones y recomendaciones sobre el analisis estrategicos y sectorial.  </t>
  </si>
  <si>
    <t xml:space="preserve">Documento de investigacion consolidado. </t>
  </si>
  <si>
    <t xml:space="preserve">Implementar para la vigencia 2026 mecanismos  de seguimiento, consolidación y análisis de la información legislativa, que permitan mejorar la gestión interna del GAL y la articulación con los equipos de trabajo y entidades adscritas del Ministerio de Minas y Energía durante la vigencia correspondiente.	</t>
  </si>
  <si>
    <t>Porcentaje de requerimientos legislativos en el marco de la Ley 5 de 1992 gestionados oportunamente</t>
  </si>
  <si>
    <t xml:space="preserve"> Porcentaje</t>
  </si>
  <si>
    <t>Número de solicitudes emanadas en el marco de la Ley 5ta de 1992 tramitadas por el Grupo de Asuntos Legislativos  / Número total de solicitudes recibidas por el Ministerio de Minas y Energia en el marco de la Ley 5ta de 1992 * 100</t>
  </si>
  <si>
    <t>Analizar los requerimientos legislativos recibidos en el marco de la Ley 5 de 1992, identificando alcance, responsables y tiempos de respuesta</t>
  </si>
  <si>
    <t>Matriz de seguimiento a los requerimientos y solicitudes de información en el marco de la Ley 5 de 1992, consolidada y actualizada.</t>
  </si>
  <si>
    <t>Gestionar la solicitud, articulación y recepción de insumos por parte de las dependencias del Ministerio y entidades adscritas para la atención de los requerimientos.</t>
  </si>
  <si>
    <t xml:space="preserve">Consolidar, revisar y proyectar las respuestas institucionales a los requerimientos legislativos, incluyendo la gestión de prórrogas cuando aplique. </t>
  </si>
  <si>
    <t>Tramitar y registrar las respuestas en el aplicativo ARGO, garantizando revisión, visto bueno, firma y envío oportuno al Congreso de la República.</t>
  </si>
  <si>
    <t xml:space="preserve">Implementar mecanismos para la participación y el seguimiento del Ministerio de Minas y Energía en escenarios de control político, audiencias y mesas de trabajo del sector minero energético durante la vigencia 2026. </t>
  </si>
  <si>
    <t>Porcentaje de acompañamiento a citaciones a debates de control politico, audiencias publicas y meses de  trabajo del Congreso de la República atendidas.</t>
  </si>
  <si>
    <t>Número de citaciones efectivamente agendadas que fueron tramitadas por el Grupo de Asuntos Legislativos/ Número de proposiciones emanadas del Senado y la Cámara de Representantes  *100</t>
  </si>
  <si>
    <t>Analizar las proposiciones anexas a citaciones e invitaciones audiencias publicas, recibidas por parte del Congreso de la República, identificando alcance, temas estratégicos y responsables.</t>
  </si>
  <si>
    <t>Matriz de seguimiento a las citaciones de control político, audiencias e invitaciones del Congreso de la República, consolidada y actualizada.</t>
  </si>
  <si>
    <t>Gestionar la solicitud de insumos con las dependencias del Ministerio y traslado a entidades adscritas según sus competencias para la atención de las citaciones y requerimientos de información.</t>
  </si>
  <si>
    <t>Consolidar y proyectar las respuestas institucionales, incluyendo la gestión de prórrogas, cuando aplique.</t>
  </si>
  <si>
    <t>Tramitar y registrar las respuestas, delegaciones o excusas en el aplicativo ARGO, garantizando revisión, visto bueno, firma y envío oportuno al Congreso de la República.</t>
  </si>
  <si>
    <t>Coordinar la participación institucional en las sesiones del Congreso, asegurando la asistencia de delegados y la preparación de los insumos requeridos.</t>
  </si>
  <si>
    <t>Evaluación Independiente</t>
  </si>
  <si>
    <t>Contribuir a la optimización del Sistema de Control Interno del Ministerio de Minas y Energía,  fortaleciendo los controles institucionales durante la vigencia.</t>
  </si>
  <si>
    <t>Nivel de conocimiento de los conceptos del Sistema de  Control Interno a través de las Auditorías Internas ejecutadas</t>
  </si>
  <si>
    <t>Porcentual</t>
  </si>
  <si>
    <t>(Colaboradores con resultado satisfactorio / Total evaluados) × 100</t>
  </si>
  <si>
    <t>Formular el plan de trabajo anual para el fomento de la cultura de control interno, definiendo actividades, responsables y cronograma.</t>
  </si>
  <si>
    <t>Plan de trabajo anual fomento de la cultura de control</t>
  </si>
  <si>
    <t>Franz  Manuel Pinzón Murillo
Yaneth Rodriguez Bustos</t>
  </si>
  <si>
    <t>Fmpinzon@minenergia.gov.co
yrodriguez@minenergia.gov.co</t>
  </si>
  <si>
    <t>La revisión integral de la Oficina de Control Interno evidencia que los objetivos e indicadores actuales presentan un enfoque principalmente operativo, centrado en el cumplimiento de actividades. Se recomienda diferenciar los objetivos estratégicos de cultura de control interno y auditoría interna, reformular indicadores hacia resultados intermedios que evidencien apropiación institucional y oportunidad real en la ejecución de auditorías, y fortalecer los entregables con análisis e instrumentos de evaluación que permitan demostrar impacto institucional y mejora continua.</t>
  </si>
  <si>
    <t>Diseñar instrumento de valoración de conocimiento de los conceptos del Sistema  de Control Interno</t>
  </si>
  <si>
    <t>Instrumento de valoración diseñado</t>
  </si>
  <si>
    <t>Ejecutar las actividades del plan de trabajo para el fomento de la cultura de control interno, orientadas a sensibilización y formación.</t>
  </si>
  <si>
    <t xml:space="preserve">Soporte de solicitud de pieza para publicación a comunicaciones  </t>
  </si>
  <si>
    <t>Realizar seguimiento periódico a la aplicación del instrumento de valoración</t>
  </si>
  <si>
    <t xml:space="preserve">Resultados consolidados de la aplicación del instrumento de valoración y del plan de trabajo anual para el fomento de la cultura de control </t>
  </si>
  <si>
    <t>Asegurar la ejecución oportuna y efectiva de las auditorías internas del Ministerio, fortaleciendo la evaluación independiente del Sistema de Control Interno.</t>
  </si>
  <si>
    <t>(Auditorías cumplidas en tiempo / Auditorías programadas) × 100</t>
  </si>
  <si>
    <t>Ejecutar las auditorías internas definidas en el Plan Anual de Auditoría, conforme a su programación.</t>
  </si>
  <si>
    <t xml:space="preserve">
 Matriz de seguimiento a la ejecución del Plan Anual de Auditoría actualizada.
</t>
  </si>
  <si>
    <t>Realizar seguimiento a la ejecución y cumplimiento de las aditorías internas, verificando avances y resultados</t>
  </si>
  <si>
    <t xml:space="preserve">Herramienta de seguimiento a la ejecución de las auditorías internas
</t>
  </si>
  <si>
    <t>PROCESO</t>
  </si>
  <si>
    <t>1. GRUPO DE RELACIONAMIENTO CON EL CIUDADANO</t>
  </si>
  <si>
    <t>2. OFICINA DE CONTROL DISCIPLINARIO INTERNO</t>
  </si>
  <si>
    <t>3. GRUPO DE ASUNTOS LEGISLATIVOS</t>
  </si>
  <si>
    <t>4. OFICINA DE CONTROL INTERNO</t>
  </si>
  <si>
    <t>5. GRUPO DE JURISDICCIÓN COACTIVA</t>
  </si>
  <si>
    <t>Cobro coactivo de obligaciones a favor del Ministerio de Minas y Energìa</t>
  </si>
  <si>
    <t>Recaudar la Cartera de capital por cobrar, sujeta a proceso administrativo coactivo vigente</t>
  </si>
  <si>
    <t>Porcentaje de recaudo de cartera de capital en procesos de jurisdicciòn coactiva.</t>
  </si>
  <si>
    <t>0.89% de la cartera de capital por cobrar registrada en el Grupo de Jurisdicciòn Coactiva  a 31 de diciembre de 2025</t>
  </si>
  <si>
    <t>(Recaudo efectivo / Cartera base) x 100</t>
  </si>
  <si>
    <t xml:space="preserve"> Registrar y actualizar periódicamente en la base de datos del Grupo de Jurisdicción Coactiva las sumas recaudadas, garantizando integridad y trazabilidad de la información.</t>
  </si>
  <si>
    <t>Informes de seguimiento al recaudo de cartera de capital, que evidencie el avance frente a la meta establecida.</t>
  </si>
  <si>
    <t>Roberto Leal Sarmiento  / Asesor Despacho del Secretario General asignado al Grupo de Jurisdicciòn Coactiva.</t>
  </si>
  <si>
    <t>rleal@minenergia.gov.co</t>
  </si>
  <si>
    <r>
      <rPr>
        <b/>
        <sz val="8"/>
        <color theme="1"/>
        <rFont val="Calibri"/>
        <family val="2"/>
        <scheme val="minor"/>
      </rPr>
      <t xml:space="preserve">OBSERVACIONES DE OPGI: </t>
    </r>
    <r>
      <rPr>
        <sz val="8"/>
        <color theme="1"/>
        <rFont val="Calibri"/>
        <family val="2"/>
        <scheme val="minor"/>
      </rPr>
      <t xml:space="preserve">La revisión del Grupo de Jurisdicción Coactiva evidenció que el objetivo y el indicador actuales se encontraban correctamente orientados al resultado financiero del recaudo; sin embargo, la formulación del objetivo como meta porcentual y la ausencia de actividades tácticas causales limitaban la coherencia metodológica y el valor estratégico del Plan de Acción.
En particular, se identificó que la única actividad registrada correspondía a una acción administrativa de registro, la cual no incide directamente en el logro del recaudo ni permite demostrar gestión efectiva del proceso de jurisdicción coactiva. Esta situación generaba una brecha significativa entre el objetivo propuesto y las acciones definidas para alcanzarlo.
Las propuestas realizadas permitieron reordenar la lógica del plan, separando claramente el propósito estratégico (fortalecer la gestión de recaudo) del resultado esperado (porcentaje de recaudo), e incorporando indicadores complementarios y actividades orientadas a la priorización de cartera, el impulso procesal y el seguimiento efectivo.
OBSERVACIONES DE LA OPYCon estos ajustes, el bloque de Jurisdicción Coactiva adquiere mayor coherencia estratégica, mejora la trazabilidad entre objetivo, indicador y actividades, y fortalece la capacidad institucional para demostrar gestión efectiva del recaudo ante instancias de control interno, externo y judicial.                                        </t>
    </r>
    <r>
      <rPr>
        <b/>
        <sz val="8"/>
        <color theme="1"/>
        <rFont val="Calibri"/>
        <family val="2"/>
        <scheme val="minor"/>
      </rPr>
      <t xml:space="preserve">OBSERVACIONES DEL GJC: </t>
    </r>
    <r>
      <rPr>
        <sz val="8"/>
        <color theme="1"/>
        <rFont val="Calibri"/>
        <family val="2"/>
        <scheme val="minor"/>
      </rPr>
      <t>El objetivo ùnico y estrategico del proceso de jurisdicciòn coactiva es el recaudo. La gestiòn de recaudo de cartera en sus acciones y procedimientos es reglada por norma superior y los tiempos e impulsos procesales estan expresamente contemplados sin posibilidad de modificaciòn y se van ejecutando en la medida en que ciertos y determinados hechos contemplados en la norma se van ocurriendo, todo con el proposito de garantizar los principios constitucionales  del debido proceso y el derecho de defensa.                                                                                                Por lo anterior, se ajustò en el numeral 13, el objetivo; en el numeral 15 se mantiene un solo indicador, al igual que se mantiene el porcentaje en el numeral 16; se acepta y corrige la redacciòn de los numerales 17 y 19; en el numeral 22 no se acepta la observaciòn dado que no es posible priorizar los expedientes, todos se manejan en igualdad de condiciones y sus momentos e impulsos procesales se derivan de las circunstancias de modo, tiempo y lugar que se presentan en la vida del expediente de otro lado no existen acciones correctivas para bajos o imposibles recursosdado que ello es consecuencia de hechos totalmente ajenos a la gestiòn del grupo; los numerales 24 y 25 se mantienen</t>
    </r>
  </si>
  <si>
    <t>6. GRUPO DE GESTIÓN FINANCIERA Y CONTABLE</t>
  </si>
  <si>
    <t>Grupo de Gestión Financiera y Contable</t>
  </si>
  <si>
    <t xml:space="preserve">		Fortalecer la calidad, confiabilidad y oportunidad de la información financiera del Ministerio, mediante el seguimiento efectivo a la aplicación de la política de elaboración de los Estados Financieros.”</t>
  </si>
  <si>
    <t xml:space="preserve">Porcentaje de cumplimiento a la ejecución de la política de elaboración de los Estados Financieros </t>
  </si>
  <si>
    <t>porcentual</t>
  </si>
  <si>
    <t>(Seguimientos realizados / seguimientos programados)*100</t>
  </si>
  <si>
    <r>
      <t xml:space="preserve">Efectuar el seguimiento y efectuar los ajustes a que haya lugar derivados </t>
    </r>
    <r>
      <rPr>
        <b/>
        <sz val="10"/>
        <rFont val="Calibri"/>
        <family val="2"/>
      </rPr>
      <t xml:space="preserve"> de los registro de la información interna  y externa (Ekogui e Icetex) </t>
    </r>
  </si>
  <si>
    <t>Miguel Dario Beltran</t>
  </si>
  <si>
    <t>mdbeltran@minenergia.gov.co</t>
  </si>
  <si>
    <t>En el corte del primer trimestre se generan soportes de los meses de enro y febrero. En el segunto trimestre se generan soportes de los mese de marzo, abril y mayo. Para el tercer trimestre segeneran soportes de los meses de junio julio y agosto y n el cuarto se generan los meses de septiembre, octubre y noviembre</t>
  </si>
  <si>
    <t>Realizar 11 controles y regisros de la información de ingresos en el aplicativo SIIF</t>
  </si>
  <si>
    <t>En el corte del primer trimestre se generan soportes de los meses de enero y febrero. En el segunto trimestre se generan soportes de los mese de marzo, abril y mayo. Para el tercer trimestre segeneran soportes de los meses de junio julio y agosto y n el cuarto se generan los meses de septiembre, octubre y noviembre</t>
  </si>
  <si>
    <t>Realizar  análisis de las cuentas del Balance más representativas</t>
  </si>
  <si>
    <t>Durante el segundo trimestre se reporta el trimestre enero-marzo. En el tercer trimestre se reporta el trimestre abril, mayo y junio. El el cuarto trimestre se reporta el trimestre julio, agosto y septiembre</t>
  </si>
  <si>
    <t>Elaborar y publicar los Estados financieros conforme a la normatividad vigente</t>
  </si>
  <si>
    <t>7. GRUPO DE EJECUCIÓN PRESUPUESTAL</t>
  </si>
  <si>
    <t xml:space="preserve">
Grupo de Presupuesto
</t>
  </si>
  <si>
    <t>Consolidar un seguimiento mensual a la ejecución presupuestal por dependencia durante la vigencia 2026, mediante análisis periódicos y la generación de alertas y acciones correctivas, con el fin de mejorar la oportunidad y eficiencia en el uso de los recursos asignados.</t>
  </si>
  <si>
    <t>N.A</t>
  </si>
  <si>
    <t>Porcentaje del cumpliento de las actividades de seguimiento a la ejecución presupuestal</t>
  </si>
  <si>
    <t>%</t>
  </si>
  <si>
    <t>(Numero de actividades de seguimientos realizados / Total de actividades de seguimientos programadas) × 100</t>
  </si>
  <si>
    <t>Elaborar el informe mensual de ejecución presupuestal con rangos programados</t>
  </si>
  <si>
    <t>Informe mensual consolidado de ejecución presupuestal con las diferentes dependencias del ministerio</t>
  </si>
  <si>
    <t>Fabian Felipe Orozco
Omar Carmona - Coordinador Grupo de Presupuesto</t>
  </si>
  <si>
    <t>fforozco@minenergia.gov.co
ocarmona@minenergia.gov.co</t>
  </si>
  <si>
    <t>La revisión del Grupo de Presupuesto evidenció una formulación inicial adecuada en términos de pertinencia funcional; sin embargo, con indicadores predominantemente operativos, orientados al cumplimiento formal de informes, reuniones y entrega de requerimientos, sin medir de manera directa el impacto en la eficiencia de la ejecución presupuestal ni en la calidad de la información generada. Las propuestas realizadas permiten:
Corregir inconsistencias técnicas en fórmulas de indicadores.
Separar indicadores de gestión y de resultado.
Elevar el nivel estratégico del seguimiento presupuestal.
Incorporar actividades tácticas causales.
Fortalecer entregables con análisis y evidencia de mejora.
Con estos ajustes, el bloque de Presupuesto mejora significativamente su coherencia metodológica, su valor para la toma de decisión</t>
  </si>
  <si>
    <t>Publicar el informe en la pagina web trimestre vencido</t>
  </si>
  <si>
    <t>Informe trimestral publicado en la pagina web con analisis y conclusiones</t>
  </si>
  <si>
    <t>Realizar reuniones de seguimiento con dependencias ejecutoras</t>
  </si>
  <si>
    <t>Lista de asistencia generadas y presentación de reunión mensual de seguimiento</t>
  </si>
  <si>
    <t>8. GRUPO DE TESORERÍA</t>
  </si>
  <si>
    <t>No Aplica</t>
  </si>
  <si>
    <t>Grupo de Tesorería</t>
  </si>
  <si>
    <t>Optimizar el trámite de pago de las cuentas de los contratistas, mediante la reducción de tiempos y el fortalecimiento del seguimiento a la ejecución de los recursos durante la vigencia.</t>
  </si>
  <si>
    <t>Porcentaje de cuentas de contratistas pagadas oportunamente</t>
  </si>
  <si>
    <t xml:space="preserve"> (Cuentas efectivamente pagadas/Cuentas Tramitadas en Neon apartir del paso 842-ASIGNAR ANALISTA GGF PARA TRAMITE DE LA CUENTA )*100</t>
  </si>
  <si>
    <t>Gestionar el trámite y registro oportuno de las cuentas de cobro de los contratistas, garantizando la correcta ejecución de los recursos asignados.</t>
  </si>
  <si>
    <t>Reporte consolidado de cuentas de contratistas tramitadas y pagadas elaborado, con análisis de tiempos y estado de ejecución.</t>
  </si>
  <si>
    <t>Angela Patricia Ramos Castiblanco 
William Alexander Cardona</t>
  </si>
  <si>
    <t>apramos@minenergia.gov.co
wacardona@minenergia.gov.co</t>
  </si>
  <si>
    <t xml:space="preserve">Realizar seguimientos a los contratistas y supervisores por medio de correo electrónico agilizar el flujo de NEON. </t>
  </si>
  <si>
    <t xml:space="preserve"> Comunicaciones de coordinación con contratistas y supervisores emitidas, orientadas a la optimización del flujo de aprobación en NEON.</t>
  </si>
  <si>
    <t>9. GRUPO DE GESTIÓN DE RECURSOS FÍSICOS</t>
  </si>
  <si>
    <t>Gestión de Recursos Físicos</t>
  </si>
  <si>
    <t>Garantizar la legalización oportuna, completa y el seguimiento de las comisiones de servicio y gastos de desplazamiento, optimizando el tiempo de gestión y el cumplimiento de los lineamientos internos vigentes.</t>
  </si>
  <si>
    <t>NA</t>
  </si>
  <si>
    <t>Porcentaje de legalizaciones aprobadas dentro del plazo establecido por el lineamiento interno contado desde el inicio, hasta el pago final de la legalización.</t>
  </si>
  <si>
    <t>(Número de legalizaciones aprobadas  / Total de legalizaciones revisadas) x 100</t>
  </si>
  <si>
    <t>Emitir lineamientos el trámite de legalizaciones y optimización de gastos de desplazamiento.</t>
  </si>
  <si>
    <t>Emitir circular con lineamientos de trámite de legalizaciones.</t>
  </si>
  <si>
    <t>COMISIONES Y LEGALIZACIONES
Katherinne Paola Cuervo Saza
Nancy Edith Ramos</t>
  </si>
  <si>
    <t xml:space="preserve">kpcuervo@minenergia.gov.co
neramos@minenergia.gov.co
</t>
  </si>
  <si>
    <t>Generar alertas periódicas a las dependencias con mayores novedades en legalizaciones rechazadas para fortalecer la correcta aplicación del procedimiento.</t>
  </si>
  <si>
    <t>28/12/2026</t>
  </si>
  <si>
    <t>Enviar correos y notificaciones a las dependencias con mayores novedades en legalizaciones rechazadas para fortalecer la correcta aplicación del procedimiento.</t>
  </si>
  <si>
    <t>Realizar seguimiento trimestral a las legalizaciones rechazadas e implementar acciones de mejora dirigidas a reducir errores recurrentes en su trámite.</t>
  </si>
  <si>
    <t>31/11/2026</t>
  </si>
  <si>
    <t>Informe de seguimiento trimestral a las legalizaciones rechazadas e implementar acciones de mejora dirigidas a reducir errores recurrentes en su trámite.</t>
  </si>
  <si>
    <t>Fortalecer la planeación y control del proceso de gestión de comisiones mediante el seguimiento y análisis del impacto económico generado por las modificaciones y derogatorias de comisiones, con el fin de reducir costos asociados a penalidades e incrementos en viáticos y transporte.</t>
  </si>
  <si>
    <t>Medir el costo adicional generado por cambios o cancelaciones de comisiones que impliquen penalidades en tiquetes o incremento en viáticos y transporte</t>
  </si>
  <si>
    <t>Unidad</t>
  </si>
  <si>
    <t>(Costo adicional por modificaciones o derogatorias/costo total de comisiones)*100</t>
  </si>
  <si>
    <t>Analizar trimestralmente las comisiones modificadas y derogadas por dependencia, identificando las causas que generan penalidades o incrementos en viáticos y transporte, con el fin de establecer acciones de mejora en la planeación de las comisiones.</t>
  </si>
  <si>
    <t xml:space="preserve">Informe de costos trimestral del análisis de las comisiones modificadas y derogadas por dependencia. 
Tablero de control en Power BI que contenga # comisiones modificadas y # comisiones derogadas y análisis por dependencias. </t>
  </si>
  <si>
    <t>Optimizar la ejecución presupuestal de funcionamiento del Ministerio de Minas y Energía durante la vigencia 2026, mediante el seguimiento financiero periódico y la implementación de mecanismos de control que garanticen el uso eficiente y oportuno de los recursos asignados.</t>
  </si>
  <si>
    <t>Porcentaje de ejecución de las actividades para control de los recursos del funcionamiento del Ministerio de Minas y Energía</t>
  </si>
  <si>
    <t>(Número de actividades ejecutadas para la adecuada gestión en la ejecución presupuestal del Ministerio /  Número de actividades programadas para la adecuada gestión en la ejecución presupuestal del Ministerio)*100</t>
  </si>
  <si>
    <t>Diseñar una herramienta que permita hacer el adecuado seguimiento a la ejecución presupuestal de funcionamiento en compromisos actualizada permanentemente</t>
  </si>
  <si>
    <t>Herramienta de seguimiento a la ejecución presupuestal de funcionamiento en compromisos.</t>
  </si>
  <si>
    <t xml:space="preserve">RECURSOS FÍSICOS
Diana Carolina Alvárez
Mayra Alejandra Niño </t>
  </si>
  <si>
    <t>dcalvarez@minenergia.gov.co
manino@minenergia.gov.co</t>
  </si>
  <si>
    <t>Presentar trimestralmente informe de ejecución presupuestal de funcionamiento en compromisos, una vez se cuente con la herramienta.</t>
  </si>
  <si>
    <t>Informes trimestrales de ejecución presupuestal de funcionamiento en compromisos a partir del segundo semestre.</t>
  </si>
  <si>
    <t>Fortalecer la sostenibilidad del Ministerio durante la vigencia 2026 mediante la implementación de acciones que mejoren la eficiencia energética, promuevan el consumo responsable de recursos y consoliden prácticas institucionales alineadas con los lineamientos ambientales vigentes.</t>
  </si>
  <si>
    <t>Porcentaje de ejecución de las actividades de cumplimiento del plan de acción de sostenibilidad institucional</t>
  </si>
  <si>
    <t>(Número de acciones realizadas para fortalecer la sostenibilidad  en el Ministerio  /  Número de actividades programadas para fortalecer la sostenibilidad en el Ministerio )*100</t>
  </si>
  <si>
    <t xml:space="preserve">Organizar Mercados Campesinos para promover el consumo responsable y sostenible de productos locales, así como la implementación de la semana de la sostenibilidad. </t>
  </si>
  <si>
    <t>Informe de semana de la sostenibilidad y Mercados Campesinos enfocados al  consumo responsable y sostenible de productos locales realizados</t>
  </si>
  <si>
    <t>Elaborar y mantener actualizado el tablero de seguimiento de la estrategia de gestión ambiental del Ministerio.</t>
  </si>
  <si>
    <t>31/12/2026</t>
  </si>
  <si>
    <t>Tablero de Seguimiento de la estrategia de gestión ambiental en funcionamiento</t>
  </si>
  <si>
    <t>Estructurar un proyecto de inversión que permita implementar un plan de eficiencia energética en las sedes del Ministerio de Minas y Energía.</t>
  </si>
  <si>
    <t>Avances del proyecto para implementar un plan de eficiencia energética en las sedes del Ministerio de Minas y Energía elaborado</t>
  </si>
  <si>
    <t>10. GRUPO DE GESTIÓN CONTRACTUAL</t>
  </si>
  <si>
    <t>Grupo de Gestión Contractual</t>
  </si>
  <si>
    <t>Optimizar la gestión documental de los expedientes contractuales, mediante la organización y  completitud de la documentación precontractual en el repositorio del Grupo de Gestión Contractual durante la vigencia.</t>
  </si>
  <si>
    <t>Porcentaje de expedientes contractuales con documentación precontractual completa</t>
  </si>
  <si>
    <t>(Número de expedientes con documentación precontractual completa en el repositorio/total de expedientes de la vigencia a revisar)*100</t>
  </si>
  <si>
    <r>
      <t>Elaborar un plan de trabajo para la revisión de los expedientes correspondientes a las vigencias 2025 y lo suscrito a 31 de agosto del 2026, definiendo los plazos para la validación y el cargue de la documentación en el repositorio institucional</t>
    </r>
    <r>
      <rPr>
        <sz val="9"/>
        <color rgb="FFFF0000"/>
        <rFont val="Calibri"/>
        <family val="2"/>
      </rPr>
      <t xml:space="preserve">, </t>
    </r>
  </si>
  <si>
    <t>Plan de trabajo para la revisión de expedientes contractuales formulado.</t>
  </si>
  <si>
    <t>Lina Daniela Bermudez Acosta
Maria Angelica Castro Corredor</t>
  </si>
  <si>
    <t>ldbermudez@minenergia.gov.co
macastro@minenergia.gov.co</t>
  </si>
  <si>
    <t>Ejecutar el plan de trabajo de revisión y organización de los expedientes contractuales, garantizando la completitud de la documentación en el repositorio del Grupo de Gestión Contractual.</t>
  </si>
  <si>
    <t>Matriz de control y seguimiento a la revisión de expedientes contractuales actualizada.</t>
  </si>
  <si>
    <t>GGC</t>
  </si>
  <si>
    <t>Fortalecer las competencias de supervisores y apoyos a la supervisión, mediante jornadas de socialización sobre responsabilidades, procedimientos y buenas prácticas en la gestión contractual durante la vigencia.</t>
  </si>
  <si>
    <t xml:space="preserve"> Porcentaje de fortalecimiento de las jornadas de socialización a supervisores y apoyos de supervisión ejecutadas </t>
  </si>
  <si>
    <t>(Número de jornadas de socialización ejecutadas/Número de jornadas de socialización programadas)*100</t>
  </si>
  <si>
    <t>Identificar y consolidar la información de supervisores y apoyos a la supervisión para la vigencia, con el fin de focalizar las acciones de socialización.</t>
  </si>
  <si>
    <t>Comunicación institucional dirigida a los supervisores.</t>
  </si>
  <si>
    <t>Realizar jornadas de socialización dirigidas a supervisores y apoyos a la supervisión, orientadas al fortalecimiento de sus responsabilidades y buenas prácticas en la gestión contractual.</t>
  </si>
  <si>
    <t xml:space="preserve"> Presentación de la jornada de socialización elaborada y socializada, con lista de asistencia diligenciada.</t>
  </si>
  <si>
    <t>Realizar evaluación de conociemientos pre y post socialización dirigidas a supervisores y apoyos a la supervisión, orientadas al fortalecimiento de sus responsabilidades y buenas prácticas en la gestión contractual.</t>
  </si>
  <si>
    <t>Documento con los resultados de las evaluaciones</t>
  </si>
  <si>
    <t>11. SUBDIRECCIÓN DE TALENTO HUMANO</t>
  </si>
  <si>
    <t>GESTIÓN DE TALENTO HUMANO</t>
  </si>
  <si>
    <t>Fortalecer la gestión estratégica del talento humano del Ministerio, mediante la implementación efectiva de acciones de vinculación, desarrollo, bienestar, reconocimiento y gestión del conocimiento, orientadas a la permanencia, el desempeño y la alineación cultural de los servidores.</t>
  </si>
  <si>
    <t>Porcentaje de cumplimiento de las acciones del Plan Estratégico de Talento Humano</t>
  </si>
  <si>
    <t>(Acciones del PETH ejecutadas / Acciones del PETH programadas) × 100</t>
  </si>
  <si>
    <t>Identificar y priorizar acciones estratégicas de TH</t>
  </si>
  <si>
    <t>Matriz de acciones estratégicas priorizadas.</t>
  </si>
  <si>
    <t>Ivonne Ruiz Hernandez
Juliá Felipe Aguilar Arboleda</t>
  </si>
  <si>
    <t>imruiz@minenergia.gov.co
jfaguilar@minenrgia.gov.co</t>
  </si>
  <si>
    <t>Después de una revisión y una construcción general este es el indicador que permite evaluar la gestión estrategica de Talento Humano y nos permite hacer una toma de decisión rapida y oportuna frente a los procesos.
La consolidación del Objetivo 17 permite superar la fragmentación de la gestión del talento humano, integrando en un solo propósito estratégico los planes de vinculación, bienestar, capacitación, incentivos y gestión del conocimiento. El indicador originalmente formulado se limitaba a medir el cumplimiento administrativo del Plan Estratégico de Talento Humano, lo cual no permitía evidenciar impacto real ni fortalecimiento organizacional. Con los ajustes realizados, el objetivo pasa a medirse mediante indicadores de implementación efectiva de acciones estratégicas y de percepción y alineación cultural de los servidores, lo que mejora significativamente la coherencia metodológica, eleva el nivel estratégico del seguimiento y permite contar con información útil para la toma de decisiones de la alta dirección y la rendición de cuentas ante entes de control.
El análisis del Objetivo 21 evidenció que, aunque su formulación es adecuada y alineada con el marco normativo del SG-SST, existía el riesgo de que su medición se redujera al cumplimiento formal del plan anual. Los indicadores propuestos orientan la gestión hacia resultados reales, incorporando la medición de la reducción de incidentes y accidentes laborales y la apropiación de prácticas de autocuidado por parte de los servidores. Con este enfoque, el objetivo deja de centrarse únicamente en la ejecución de actividades y se orienta a la prevención efectiva del riesgo laboral y al fortalecimiento sostenible de la cultura preventiva institucional.</t>
  </si>
  <si>
    <t>Realizar seguimiento trimestral de cumplimiento del PETH</t>
  </si>
  <si>
    <t>Formato de seguimiento y evaluación de planes</t>
  </si>
  <si>
    <t>86.40%</t>
  </si>
  <si>
    <t>Cumplimiento del Plan Anual de Vacantes.</t>
  </si>
  <si>
    <t>(Vacantes provistas conforme al Plan Anual de Vacantes / Vacantes programadas en el Plan Anual de Vacantes) × 100</t>
  </si>
  <si>
    <t>Efectuar el seguimiento trimestral a la planta ocupada y a la ejecución del Plan Anual de Vacantes y Previsión del Talento Humano.</t>
  </si>
  <si>
    <t>Informe de seguimiento planta ocupada</t>
  </si>
  <si>
    <t>Fortalecer la gestión de Seguridad y Salud en el Trabajo, mediante la prevención de riesgos laborales y la promoción de entornos de trabajo seguros y saludables.</t>
  </si>
  <si>
    <t>Nivel de implementación del Programa de Seguridad y Salud en el Trabajo.</t>
  </si>
  <si>
    <t>(Actividades del programa SST implementadas conforme al plan / Actividades del programa programadas) × 100</t>
  </si>
  <si>
    <t>Realizar el seguimiento trimestral a la ejecución del Programa de Seguridad y Salud en el Trabajo (SST), verificando el cumplimiento de las actividades programadas.</t>
  </si>
  <si>
    <t>Informes de Seguimiento aprobados</t>
  </si>
  <si>
    <t>12. GRUPO DE COMUNICACIÓN Y PRENSA</t>
  </si>
  <si>
    <t>GRUPO DE COMUNICACIÓN Y PRENSA</t>
  </si>
  <si>
    <t>Fortalecer la comunicación externa del Ministerio de Minas y Energía mediante el diseño, ejecución y evaluación de estrategias informativas, pedagógicas y de divulgación que garanticen una comunicación clara, oportuna y transparente, orientada a posicionar la gestión institucional, informar a la ciudadanía y a los grupos de interés sobre las políticas, programas y avances del sector minero-energético, y contribuir a la apropiación social de la Transición Energética Justa.</t>
  </si>
  <si>
    <t xml:space="preserve">Cumplimiento del plan de comunicaciones </t>
  </si>
  <si>
    <t>PORCENTAJE</t>
  </si>
  <si>
    <t xml:space="preserve"> (número de actividades tácticas ejecutadas / número de actividades tácticas programadas en el plan de comunicaciones 2026)*100</t>
  </si>
  <si>
    <t>Comunicados de prensa del ministerio de minas y energia,  informando acciones claves de los pivotes de Energía, Minería e Hidrocarburos</t>
  </si>
  <si>
    <t>33.3%</t>
  </si>
  <si>
    <t>Comunicados  y ruedas de prensa publicados en la pagina web, del Ministerio de Minas y Energía, por parte del Grupo de Comunicaciones y Prensa.</t>
  </si>
  <si>
    <t>Nelson Vladimir Cruz Mejía
David Fernando Cardona Cardona</t>
  </si>
  <si>
    <t>nvcruzme@minenergia.gov.co
dfcardona@minenergia.gov.co</t>
  </si>
  <si>
    <t xml:space="preserve">Post en redes sociales del ministerio de minas y energia,  informando acciones claves de los pivotes de Energía, Minería e Hidrocarburos
 </t>
  </si>
  <si>
    <t>Post en redes sociales del ministerio de Minas y Energía, por parte del Grupo de Comunicaciones y Prensa.</t>
  </si>
  <si>
    <t>Spot promocional del ministerio de minas y energia,  informando acciones claves de los pivotes de Energía, Minería e Hidrocarburos</t>
  </si>
  <si>
    <t>Spot promocionales realizados por el ministerio de Minas y Energía, por parte del Grupo de Comunicaciones y Prensa.</t>
  </si>
  <si>
    <t xml:space="preserve">Informar y socializar los logros tanto del Ministerio de Minas y Energía, como de las áreas que lo componen, a todos los y las trabajadoras de la entidad, a través de los canales internos </t>
  </si>
  <si>
    <t>Estrategia de comunicación interna</t>
  </si>
  <si>
    <t xml:space="preserve"> (número de actividades tácticas ejecutadas / número de actividades tácticas programadas en la estrategia de comunicación interna 2026)*100</t>
  </si>
  <si>
    <t>Garantizar una comunicación interna clara y oportuna fortaleciendo la cohesión y articulación institucional en publicaciones en los canales internos.</t>
  </si>
  <si>
    <t>Creación y difusión de piezas gráficas requeridas por las diferentes dependencias, utilizando los canales internos del ministerio.</t>
  </si>
  <si>
    <t>Gestión Tecnológica</t>
  </si>
  <si>
    <t>Documentar y reportar el avance y estado de ejecución de las iniciativas de Transformación Digital del PETI institucional y sectorial mediante la elaboración y entrega de informes de seguimiento trimestrales</t>
  </si>
  <si>
    <t>Porcentaje de avance en la implementación del Plan Estratégico institucional y sectorial de Tecnologías de la Información</t>
  </si>
  <si>
    <t>Sumatoria de informes de seguimiento entregados</t>
  </si>
  <si>
    <t>Realizar informe de seguimiento Trimestral de avance del PETI Institucional</t>
  </si>
  <si>
    <t>Informe  Plan Estratégico de Tecnológias de la Información y las Comunicaciones institucional y sectorial, publicado.</t>
  </si>
  <si>
    <t>Diego Quiroga - Contratista Equipo de Estrategia de Gestión y Gobierno de Datos</t>
  </si>
  <si>
    <t>jelozano@minenergia.gov.co</t>
  </si>
  <si>
    <t>Realizar informe de seguimiento semestral de avance del PETI  sectorial.</t>
  </si>
  <si>
    <t>Operacionalizar el Modelo de Gobierno de TI y Datos a nivel institucional y sectorial para fortalecer la toma de decisiones y la gestión tecnológica del Ministerio.</t>
  </si>
  <si>
    <t>Porcentaje de avance en la implementación del Gobierno de Datos en el MME</t>
  </si>
  <si>
    <t>(Número de herramientas adoptadas en el MME / Total de Herramientas Definidas en el Modelo de Gobierno de Datos Sectorial) * 100</t>
  </si>
  <si>
    <t>Elaborar Documento con el  Modelo de Gestión de Datos Sectorial</t>
  </si>
  <si>
    <t>Documento Modelo de Gestión de Datos Sectorial</t>
  </si>
  <si>
    <t>Jorge Eliecer Lozano Ospina - Contratista Estrategia de Gestión y Gobierno de Datos</t>
  </si>
  <si>
    <t>Adoptar las herramientas del Modelo de Gestión de Datos Sectorial en el MME</t>
  </si>
  <si>
    <t>Informe de Adopción en el MME de herramientas (2026) definidas en el Modelo de Gestión de Datos Sectorial</t>
  </si>
  <si>
    <t>Implementar el uso sistemático de modelos analíticos para la solución de necesidades o retos institucionales priorizados</t>
  </si>
  <si>
    <t>Porcentaje de adopción de modelos analíticos en los procesos institucionales</t>
  </si>
  <si>
    <t>(Número de modelos analíticos implementados / Número de modelos analíticos identificados ) * 100</t>
  </si>
  <si>
    <t xml:space="preserve">Identificación y Priorización de Retos o Necesidades </t>
  </si>
  <si>
    <t xml:space="preserve"> Documento Metodologico de  Identificación y Priorización de Retos o Necesidades</t>
  </si>
  <si>
    <t>Implementar  los modelos analiticos para los retos o necesidades priorizadas</t>
  </si>
  <si>
    <t>Informe de Desarrollo e Implementación  modelos analiticos para los retos o necesidades priorizadas</t>
  </si>
  <si>
    <t>Realizar seguimiento de implementación de los modelos de gestion de TI</t>
  </si>
  <si>
    <t>Porcentaje de implementación de herramientas tecnológicas digitales</t>
  </si>
  <si>
    <t>Realizar seguimiento a la implementación del Modelo de Arquitectura Empresarial (MAE)</t>
  </si>
  <si>
    <t>Informe de Seguimiento al MAE presentado</t>
  </si>
  <si>
    <t>Sofia Gomez - Contratista equipo de Arquitectura Empresarial</t>
  </si>
  <si>
    <t>segomez@minenergia.gov.co</t>
  </si>
  <si>
    <t xml:space="preserve">Realizar seguimiento a la implementación del Modelo de Gestión y Gobierno de TI (MGGTI) </t>
  </si>
  <si>
    <t>Informe de Seguimiento al MGGTI presentado</t>
  </si>
  <si>
    <t>Carlos Mauricio Montenegro - Contratista equipo de Gobierno de TI</t>
  </si>
  <si>
    <t>cmmontenegro@minenergia.gov.co</t>
  </si>
  <si>
    <t>Realizar el seguimiento a la implementación del Modelo de Gestión de Proyectos de TI (MGPTI) para el  Ministerio de Minas y Energía</t>
  </si>
  <si>
    <t>Informe de seguimiento del MGPTI presentado</t>
  </si>
  <si>
    <t xml:space="preserve">Camilo Moreno - contratista equipo de MGPTI </t>
  </si>
  <si>
    <t>Garantizar el cumplimiento de los requerimientos funcionales y técnicos dentro de los tiempos establecidos, conforme a los niveles de servicio definidos por el Grupo de Tecnologías de la Información y las Comunicaciones.</t>
  </si>
  <si>
    <t>Número de entregables de software cumplidos conforme a los niveles de servicio establecidos por GTIC.</t>
  </si>
  <si>
    <t>Sumatoria de informes entregados</t>
  </si>
  <si>
    <t>Generar Informe de requerimientos funcionales y técnicos de desarrollo de software entregados</t>
  </si>
  <si>
    <t>Informe ejecutivo con número de historias de usuario e insumos abordados pro trimestre presentado</t>
  </si>
  <si>
    <t>Jhon Faustino Chaparro - Funcionario lider equipo desarrollo
Danilo Peñaranda - contratista del equipo de Desarrollo</t>
  </si>
  <si>
    <t>jfchaparro@minenergia.gov.co; dpenaranda@minenergia.gov.co</t>
  </si>
  <si>
    <t>Fortalecer la Ventanilla Única de Trámites (VUT) para mejorar la eficiencia, accesibilidad y calidad de los servicios digitales del Ministerio de Minas y Energía</t>
  </si>
  <si>
    <t>Porcentaje de Cumplimiento de los niveles de servicio de la Ventanilla Única de Trámites (VUT)</t>
  </si>
  <si>
    <t>Índice de satisfacción del usuario de la VUT (Puntaje obtenido/Puntaje máximo posible)*100</t>
  </si>
  <si>
    <t>Realizar informe del  Nivel de Calidad y Disponibilidad del Servicio de la Ventanilla Única de Trámites (VUT) - de acuerdo con los estandares de calidad dentro del ambiente productivo</t>
  </si>
  <si>
    <t>Documento con los resultados obtenidos que miden el nivel de satisfacción de los usuarios con la VUT</t>
  </si>
  <si>
    <t>Madurar el Modelo de Seguridad y Privacidad de la Información del Ministerio de Minas y Energía para fortalecer la protección de los activos de información.</t>
  </si>
  <si>
    <t>Porcentaje de implementación del Modelo de Seguridad y Privacidad de la Información</t>
  </si>
  <si>
    <t>Sumatoria de entregables presentados</t>
  </si>
  <si>
    <t>Realizar capacitaciones para el correcto diligenciamiento y entrega de la información en los formatos establecidos y efcetuar ejercicios de retroaliomentación para aclarar dudas e inquietudes</t>
  </si>
  <si>
    <t xml:space="preserve"> Inventarios de Activos de Información depurados y decantados 
</t>
  </si>
  <si>
    <t>Oscar Ramírez - Contratista equipo de Seguridad de la información</t>
  </si>
  <si>
    <t>oframirez@minenergia.gov.co</t>
  </si>
  <si>
    <t>Realizar el seguimiento al Plan de Seguridad y Privacidad de la Información</t>
  </si>
  <si>
    <t>Informe trimestral del Plan de Seguridad y Provacidad de la Información</t>
  </si>
  <si>
    <t>Andres Molano - Contratista equipo de Seguridad de la información</t>
  </si>
  <si>
    <t>acmolano@minenergia.gov.co</t>
  </si>
  <si>
    <t>Realizar el seguimiento al Plan de Tratamiento de Riesgos de Seguridad y Privacidad de la Información</t>
  </si>
  <si>
    <t>Informe trimestral del Plan de tratamiento de riesgos de Seguridad y Provacidad de la Información</t>
  </si>
  <si>
    <t>Realizar y actualizar los documentos del MSPI, presentandolos a OPGI al Ciclo de validación y aprobación.</t>
  </si>
  <si>
    <t>Documentos Habilitados al MSPI</t>
  </si>
  <si>
    <t>Realizar el análisis de vulnerabilidades, pruebas de Ethical Hacking y Pentesting Social a la infraestructura tecnológica del Ministerio de Minas y Energía para fortalecer la seguridad informática institucional.</t>
  </si>
  <si>
    <t>Porcentaje de brechas de seguridad digital gestionadas</t>
  </si>
  <si>
    <t>(Número de Vulnerabilidades Subsanadas  / Número de Vulnerabilidades Detectadas ) * 100</t>
  </si>
  <si>
    <t>Realizar análisis y contorl de vulnerabilidad de  Hacking Értico Interno, Hacking Ético Externo
e Ingeniería Social</t>
  </si>
  <si>
    <t>Informes con Archivos de Sustento del Análisis  y Remediación Aplicada a la IT del MME Informes de análisis de seguridad y remediación aplicada a la infraestructura TI del MME</t>
  </si>
  <si>
    <t>Porcentaje de actividades de concientización y sensibilización ejecutadas</t>
  </si>
  <si>
    <t xml:space="preserve">Número de capacitaciones de Uso de y Apropiación Ejecutadas </t>
  </si>
  <si>
    <t>Realizar capacitaciones,  ejercicios de Pishing simulado y montar escenario de Crisis con la Alta Dirección</t>
  </si>
  <si>
    <t>Informes de Resultados de la Sensiblilización Informes de resultados de las actividades de sensibilización elaborados</t>
  </si>
  <si>
    <t>13. GRUPO DE TECNOLOGÍA DE LA INFORMACIÓN Y COMUNICACIONES</t>
  </si>
  <si>
    <t>14. OFICINA ASESORA JURÍDICA</t>
  </si>
  <si>
    <t>Gestión jurídica</t>
  </si>
  <si>
    <t>Garantizar la seguridad jurídica de la reglamentación en los  temas relacionados con los ejes transformacionales del Plan Nacional de Desarrollo.</t>
  </si>
  <si>
    <t xml:space="preserve">Porcentaje de proyectos normativos, regulatorios y legislativos del sector minero-energético revisados </t>
  </si>
  <si>
    <t>(Proyectos normativos, regulatorios y legislativos del sector minero energético revisados/Proyectos proyectos normativos, regulatorios y legislativos del sector minero energético recibidos)*100</t>
  </si>
  <si>
    <t>Diseñar una herramienta de registro, reporte y seguimiento de los proyectos normativos, regulatorios y legislativos del sector minero-energético solicitados por las áreas técnicas.</t>
  </si>
  <si>
    <t>Matriz de reporte y seguimiento finalizada</t>
  </si>
  <si>
    <t>Catherine Roa</t>
  </si>
  <si>
    <t>jcroa@minenergía.gov.co</t>
  </si>
  <si>
    <t>La importancia de este objetivo radica en la necesidad de asegurar la coherencia, claridad y estabilidad del marco normativo aplicable a los temas asociados a los ejes transformacionales del Plan Nacional de Desarrollo, de manera que su reglamentación se ajuste a los principios de legalidad, jerarquía normativa y confianza legítima. Garantizar la seguridad jurídica permite prevenir interpretaciones dispares, reducir riesgos de litigiosidad y brindar certeza a las entidades públicas, a los agentes económicos y a la ciudadanía respecto del alcance y aplicación de las disposiciones reglamentarias, facilitando así una implementación efectiva y armónica de las políticas públicas definidas en el Plan.</t>
  </si>
  <si>
    <t>Realizar el seguimiento y reporte periódico al avance y estado de los proyectos normativos, regulatorios y legislativos mediante la herramienta de control implementada.</t>
  </si>
  <si>
    <t>Matriz de reporte y seguimiento diligenciada</t>
  </si>
  <si>
    <t xml:space="preserve"> Porcentaje de actos administrativos expedidos de carácter particular (FPO, DUPIS) </t>
  </si>
  <si>
    <t>(Actos administrativos expedidos/Actos administrativos recibidos)*100</t>
  </si>
  <si>
    <t>Diseñar una herramienta de registro, reporte y seguimiento para el trámite de los actos administrativos de carácter particular (FPO y DUPIS).</t>
  </si>
  <si>
    <t>Realizar seguimiento y reporte periódico al trámite y expedición de los actos administrativos de carácter particular mediante la herramienta de control implementada.</t>
  </si>
  <si>
    <t xml:space="preserve">Porcentaje de conceptos emitidos sobre temas del sector minero-energético </t>
  </si>
  <si>
    <t>(Conceptos emitidos/conceptos recibidos)*100</t>
  </si>
  <si>
    <t>Diseñar una herramienta de registro, reporte y seguimiento para el control de las solicitudes de conceptos jurídicos sobre temas del sector minero-energético.</t>
  </si>
  <si>
    <t>Realizar seguimiento y reporte periódico al trámite y emisión de los conceptos jurídicos registrados en la herramienta de control.</t>
  </si>
  <si>
    <t xml:space="preserve">Defender los intereses de la Nación - MME las actuaciones procesales y extraprocesales, mediante la implementación y puesta en marcha de  estrategias que reduzcan litigiosidad y generen acciones de litigio de alto impacto.
</t>
  </si>
  <si>
    <t>Porcentaje de actuaciones procesales y extraprocesales tramitadas oportunamente</t>
  </si>
  <si>
    <t xml:space="preserve">(Actuaciones procesales proferidas/ actuaciones procesales notificadas)*100     </t>
  </si>
  <si>
    <t>Diseñar la herramienta de registro, reporte y control de las actuaciones procesales asociadas a la defensa jurídica del Ministerio.</t>
  </si>
  <si>
    <t>La relevancia de este objetivo se fundamenta en la necesidad de salvaguardar de manera efectiva los intereses de la Nación – Ministerio de Minas y Energía en los distintos escenarios procesales y extraprocesales, mediante una gestión jurídica estratégica que priorice la prevención del daño antijurídico y la reducción de la litigiosidad. La implementación de estrategias orientadas a la optimización del litigio permite no solo mitigar riesgos jurídicos y financieros para el Estado, sino también focalizar los esfuerzos institucionales en actuaciones de alto impacto, contribuyendo a la eficiencia de la defensa judicial, a la sostenibilidad fiscal y al fortalecimiento de la seguridad jurídica en el sector.</t>
  </si>
  <si>
    <t>Realizar seguimiento y reporte periódico al estado de las actuaciones procesales mediante la herramienta de control, verificando su trámite oportuno.</t>
  </si>
  <si>
    <t>Porcentaje de acciones de tutela  atendidas oportunamente</t>
  </si>
  <si>
    <t>(Acciones de tutela atendidas oportunamente/acciones de tutela notificadas)*100</t>
  </si>
  <si>
    <t>Diseñar  una herramienta de registro, reporte y control para el seguimiento de las acciones de tutela notificadas al Ministerio.</t>
  </si>
  <si>
    <t>Realizar seguimiento y reporte periódico al trámite y atención de las acciones de tutela registradas, verificando el cumplimiento de los términos judiciales.</t>
  </si>
  <si>
    <t>15.  OFICINA DE PLANEACIÓN Y GESTIÓN INTERNACIONAL</t>
  </si>
  <si>
    <t>DIRECCIONAMIENTO ESTRATÉGICO</t>
  </si>
  <si>
    <t>Fortalecer el seguimiento estratégico a políticas, planes y compromisos institucionales mediante la generación de información consolidada para la toma de decisiones</t>
  </si>
  <si>
    <t xml:space="preserve">No disponible </t>
  </si>
  <si>
    <t>Nivel de seguimiento institucional al cumplimiento de políticas, planes y compromisos estratégicos priorizados</t>
  </si>
  <si>
    <t>(Número de compromisos priorizados con seguimiento institucional consolidado / Total compromisos priorizados) ×100</t>
  </si>
  <si>
    <t>Coordinar la recolección y validación de información con las áreas responsables sobre el cumplimiento de políticas, planes y compromisos priorizados.</t>
  </si>
  <si>
    <t>Listado de compromisos priorizados
Matriz consolidada de información reportada por las áreas responsables.</t>
  </si>
  <si>
    <t>Luis Carlos Paredes Aguirre
Cindy Catalina Perdomo Escobar
Catalina Fonseca, Luis Castelblanco, Angélica Puentes</t>
  </si>
  <si>
    <t>lcparedes@minenergia.gov.co
ccperdomo@minenergia.gov.co
japuentes@minenergia.gov.co</t>
  </si>
  <si>
    <t>Analizar y consolidar la información reportada para la elaboración del informe de seguimiento a políticas, planes y compromisos priorizados.</t>
  </si>
  <si>
    <t>Informe institucional de seguimiento elaborado y socializado.</t>
  </si>
  <si>
    <t>Garantizar la disponibilidad y calidad de la información técnica, financiera y documental de los proyectos de inversión del sector, para facilitar un proceso de empalme ordenado, transparente y continuo entre administraciones.</t>
  </si>
  <si>
    <t>Nivel de preparación institucional para el proceso de empalme en proyectos de inversión</t>
  </si>
  <si>
    <t>(No. Proyectos con información completa,validada y entregada para empalme" /"No. Total de proyectos priorizados para cierre de gobierno) ×100</t>
  </si>
  <si>
    <t>Coordinar la recopilación y validación de información técnica, financiera y documental de los proyectos de inversión priorizados.</t>
  </si>
  <si>
    <t>Documento metodológico o lineamientos para la preparación del empalme de proyectos de inversión</t>
  </si>
  <si>
    <t>Luis Carlos Paredes Aguirre
Olga Patricia Rocha Sanchez
Luisa Fernanda Ariza
Nini Johanna Mendez</t>
  </si>
  <si>
    <t>lcparedes@minenergia.gov.co
oprocha@minenergia.gov.co (Coordinadora)
lfariza@minenergia.gov.co (Responsable 1)
njmendez@minenergia.gov.co (Responsable 2)</t>
  </si>
  <si>
    <t>Consolidar y organizar la información de los proyectos priorizados para su entrega en el proceso de empalme institucional.</t>
  </si>
  <si>
    <t>Informe institucional de preparación para el proceso de empalme de proyectos de inversión</t>
  </si>
  <si>
    <t>Fortalecer el posicionamiento del Ministerio de Minas y Energía como referente regional en transición energética justa, mediante la participación en escenarios internacionales estratégicos y la gestión de cooperación técnica y financiera para el desarrollo de proyectos del sector.</t>
  </si>
  <si>
    <t>10 eventos en 2025</t>
  </si>
  <si>
    <t>Porcentaje de participación en escenarios  y/o mecanismos internacionales por parte del MME</t>
  </si>
  <si>
    <t>90% de asistencia a los eventos priorizados</t>
  </si>
  <si>
    <t>(Número de escenarios internacionales estratégicos con participación institucional / Total escenarios internacionales estratégicos priorizados) ×100</t>
  </si>
  <si>
    <t>Identificar y analizar escenarios y mecanismos internacionales estratégicos para la participación del MME.</t>
  </si>
  <si>
    <t>Matriz de priorización de escenarios y mecanismos internacionales estratégicos</t>
  </si>
  <si>
    <t>Luis Carlos Paredes Aguirre
Margareth Tamara
Daniela Zapata</t>
  </si>
  <si>
    <t>lcparedes@minenergia.gov.co
mttorres@minenergia.gov.co
dzapata@minenergia.gov.co</t>
  </si>
  <si>
    <t>Teniendo en cuenta las dinámicas de las relaciones internacionales, este indicador se reportará trimestral vencido. Dado que se priorizarán los eventos, cada trimestre se definirá el denominador.</t>
  </si>
  <si>
    <t>Coordinar con las áreas técnicas la elaboración de insumos institucionales para la participación del MME en escenarios internacionales priorizados.</t>
  </si>
  <si>
    <t>Carpeta o repositorio consolidado de insumos técnicos para la participación del MME en escenarios internacionales</t>
  </si>
  <si>
    <t>Realizar el acompañamiento institucional y el seguimiento a la participación del MME en los escenarios internacionales priorizados.</t>
  </si>
  <si>
    <t>Ficha ejecutiva con los resultados de la participación en el escenario internacional resaltando el posicionamiento</t>
  </si>
  <si>
    <t>10 proyectos cofinanciados en 2025</t>
  </si>
  <si>
    <t>Porcentaje de proyectos estratégicos del MME cofinanciados por cooperación internacional en sus distintas fases y componentes.</t>
  </si>
  <si>
    <t>Número</t>
  </si>
  <si>
    <t>(Número de proyectos estratégicos cofinanciados por cooperación internacional en sus distintas fases y componentes/ Total proyectos estratégicos priorizados) ×100</t>
  </si>
  <si>
    <t>Gestionar integralmente el ciclo de proyectos de cooperación internacional, mediante la identificación y estructuración de iniciativas con las áreas técnicas del Ministerio, la articulación con cooperantes para su retroalimentación, ajuste y negociación, y el seguimiento a su ejecución y resultados.</t>
  </si>
  <si>
    <t>Documento, ficha técnica de proyecto y/o iniciativa presentada ante la cooperación internacional.</t>
  </si>
  <si>
    <t>MEJORAMIENTO</t>
  </si>
  <si>
    <t>Fortalecer el desarrollo de la gobernanza de la RedTEJ como mecanismo institucional para la democratización del conocimiento en transición energética justa.</t>
  </si>
  <si>
    <t>Nivel de desarrollo del modelo de gobernanza de la RedTEJ</t>
  </si>
  <si>
    <t>(Número de etapas del modelo de gobernanza implementadas / Total etapas definidas del modelo) ×100</t>
  </si>
  <si>
    <t>Formalización de 4 nodos territoriales para la vigencia</t>
  </si>
  <si>
    <t xml:space="preserve">Correo electrónico, reunión, mesa de trabajo, acta de reunión, matriz etc. </t>
  </si>
  <si>
    <t>Luis Carlos Paredes Aguirre
Marcela Cardozo</t>
  </si>
  <si>
    <t>lcparedes@minenergia.gov.co
mmcardozo@minenergia.gov.co</t>
  </si>
  <si>
    <t>Garantizar que la gobernanza de la RedTEJ funcione de manera efectiva para articular actores, orientar decisiones y generar valor público mediante la democratización del conocimiento en transición energética justa.</t>
  </si>
  <si>
    <t>Ejecutar el plan de acción de los nodos territoriales activos</t>
  </si>
  <si>
    <t>Memorias, actas y documentos firmados</t>
  </si>
  <si>
    <t>Ejecutar Plan de Acción del consejo de la RedTEJ</t>
  </si>
  <si>
    <t>Documentos de avances e informe final de gestión de la RedTEJ</t>
  </si>
  <si>
    <t>Consolidar la implementación del Modelo Integrado de Planeación y Gestión (MIPG) mediante la identificación y cierre de brechas de gestión institucional.</t>
  </si>
  <si>
    <t>Avance en la consolidación del MIPG orientado al cierre de brechas de gestión</t>
  </si>
  <si>
    <t>Puntaje FURAG 2026 (medición para el trimestre 3)</t>
  </si>
  <si>
    <t xml:space="preserve">Fortalecer la implementación del Modelo Integrado de Planeación y Gestión (MIPG) mediante la identificación, análisis y definición de acciones para el cierre de brechas </t>
  </si>
  <si>
    <t>Plan de cierre de brechas del MIPG y sus segumientos</t>
  </si>
  <si>
    <t>Luis Carlos Paredes Aguirre
Yolima Alejandra Acosta Lobo</t>
  </si>
  <si>
    <t>lcparedes@minenergia.gov.co
yaacosta@minenergia.gov.co</t>
  </si>
  <si>
    <t>Asegurar que el MIPG opere como un sistema vivo de gestión, orientando de manera coherente la planeación, el seguimiento, el control y la mejora continua, de tal forma que las brechas de gestión identificadas se reduzcan progresivamente y el desempeño institucional se fortalezca. Desde el enfoque MIPG, el objetivo integra diagnóstico, seguimiento y mejora, evita la gestión fragmentada por políticas o instrumentos, orienta la toma de decisiones basada en evidencias, reduce riesgos de reincidencia en brechas institucionales)</t>
  </si>
  <si>
    <t>Fortalecer el Sistema Intergado de Gestión mediante la apropiación de la cultura del SIG, integración de los ejes del SIG y su articulación con el Modelo Integrado de Planeación y Gestión.</t>
  </si>
  <si>
    <t>Estrategia de cultura y apropiación SIG y sus seguimientos
Plan de trabajo del SIG y sus seguimientos
Actualización documental del SIG
Revisión por la dirección del SIG</t>
  </si>
  <si>
    <t>Fortalecer la calidad, coherencia y oportunidad de la planeación estratégica  como soporte para la toma de decisiones basada en información confiable.</t>
  </si>
  <si>
    <t xml:space="preserve"> Índice de calidad, coherencia y oportunidad de la planeación y seguimiento institucional</t>
  </si>
  <si>
    <t>(Número de Registros de planeación y seguimiento que cumplen criterios definidos / Número Total de registros evaluados) × 100</t>
  </si>
  <si>
    <t>Definir y formalizar los criterios de calidad, coherencia y oportunidad para la planeación y el seguimiento institucional.</t>
  </si>
  <si>
    <t>Documento técnico de criterios de calidad, coherencia y oportunidad, validado por OPGI.
Matriz de criterios aplicada a la planeación y seguimiento institucional aprobada por la coordinación.</t>
  </si>
  <si>
    <t>Luis Carlos Paredes Aguirre</t>
  </si>
  <si>
    <t>lcparedes@minenergia.gov.co</t>
  </si>
  <si>
    <t>(Sentido estratégico: consolidar la planeación y el seguimiento como herramientas efectivas de gestión, de manera que la información institucional deje de ser un ejercicio de reporte y se convierta en un insumo confiable, oportuno y coherente para la toma de decisiones estratégicas. Desde el enfoque MIPG, este objetivo fortalece la gestión por resultados, mejora la calidad del control y la rendición de cuentas, reduce riesgos derivados de información inconsistente o extemporánea, aporta al desempeño institucional sin depender de factores externos)</t>
  </si>
  <si>
    <t>Implementar un ejercicio periódico de revisión y validación de la información de planeación y seguimiento registrada en el Planeación estratégica y planeación institucional.</t>
  </si>
  <si>
    <t>Matriz consolidada de revisión y validación de registros de planeación y seguimiento.
Reportes periódicos de resultados del ejercicio de validación (por trimestre).
Registro de ajustes y mejoras a los registros revisados.</t>
  </si>
  <si>
    <t>Fortalecer la articulación con los líderes de proceso para la mejora de la calidad de la información de planeación y seguimiento  (Desarrollar espacios de articulación técnica con los líderes de proceso para orientar la correcta formulación de objetivos, indicadores y reportes de avance, promoviendo la coherencia entre lo planeado y lo ejecutado).</t>
  </si>
  <si>
    <t>Actas o memorandos técnicos de articulación con líderes de proceso.
Orientaciones técnicas o recomendaciones emitidas a los procesos.
Registro de mejoras implementadas en la formulación y seguimiento.</t>
  </si>
  <si>
    <t>Analizar y consolidar información de planeación y seguimiento como insumo para la toma de decisiones.</t>
  </si>
  <si>
    <t>Informe consolidado de análisis de planeación y seguimiento.
Tableros o matrices de apoyo para la toma de decisiones (SIGAME u otro sistema).
Recomendaciones técnicas derivadas del análisis.</t>
  </si>
  <si>
    <t xml:space="preserve"> Implementar el programa de transparencia y ética pública del MME</t>
  </si>
  <si>
    <t>Nivel de implementación  del programa de transparencia y ética pública</t>
  </si>
  <si>
    <t>(No. de Componentes con gestión efectiva y articulada del programa de transparencia y ética pública / No. Total de componentes evaluados del programa de transparencia y ética pública)*100</t>
  </si>
  <si>
    <t>Gestionar la línea estratégica para el control de riesgos para la integridad</t>
  </si>
  <si>
    <t>Componentes de la línea estratégica para la gestión del riesgo ejecutados</t>
  </si>
  <si>
    <t>Luis Carlos Paredes Aguirre
Adriana Marcela Vargas</t>
  </si>
  <si>
    <t>lcparedes@minenergia.gov.co
amvargasa@minenergia.gov.co</t>
  </si>
  <si>
    <t>Este objetivo tiene como sentido estratégico garantizar que los principios de ética pública, transparencia, gestión del riesgo y estado abierto se integren de manera efectiva en la gestión institucional, trascendiendo la ejecución de programas o actividades aisladas y consolidándose como prácticas sostenibles que aportan al desempeño, la confianza ciudadana y la toma de decisiones informadas)</t>
  </si>
  <si>
    <t>Gestionar la línea estratégica de redes y articulación para el fortalecimiento de la transparencia institucional</t>
  </si>
  <si>
    <t>Componentes de la línea estratégica de redes y articulación ejecutados</t>
  </si>
  <si>
    <t>Gestionar la cultura de la legalidad y estado abierto para el fortalecimiento de la ética institucional</t>
  </si>
  <si>
    <t>Componentes de la cultura de la legalidad y estado abierto ejecutados</t>
  </si>
  <si>
    <t>Gestionar la línea estratégica de iniciativas adicionales establecidas en el PTEP para el fortalecimientode la trasparencia y ética institucional</t>
  </si>
  <si>
    <t>Componentes de iniciativas adicionales establecidas en el PTEP ejecutados</t>
  </si>
  <si>
    <t>Mejorar el desempeño institucional y la generación de valor público mediante la consolidación de un Sistema Integrado de Gestión (SIG) que articule MIPG, las buenas prácticas de gestión y la innovación de procesos para la fortalecer la toma de decisiones y la evaluación basada en resultados.</t>
  </si>
  <si>
    <t>Grado de avance en la innovación por procesos orientada a la simplificación y mejora del modelo de operación</t>
  </si>
  <si>
    <t>IGEI= (PCME×0,4)+(PEES×0,3)+(PACO×0,3)</t>
  </si>
  <si>
    <t xml:space="preserve">Analizar y modelar los procesos priorizados mediante herramientas de arquitectura de procesos y BPMN </t>
  </si>
  <si>
    <t>Documento Manuales de procesos priorizados y sus respectivos diagramas BPMN</t>
  </si>
  <si>
    <t>Luis Carlos Paredes Aguirre
Hugo Andrés Mera Garzón</t>
  </si>
  <si>
    <t>lcparedes@minenergia.gov.co
hamera@minenergia.gov.co</t>
  </si>
  <si>
    <t>Impulsar una transformación real del modelo de operación institucional, de manera que la planeación y la gestión dejen de operar de forma fragmentada y se orienten a procesos más simples, eficientes y centrados en resultados. Desde el enfoque MIPG, este objetivo Promueve la innovación como habilitador del desempeño, no como fin en sí mismo. Reduce cargas administrativas y reprocesos. Mejora la eficiencia y la calidad de la gestión institucional. Genera valor público a través de procesos más ágiles y simplificados)</t>
  </si>
  <si>
    <t>Diseñar e implementar iniciativas de simplificación y mejora en los procesos priorizados.</t>
  </si>
  <si>
    <t>Planes de mejora o rediseño de procesos priorizados.</t>
  </si>
  <si>
    <t>Diseño del mecanismo de monitoreo y seguimiento a las iniciativas de innovación y mejora de procesos del MME.</t>
  </si>
  <si>
    <t>1. Modelos de seguimiento y monitoreo de procesos
2. Modelo de madurez de procesos
3. Rutas de mejora de procesos institucionales.</t>
  </si>
  <si>
    <t>16. GRUPO DE REGALÍAS</t>
  </si>
  <si>
    <t>Regalías</t>
  </si>
  <si>
    <t>Promover la destinación de recursos del Sistema General de Regalías (SGR) en proyectos de inversión que contribuyen a la Transición Energética Justa (TEJ)</t>
  </si>
  <si>
    <t>Valor total de recursos del SGR destinados a proyectos que impulsan la Transición Energética Justa.</t>
  </si>
  <si>
    <t>Millones de pesos</t>
  </si>
  <si>
    <t>Sumatoria de los recursos del SGR invertidos en proyectos de inversión que contribuyen a la TEJ</t>
  </si>
  <si>
    <t>Realizar un análisis de los proyectos SGR asociados a Transición Energética Justa para identificar, consolidar y reportar el monto aprobado.</t>
  </si>
  <si>
    <t>Matriz con relación de proyectos y montos aprobados con recursos del Sistema General de Regalías que contribuyen a la TEJ.</t>
  </si>
  <si>
    <t>Culminar las etapas de la convocatoria de Inventivo a la Producción (IP) bienio 2025-2026 que permitan asignar los recursos y agilizar su inversión en proyectos que contribuyan a la TEJ</t>
  </si>
  <si>
    <t>Matriz con relación de proyectos y montos aprobados con recursos de la convocatoria IP que contribuyen a la TEJ.</t>
  </si>
  <si>
    <t>Acompañar a las entidades territoriales en la estructuración, presentación y aprobación de proyectos que representen nuevos usuarios de energía eléctrica.</t>
  </si>
  <si>
    <t>Número de usuarios de energía eléctrica con recursos del SGR en proyectos aprobados</t>
  </si>
  <si>
    <r>
      <t xml:space="preserve">Sumatoria de usuarios para ampliacion de cobertura de energia electrica en proyectos </t>
    </r>
    <r>
      <rPr>
        <b/>
        <sz val="9"/>
        <color rgb="FF000000"/>
        <rFont val="Calibri"/>
        <family val="2"/>
        <scheme val="minor"/>
      </rPr>
      <t>aprobados</t>
    </r>
    <r>
      <rPr>
        <sz val="9"/>
        <color rgb="FF000000"/>
        <rFont val="Calibri"/>
        <family val="2"/>
        <scheme val="minor"/>
      </rPr>
      <t xml:space="preserve"> con recursos del SGR</t>
    </r>
  </si>
  <si>
    <t>Hacer seguimiento a los proyectos en alto estado de maduración que puedan ser aprobados en el marco del SGR</t>
  </si>
  <si>
    <t>Matriz con relación de proyectos que inlcuye detalle de número de nuevos usuarios de energía eléctrica con recursos del SGR en proyectos aprobados</t>
  </si>
  <si>
    <t>Acompañar a las entidades territoriales para la presentación de los proyectos de la Convocatoria IP ante el OCAD Paz</t>
  </si>
  <si>
    <t>Matriz con relación de proyectos que inlcuye detalle de número de nuevos usuarios de energía eléctrica con recursos del IP en proyectos aprobados</t>
  </si>
  <si>
    <t>Acompañar a las entidades territoriales en la ejecución y terminación de los contratos de los proyectos de energía eléctrica que representen nuevos usuarios.​</t>
  </si>
  <si>
    <t>Número de usuarios de energía eléctrica con recursos del SGR en proyectos terminados</t>
  </si>
  <si>
    <r>
      <t xml:space="preserve">Sumatoria de usuarios para ampliacion de cobertura de energia electrica en proyectos </t>
    </r>
    <r>
      <rPr>
        <b/>
        <sz val="9"/>
        <color rgb="FF000000"/>
        <rFont val="Calibri"/>
        <family val="2"/>
        <scheme val="minor"/>
      </rPr>
      <t>terminados</t>
    </r>
    <r>
      <rPr>
        <sz val="9"/>
        <color rgb="FF000000"/>
        <rFont val="Calibri"/>
        <family val="2"/>
        <scheme val="minor"/>
      </rPr>
      <t xml:space="preserve"> con recursos del SGR</t>
    </r>
  </si>
  <si>
    <t>Hacer seguimiento a los proyectos en avanzada ejecución que puedan ser finalizados para tener los usuarios efectivamente con servicio.</t>
  </si>
  <si>
    <t>Matriz con proyectos que inlcuye detalle de número de usuarios de energía eléctrica con recursos del SGR en proyectos terminados</t>
  </si>
  <si>
    <t>Realizar monitoreo permanente al avance de las obras y gestiones pendientes, con el fin de identificar oportunidades de agilización que permitan garantizar la puesta en operación oportuna del servicio a los usuarios.</t>
  </si>
  <si>
    <t>Reporte de gestión realizada sobre los proyectos próximos a finalizar su ejecución</t>
  </si>
  <si>
    <t>Acompañar a las entidades territoriales en la formulación y aprobación de proyectos de inversión que representen nuevos usuarios de gas domiciliario.​</t>
  </si>
  <si>
    <t>Número de usuarios de gas domiciliario en  proyectos aprobados financiados con recursos del SGR</t>
  </si>
  <si>
    <t>Sumatoria de usuarios para ampliacion de cobertura de gas domiciliario en proyectos aprobados con recursos del SGR</t>
  </si>
  <si>
    <t>Realizar un análisis trimestral de los proyectos a financiarse con recursos del SGR que representen nuevos usuarios de gas domiciliario.</t>
  </si>
  <si>
    <t>Matriz con número de usuarios de gas domiciliario en  proyectos aprobados financiados con recursos del SGR acompañados por el GR - MME</t>
  </si>
  <si>
    <t xml:space="preserve">Consultar periódicamente los aplicativos del SGR para identificar proyectos aprobados por las ET que se traducen en nuevos usuarios de gas domiciliario </t>
  </si>
  <si>
    <t>Matriz con número de usuarios de gas domiciliario en  proyectos aprobados financiados con recursos del SGR obtenida de los aplicativos del SGR</t>
  </si>
  <si>
    <t>Gestionar la consecución de recursos provenientes de la modalidad de Obras por Impuestos y de Responsabilidad Social Empresarial para aumentar la inversión en la TEJ.</t>
  </si>
  <si>
    <t>Monto de recursos obtenidos por Obras por Impuestos y Responsabilidad Social Empresarial destinados a la Transición Energética Justa.</t>
  </si>
  <si>
    <t>Sumatoria de los recursos obtenidos por Obras por Impuestos y Responsabilidad Social Empresarial orientados a la inversión en la TEJ</t>
  </si>
  <si>
    <t>Identificar, priorizar y presentar información a empresas potenciales aportantes mediante mesas técnicas bilaterales, con seguimiento periódico hasta la materialización de compromisos.</t>
  </si>
  <si>
    <t xml:space="preserve">Relación de empresas posibles aportantes </t>
  </si>
  <si>
    <t>Desarrollar espacios de articulación técnica con potenciales empresas aportantes para socializar información estratégica y promover su vinculación, realizando seguimiento continuo hasta consolidar compromisos efectivos.</t>
  </si>
  <si>
    <t>Matriz que incluya los espacios desarrollados con empresas aportantes</t>
  </si>
  <si>
    <t>17. FORMALIZACIÓN MINERA</t>
  </si>
  <si>
    <t>28. Realizar las mesas de trabajo interinstitucionales de los Distritos Mineros Especiales para la Diversificación Productiva</t>
  </si>
  <si>
    <t>32. Mesas de trabajo Interinstitucionales de los Distritos Mineros Especiales para la Diversificación Productiva realizadas</t>
  </si>
  <si>
    <t>Sumatoria del número de Mesas de trabajo Interinstitucionales de los Distritos Mineros Especiales para la Diversificación Productiva realizadas</t>
  </si>
  <si>
    <t>Realizar la contratación de persona natural y jurídica para la realización de las Mesas de Trabajo Interinstitucional de los Distritos Mineros Especiales para la Diversificación Productiva</t>
  </si>
  <si>
    <t>Contratos suscritos con personas naturales y jurídicas para la realización de las Mesas de Trabajo Interinstitucional de los Distritos Mineros Especiales para la Diversificación Productiva</t>
  </si>
  <si>
    <t>Alexander Reina Otero
Director</t>
  </si>
  <si>
    <t>areina@minenergia.gov.co</t>
  </si>
  <si>
    <t>Diseñar la estrategia para realizar las Mesas de trabajo Interinstitucionales de los Distritos Mineros Especiales para la Diversificación Productiva</t>
  </si>
  <si>
    <t>Diseño metodológico de la estrategia de implementación que contenga la matriz de articulación interinstitucional para la construcción de los Planes Estratégicos de Gestión así como las actas o memorias de validación interna y/o interinstitucional de la estrategia</t>
  </si>
  <si>
    <t>Realizar las mesas de Trabajo Interinstitucional de los Distritos Mineros Especiales para la Diversificación Productiva</t>
  </si>
  <si>
    <t>* Actas de instalación y desarrollo de cada Mesa de Trabajo Interinstitucional
* Listados de asistencia
* Memorias técnicas de las sesiones realizadas.
* Relación consolidada del número de Mesas de Trabajo Interinstitucional implementadas
 * Insumos y aportes recogidos en las Mesas para la construcción de los Planes Estratégicos de Gestión.
 * Informe consolidado de resultados de las Mesas de Trabajo Interinstitucional.</t>
  </si>
  <si>
    <t>29. Desarrollar acompañamientos técnicos en aspectos mineros, ambientales, jurídicos, desarrollo empresarial y buenas prácticas a Unidades de Producción Minera (UPM)</t>
  </si>
  <si>
    <t>33. Acompañamientos técnicos en aspectos mineros, ambientales, jurídicos, desarrollo empresarial y buenas prácticas a Unidades de Producción Minera (UPM) desarrollados</t>
  </si>
  <si>
    <t>Sumatoria de acompañamientos técnicos en aspectos mineros, ambientales, jurídicos, desarrollo empresarial y buenas prácticas a Unidades de Producción Minera (UPM) desarrollados</t>
  </si>
  <si>
    <t>Realizar la contratación de persona natural y jurídica para el desarrollo de acompañamientos técnicos en aspectos mineros, ambientales, jurídicos, desarrollo empresarial y buenas prácticas a Unidades de Producción Minera (UPM)</t>
  </si>
  <si>
    <t>Contratos suscritos con personas naturales y jurídicas para el desarrollo de acompañamientos técnicos en aspectos mineros, ambientales, jurídicos, desarrollo empresarial y buenas prácticas a Unidades de Producción Minera (UPM)</t>
  </si>
  <si>
    <t>Diseñar la estrategia de acompañamientos técnicos en aspectos mineros, ambientales, jurídicos, desarrollo empresarial y buenas prácticas a Unidades de Producción Minera (UPM)</t>
  </si>
  <si>
    <t>Diseño metodológico de la estrategia de acompañamientos técnicos que contenga la matriz de necesidades de fortalecimiento de capacidades de las UPM, así como la ruta de acompañamiento técnica.</t>
  </si>
  <si>
    <t>Desarrollar los acompañamientos  técnicos en aspectos mineros, ambientales, jurídicos, desarrollo empresarial y buenas prácticas a Unidades de Producción Minera (UPM)</t>
  </si>
  <si>
    <t>*Registros de acompañamientos técnicos realizados (fichas técnicas, formatos de visita o asesoría).
* Actas, memorias o informes de cada jornada de acompañamiento técnico.
* Listados de asistencia de mineros y actores interesados.
* Material pedagógico y técnico utilizado (guías, presentaciones, cartillas u otros insumos).
* Evidencias fotográficas y/o audiovisuales de las actividades desarrolladas.
* Base de datos consolidada de UPM acompañadas y número de acompañamientos técnicos realizados, como soporte del indicador.
*Informe consolidado de resultados del fortalecimiento de capacidades, con principales avances y recomendaciones.</t>
  </si>
  <si>
    <t>30. Fortalecer a Mineros y actores interesados para el desarrollo de una minería responsable y la diversificación productiva con enfoque de género</t>
  </si>
  <si>
    <t>34. Mineros y actores interesados fortalecidos para el desarrollo de una minería responsable y la diversificación productiva con enfoque de género</t>
  </si>
  <si>
    <t xml:space="preserve"> Sumatoria de mineros y actores interesados fortalecidos para el desarrollo de una minería responsable y la diversificación productiva con enfoque de género</t>
  </si>
  <si>
    <t>Realizar la contratación de persona natural y jurídica para el fortalecimiento de Mineros y actores interesados para el desarrollo de una minería responsable y la diversificación productiva con enfoque de género</t>
  </si>
  <si>
    <t>Contratos suscritos con personas naturales y jurídicas para el fortalecimiento de Mineros y actores interesados para el desarrollo de una minería responsable y la diversificación productiva con enfoque de género</t>
  </si>
  <si>
    <t>Diseñar la estrategia de fortalecimiento de capacidades para el desarrollo de una minería responsable y la diversificación productiva con enfoque de género</t>
  </si>
  <si>
    <t>Diseño metodológico de la estrategia de fortalecimiento de capacidades que contenga la matriz de actores y necesidades de fortalecimiento, así como la ruta de fortalecimiento de capacidades con enfoque de género</t>
  </si>
  <si>
    <t>Realizar el fortalecimiento de capacidades de mineros y actores interesados</t>
  </si>
  <si>
    <t>* Registros de participación de mineros y actores interesados fortalecidos.
* Actas, memorias o informes de las jornadas de fortalecimiento.
* Material pedagógico y metodológico utilizado.
* Evidencias de las actividades desarrolladas (registros fotográficos y/o audiovisuales).
* Base de datos consolidada de mineros y actores interesados fortalecidos
* Informe consolidado de resultados del fortalecimiento de capacidades, con énfasis en minería responsable, diversificación productiva y enfoque de género.
* Caja de Herramientas</t>
  </si>
  <si>
    <t>31, Construir Instrumentos técnicos y metodológicos para las transformaciones territoriales y la diversificación productiva</t>
  </si>
  <si>
    <t>35. Instrumentos técnicos y metodológicos construidos para las transformaciones territoriales y la diversificación productiva</t>
  </si>
  <si>
    <t>Sumatoria de instrumentos técnicos metodológicos construidos para las transformaciones territoriales y la diversificación productiva</t>
  </si>
  <si>
    <t>Realizar la contratación de persona natural y jurídica para construir Instrumentos técnicos y metodológicos para las transformaciones territoriales y la diversificación productiva</t>
  </si>
  <si>
    <t>Contratos suscritos con personas naturales y jurídicas para construir Instrumentos técnicos y metodológicos para las transformaciones territoriales y la diversificación productiva</t>
  </si>
  <si>
    <t>Diseñar la metodología para la construcción de los instrumentos técnicos</t>
  </si>
  <si>
    <t>Diseño metodológico para la construcción de los instrumentos técnicos incluyendo el cronograma de desarrollo de normatividad</t>
  </si>
  <si>
    <t>Construir los instrumentos técnicos y metodológicos</t>
  </si>
  <si>
    <t>* Instrumentos técnicos y metodológicos para las transformaciones territoriales y la diversificación productiva
* Fichas técnicas de cada instrumento para las transformaciones territoriales y la diversificación productiva</t>
  </si>
  <si>
    <t>32. Realizar espacios de participación institucionales y no institucionales en el marco  de la ruta de formalización minera</t>
  </si>
  <si>
    <t>36. Espacios de participación institucionales y no institucionales realizados en el marco  de la ruta de formalización minera</t>
  </si>
  <si>
    <t>(Número de espacios de participación acompañados en el marco  de la ruta de formalización minera/Número de espacios de participación demandados en el marco  de la ruta de formalización minera)*100</t>
  </si>
  <si>
    <t>Realizar la contratación de persona natural y jurídica para la realización de espacios de participación institucionales y no institucionales realizados en el marco  de la ruta de formalización minera</t>
  </si>
  <si>
    <t>Contratos suscritos con personas naturales y jurídicas para la realización de espacios de participación institucionales y no institucionales realizados en el marco  de la ruta de formalización minera</t>
  </si>
  <si>
    <t xml:space="preserve">Diseñar la metodología para la participación en espacios institucionales </t>
  </si>
  <si>
    <t>Diseño metodológico para la participación en espacios institucionales y no institucionales, incluyendo ruta metodológica de participación y acompañamiento y cronograma</t>
  </si>
  <si>
    <t>Participar en los espacios institucionales y no institucionales</t>
  </si>
  <si>
    <t>* Registros de participación y acompañamiento en los espacios institucionales y no institucionales (actas, memorias o informes).
* Listados de asistencia y/o soportes de participación.
* Sistematización de aportes, acuerdos y compromisos derivados de los espacios acompañados.
* Informe consolidado de acompañamiento a los espacios de participación en el marco de la ruta de formalización minera</t>
  </si>
  <si>
    <t>18. OFICINA DE ASUNTOS SOCIALES Y AMBIENTALES</t>
  </si>
  <si>
    <t xml:space="preserve">Energia </t>
  </si>
  <si>
    <t>Socioambiental</t>
  </si>
  <si>
    <t>Dinamizar trámites de proyectos de energía en la Estrategia 6GW+</t>
  </si>
  <si>
    <t xml:space="preserve">Porcentaje de avance en la gestión de trámites de proyectos de energía en la Mesa de Energías Limpias (Estrategia 6GW+).
</t>
  </si>
  <si>
    <t>(Número de trámites gestionados en la Mesa de Energías Limpias / Número de trámites recibidos en la Mesa de Energías Limpias) X 100</t>
  </si>
  <si>
    <t xml:space="preserve">Desarrollar la ruta de gestión de trámites que aportan a la estrategia 6GW+, en el marco de la Mesa de Energías Limpias con gremios y entidades. </t>
  </si>
  <si>
    <t>Documento de sintesis de los trámites gestionados en la mesa de energias limpias articulados al espacio de 6GW+ (incluye gestión y resultados)</t>
  </si>
  <si>
    <t xml:space="preserve">Luisa Fernanda Avila - CONTRATISTA </t>
  </si>
  <si>
    <t>lfavila@minenergia.gov.co</t>
  </si>
  <si>
    <t xml:space="preserve">Divulgación de resultados de la gestión de trámites de Energías Limpias, en el espacio directivo de la estrategia 6GW+ para la oficialización de los trámites gestionados. </t>
  </si>
  <si>
    <t>Actas y/ listado de asistencia de la  divulgación de resultados de la gestión de trámites de Energías Limpias, en el espacio directivo de la estrategia 6GW+</t>
  </si>
  <si>
    <t>Diversificacion productiva de actividades extractivas</t>
  </si>
  <si>
    <t>Fortalecer la gestión del conocimiento, la información y la innovación de acuerdo con las necesidades de la entidad y a las expectativas de las partes interesadas preservando la confidencialidad, integralidad</t>
  </si>
  <si>
    <t>Socializar las guías minero ambientales de exploración, explotación, transformación y beneficio, así como de formalización y pequeña minería actualizadas, con el fin de promover buenas prácticas minero-ambientales en todas las escalas de la minería a nivel territorial.</t>
  </si>
  <si>
    <t>Porcentaje de cumplimiento en la realización de espacios de socialización de Guías Minero Ambientales con pequeños y mediananos mineros o en proceso de formalización</t>
  </si>
  <si>
    <t>(Número de Espacios de socialización de las Guías Minero Ambientales realizados / Número de Espacios de socialización de las Guías Minero Ambientales programados) x 100</t>
  </si>
  <si>
    <t>Adopcion de  Guías Minero Ambientales priorizadas</t>
  </si>
  <si>
    <t>Guías Minero Ambientales adaptadas a material pedagógico</t>
  </si>
  <si>
    <t>Desarrollo de espacios de socialización de las Guías Minero Ambientales</t>
  </si>
  <si>
    <t>Actas y/ listado de asistencia de los espacios de socialización de las Guías Minero Ambientales</t>
  </si>
  <si>
    <t>Cierre de brechas energeticas</t>
  </si>
  <si>
    <t>Implementar y cumplir los planes, proyectos o programas orientados al uso racional y eficiente de los recursos conforme a sus aspectos e impactos ambientales..</t>
  </si>
  <si>
    <t>Diseñar  hoja de ruta intersectorial frente posibles riesgos asociados a radiaciones generadas por campos electromagnéticos del sistema eléctrico</t>
  </si>
  <si>
    <t>Hoja de ruta de actuación intersectorial frente posibles riesgos asociados a radiaciones generadas por campos electromagnéticos del sistema eléctrico</t>
  </si>
  <si>
    <t xml:space="preserve">Numero </t>
  </si>
  <si>
    <t># de Hojas de ruta de actuación intersectorial  frente posibles riesgos asociados a radiaciones generadas por campos electromagnéticos del sistema eléctrico raalizadas / Programados x 100</t>
  </si>
  <si>
    <t>Definición y concertación de la hoja de ruta de actuación intersectorial frente posibles riesgos asociados a la salud humana radiaciones generadas por campos electromagnéticos del sistema eléctrico</t>
  </si>
  <si>
    <t>Actas y/o listados de asistencias de las concertaciones con actores intersectoriales</t>
  </si>
  <si>
    <t>Seguimiento a la Hoja de ruta de actuación intersectorial frente posibles riesgos asociados a radiaciones generadas por campos electromagnéticos del sistema eléctrico</t>
  </si>
  <si>
    <t xml:space="preserve">
Hoja de ruta con instrumento de seguimiento</t>
  </si>
  <si>
    <t xml:space="preserve">Relacionamiento Territorial y Territorio </t>
  </si>
  <si>
    <t>5. Impulsar acciones orientadas a promover mecanismos del relacionamiento social con empresas, delegados y comunidades wayuu impactadas por los proyectos FNCER y LT, en el marco del Comité Tripartito para el Pacto por la Transición Energética Justa</t>
  </si>
  <si>
    <t xml:space="preserve">Número de mecanismos de relacionamiento social formulados e implementados para proyectos FNCER y LT con comunidades Wayuu </t>
  </si>
  <si>
    <r>
      <rPr>
        <sz val="9"/>
        <rFont val="Calibri"/>
        <family val="2"/>
        <scheme val="minor"/>
      </rPr>
      <t xml:space="preserve"> Número de mecanismos de relacionamiento social con empresas, delegados y comunidades wayuu impactadas por los proyectos FNCER y LT  formulados e implementados</t>
    </r>
    <r>
      <rPr>
        <sz val="9"/>
        <color rgb="FFFF0000"/>
        <rFont val="Calibri"/>
        <family val="2"/>
        <scheme val="minor"/>
      </rPr>
      <t> </t>
    </r>
  </si>
  <si>
    <t xml:space="preserve">Diálogo tripartito para la construcción de un documento preliminar normativo </t>
  </si>
  <si>
    <t>Documento preliminar del decreto</t>
  </si>
  <si>
    <t xml:space="preserve">Socialización territorial del proyecto frente al mecanismo normativo con las autoridades Wayuu </t>
  </si>
  <si>
    <t>Actas de reunión, listado de asistencia y registro fotográfico de la socialización territorial del proyecto de decreto normativo</t>
  </si>
  <si>
    <t>Espacio deliberativo con autoridades wayuu para la legitmidad social del decreto normativo</t>
  </si>
  <si>
    <t>acta de la Convención Wayuu</t>
  </si>
  <si>
    <t>Expedición por la OAJ del decreto normativo</t>
  </si>
  <si>
    <t>Decreto normativo expedido</t>
  </si>
  <si>
    <t>Implementación del Decreto Normativo</t>
  </si>
  <si>
    <t>Comité tripartito y mesas de trabajo para la implementación del decreto normativo</t>
  </si>
  <si>
    <t>Sistema de protección social universal y adaptativo</t>
  </si>
  <si>
    <t>8. impulsar el  enfoque de derechos humanos y diferencial en el desarrollo de las actividades minero-energéticas, mediante la actualización de la política sectorial de derechos humanos.</t>
  </si>
  <si>
    <t>Porcentaje de avance en la actualización de la política sectorial de derechos humanos del sector minero-energético</t>
  </si>
  <si>
    <t xml:space="preserve">Porcentual </t>
  </si>
  <si>
    <t>(Número de actividades realizadas para la actualización de la Política de Derechos humanos / Número de actividades programadas para la actualizacion de la Política de Derechos Humanos) x 100</t>
  </si>
  <si>
    <t xml:space="preserve">Trimestral </t>
  </si>
  <si>
    <t>Revisión tecnica y cierre de brechas del documento preliminar de la política sectorial de derechos humanos del sector minero-energético</t>
  </si>
  <si>
    <t>Documento preliminar actualizacion politica DH</t>
  </si>
  <si>
    <t>Validacion participativa e interinstitucional de la política sectorial de derechos humanos del sector minero-energético</t>
  </si>
  <si>
    <t>Relatoria de espacios desarrollados para validacion interinstitucional del documento de política sectorial de derechos humanos del sector minero-energético</t>
  </si>
  <si>
    <t>Adopcion y socializacion de la política sectorial de derechos humanos del sector minero-energético</t>
  </si>
  <si>
    <t xml:space="preserve">Socializacion del documento de política sectorial de derechos humanos del sector minero-energético actualizado </t>
  </si>
  <si>
    <t>Implementación de la política sectorial de derechos humanos del sector minero-energético</t>
  </si>
  <si>
    <t>Desarrollo plan de trabajo para implementación de lineamientos del documento de política sectorial de derechos humanos del sector minero-energético</t>
  </si>
  <si>
    <t>Contribuir a la democratización de la energía mediante un análisis ténico del Índice de Pobreza Energética Multidimensional (IPEM), que facilite la toma de decisiones frenta las brechas energéticas existentes con enfasis en los territorios PDET Y PNIS</t>
  </si>
  <si>
    <t xml:space="preserve">No aplica </t>
  </si>
  <si>
    <t>Elaboración y socialización del Informe de Pobreza Energética Multidimensional (IPEM) en Colombia.</t>
  </si>
  <si>
    <t>Numero de actividades realizadas para elaborar y socializar el informe / numero total de actividades programadas x100</t>
  </si>
  <si>
    <t>Revisión tecnica de documentos sobre pobreza energética.</t>
  </si>
  <si>
    <t>Documento metodológico para la medición de la PEM en Colombia</t>
  </si>
  <si>
    <t>Validación de la información estadística.</t>
  </si>
  <si>
    <t>Bases de datos consolidadas de acuerdo con las mediciones realizadas</t>
  </si>
  <si>
    <t>Análisis de la información y redaccción del informe anual sobre PEM.</t>
  </si>
  <si>
    <t>Borrador del informe de pobreza energética multidimensional 2025-2026</t>
  </si>
  <si>
    <t>Diseño y diagramación del informe.</t>
  </si>
  <si>
    <t>Informe diagramado de pobreza energética multidimensional 2025-2026</t>
  </si>
  <si>
    <t>Publicación del informe sobre PEM.</t>
  </si>
  <si>
    <t>Publicación del Informe de pobreza energética multidimensional 2025-2026</t>
  </si>
  <si>
    <t>Desarrollo de espacios de socialización de los informes de PEM.</t>
  </si>
  <si>
    <t xml:space="preserve">Evento de divulgación y socialización del IPEM </t>
  </si>
  <si>
    <t>19. DIRECCIÓN DE ENERGÍA ELÉCTRICA</t>
  </si>
  <si>
    <t>Proceso de Energía</t>
  </si>
  <si>
    <t>Actualizar los reglamentos técnicos del sector de energía eléctrica en la vigencia 2026, asegurando su coherencia normativa y técnica conforme a los lineamientos institucionales.</t>
  </si>
  <si>
    <t>Porcentaje de actualización de los reglamentos técnicos del sector de energía eléctrica</t>
  </si>
  <si>
    <r>
      <t>Número.</t>
    </r>
    <r>
      <rPr>
        <sz val="9"/>
        <color rgb="FFFF0000"/>
        <rFont val="Calibri"/>
        <family val="2"/>
        <scheme val="minor"/>
      </rPr>
      <t xml:space="preserve"> </t>
    </r>
  </si>
  <si>
    <t>(Actos administrativos consolidados para firma / Actos administrativos programados)  x 100%</t>
  </si>
  <si>
    <t>Adelantar la revisión y respuesta a los comentarios de consulta pública del proyecto de resolución modificatoria del RETIE y RETILAP, hasta  la consolidación de la matriz de comentarios. 
Ajustar el proyecto de resolución modificatoria del RETIE y RETILAP, de acuerdo con los comentarios recibidos durante consulta pública, hasta enviar los documentos que conforman el acto administrativo para revisión de OAJ. (4 libros+Resolución+Memoría Justificativa).</t>
  </si>
  <si>
    <t>Evidencia de solicitud de revisión a OAJ del proyecto de resolución modificatoria del RETILAP y RETIE.
Solicitud de sesión CART.</t>
  </si>
  <si>
    <t>Eulogio Solarte / Coordinador de reglamentos técnicos</t>
  </si>
  <si>
    <t>esolarte@minenergia.gov.co</t>
  </si>
  <si>
    <t>Realizar el seguimiento a RETIE y RETILAP:   
-A  la solicitud del comité con la CART (Comisión Asesora de Reglamentos Técnicos).
-La revisión por parte de OAJ de los documentos enviados.
-Seguimiento a la publicación.</t>
  </si>
  <si>
    <t>Soporte de la solicitud reunión CART. 
Soporte documental de envio a OAJ con documentos para actualización de resolución.  
Acto administrativo de la DEE RETIE y RETILAP consolidado para firma y publicación en diario oficial.</t>
  </si>
  <si>
    <t xml:space="preserve">Adelantar la revisión, respuesta a los comentarios y ajuste de los documentos del proyecto de resolución de actualización del RETIQ, con base a la consulta pública internacional, hasta la remisión del memorando a OAJ con los documentos que componen el acto administrativo.  </t>
  </si>
  <si>
    <t xml:space="preserve">Comucación oficial dirigida a MINCIT con la atención a comentarios resultante de la consulta pública internacional. Documentos del proyecto de actualización del RETIQ (Resolución, anexo general y memoria justificativa). con los ajustes derivados de la consulta pública internacional. 
Memorando  a OAJ con los documentos que componen el acto administrativo. </t>
  </si>
  <si>
    <t>Realizar el seguimiento a la expedición  de la modificación del reglamento tecnico RETIQ, hasta la publicación en la página web del Ministerio.</t>
  </si>
  <si>
    <t>Acto administrativo  de la DEE RETIQ consolidado para firma y publicación en diario oficial.</t>
  </si>
  <si>
    <t>Fortalecer la difusión de información técnica del sector eléctrico durante la vigencia 2026 mediante contenidos digitales institucionales.</t>
  </si>
  <si>
    <t>Número de contenidos técnicos del sector eléctrico difundidos</t>
  </si>
  <si>
    <t>Productos.Número/Porcentaje</t>
  </si>
  <si>
    <t>Número de contenidos técnicos difundidos</t>
  </si>
  <si>
    <t xml:space="preserve">Semestral </t>
  </si>
  <si>
    <t>Planear, ejecutar y cerrar la estrategia comunicativa del sector, incluyendo la priorización de productos, la recolección de material, la producción de contenidos y la evaluación de resultados durante la vigencia.</t>
  </si>
  <si>
    <t>Estrategia comunicativa y cronograma aprobados.
Material técnico recolectado y repositorio fotográfico consolidado.
Libretos, diseños y piezas audiovisuales producidas.
Contenidos publicados en redes y boletines informativos.
Informe de evaluación y cierre del proceso comunicativo.</t>
  </si>
  <si>
    <t>Tatiana Andrea Martinez Ayala/ Equipo de Comunicaciones</t>
  </si>
  <si>
    <t>tamartinez@minenergia.gov.co</t>
  </si>
  <si>
    <t>Fortalecer procesos de comunidades energéticas priorizadas mediante acompañamiento técnico durante la vigencia 2026, en el marco de la Transición Energética Justa.</t>
  </si>
  <si>
    <t>Nuevos usuarios con generación de energía a partir de fuentes no convencionales de energía renovable que se benefician de comunidades energéticas​ financiadas.</t>
  </si>
  <si>
    <t>El  número de usuarios con generación de energía financiadas y registradas en fase de operación</t>
  </si>
  <si>
    <t>Realizar el seguimiento al número de usuarios implementados con las lineas de acción.</t>
  </si>
  <si>
    <t xml:space="preserve">Certificados de Escuela TEJ e informes de avances </t>
  </si>
  <si>
    <t xml:space="preserve">Equipo de Registro CE </t>
  </si>
  <si>
    <t xml:space="preserve">Jean Carlos Cabarcas Acuña - Coordinador Equipo de Comunidades Energéticas
Santiago </t>
  </si>
  <si>
    <t>Servicio de asistencia tecnica para el fortalecimiento socio organizativo y escuela de transición energetica en comunidades energéticas</t>
  </si>
  <si>
    <t>El registro de Comunidades Energéticas (RCE),  conforme a lo establecido en la Resolución 40509 de 2024.</t>
  </si>
  <si>
    <t>Equipo social CE</t>
  </si>
  <si>
    <t>Elaborar y actualizar instrumentos de política pública orientados a la Transición Energética Justa, que faciliten su implementación, seguimiento y articulación a nivel sectorial.</t>
  </si>
  <si>
    <t>Número de Instrumentos de Política Publica Elaborados</t>
  </si>
  <si>
    <t>(Número de instrumentos de política pública elaborados / Número de instrumentos de política pública proyectados) × 100</t>
  </si>
  <si>
    <t>Elaboración del Proyecto decreto para la TEJ</t>
  </si>
  <si>
    <t>Proyecto decreto para la TEJ elaborado</t>
  </si>
  <si>
    <t>Diego Vanegas / Equipo de Políticas Públicas</t>
  </si>
  <si>
    <t>davanegas@minenergia.gov.co</t>
  </si>
  <si>
    <t>Elaboración de documento de política pública en el marco de la TEJ</t>
  </si>
  <si>
    <t>Documento de Política Publica Elaborado</t>
  </si>
  <si>
    <t>Subsidios</t>
  </si>
  <si>
    <t>Desarrollar la reglamentación asociada al Consumo Indispensable del Servicio de Energía Eléctrica, conforme a lo establecido en el artículo 108 del Plan Nacional de Desarrollo 2022–2026, durante la vigencia 2026.</t>
  </si>
  <si>
    <t>Avanzar en el  desarrollo de la reglamentación a las políticas del sector, establecidas desde el Plan Nacional de Desarrollo 2022-2026, específicamente el artículo 108, Consumo Indispensable al Servicio de Energía Eléctrica.</t>
  </si>
  <si>
    <t>Informe con el análisis de avance, ejercicios de sensibilidad, identificación de riesgos e identificación de necesidades para la reglamentación de la política.</t>
  </si>
  <si>
    <t>(Documentos generados / Documentos Proyectados)  x 100%</t>
  </si>
  <si>
    <t>Identificación de la actualidad y avance en las acciones para la reglamentación del artículo 108 del PND, realizadas por las entidades del sector y el gobierno nacional.</t>
  </si>
  <si>
    <t>Informes de avance al documento principal.</t>
  </si>
  <si>
    <t>Andres Raul Rodriguez Moreno / Coordinador del equipo de subsidios</t>
  </si>
  <si>
    <t>arrodriguez@minenergia.gov.co</t>
  </si>
  <si>
    <t>Mesas y sesiones de trabajo con los actores involucrados para la validación de los avances y desarrollo de propuestas de implementación.</t>
  </si>
  <si>
    <t>30/09/2026</t>
  </si>
  <si>
    <t>Actas de reunión y mesas de trabajo.</t>
  </si>
  <si>
    <t>Ejercicios de Cálculo y sensibilización de aplicación para la política pública.</t>
  </si>
  <si>
    <t>Archivos de cálculo.</t>
  </si>
  <si>
    <t>4. Elaboración de documento / Informe con los resultados y recomendaciones de las actividades anteriores.</t>
  </si>
  <si>
    <t>Documento / Informe Final.</t>
  </si>
  <si>
    <t xml:space="preserve"> Avanzar en el desarrollo técnico y normativo para la focalización y sostenibilidad de los subsidios de energía eléctrica, en cumplimiento del artículo 272 del Plan Nacional de Desarrollo 2022-2026.</t>
  </si>
  <si>
    <t>Identificación de la actualidad y avance en las acciones para la reglamentación del artículo 272 del PND, realizadas por las entidades del sector y el gobierno nacional.</t>
  </si>
  <si>
    <t>30,/09/2026</t>
  </si>
  <si>
    <t>Elaboración de documento / Informe con los resultados y recomendaciones de las actividades anteriores.</t>
  </si>
  <si>
    <t>Incorporar herramientas tecnológicas en la gestión de subsidios que permitan optimizar el uso de insumos y mejorar la trazabilidad de su ciclo de vida.</t>
  </si>
  <si>
    <t>Construcción y refinamiento de herramientas de validación de información que permitala asignación eficiente de recursos de subsidios</t>
  </si>
  <si>
    <t>Herramientas  de validación desarrolladas</t>
  </si>
  <si>
    <t>Número de Herramientas desarrolladas</t>
  </si>
  <si>
    <t>(Herramientas Desarrolladas / Herramientas Proyectadas Proyectadas)  x 100%</t>
  </si>
  <si>
    <t>SISEG - SIN:  En el caso de Realizar refinamientos asociados al proceso de validación, se construirán las historias de usuario correspondientes, asimismo, una vez se tengan resueltas las mismas, se procederá con las respectivas pruebas funcionales.</t>
  </si>
  <si>
    <t>Actas y/o informes de avance.(1 trimestral)</t>
  </si>
  <si>
    <t>FOES: Se trabajará en el desarrollo de una herramienta de validación de información   (conciliaciones trimestrales) asociada  a las empresas que  aplican al Fondo de Energía Social (FOES).</t>
  </si>
  <si>
    <t>Actas y/o informes de avance. (1 trimestral)</t>
  </si>
  <si>
    <t>ZIN- SISFV:  Se trabajará en el Refinamiento  de una herramienta que permita validar a las empresas asociada a las Soluciones Individuales Solares Fotovoltaicas (SISFV)</t>
  </si>
  <si>
    <t>Actas  y/o informes de avance.(1 trimestral)</t>
  </si>
  <si>
    <t>Supervisión</t>
  </si>
  <si>
    <t>Actualizar y evaluar la matriz general de supervisión para asegurar su alineación con los requerimientos técnicos y normativos vigentes.</t>
  </si>
  <si>
    <t>Nivel de actualización de la matriz general de supervisión</t>
  </si>
  <si>
    <t>(Número de etapas del rediseño completadas / Total de etapas planificadas) × 100</t>
  </si>
  <si>
    <t>Rediseño Integral de la Matriz</t>
  </si>
  <si>
    <t>Matriz general de supervisión</t>
  </si>
  <si>
    <t>Carlos Arturo Rodriguez / Coordinador del equipo de supervisión</t>
  </si>
  <si>
    <t>carodriguez@minenergia.gov.co</t>
  </si>
  <si>
    <t xml:space="preserve"> Actualización general de la Matriz</t>
  </si>
  <si>
    <t>Mantenimiento y Actualización Periódica de la Matriz</t>
  </si>
  <si>
    <t>Evaluación de la Efectividad de la Matriz General de Supervisión</t>
  </si>
  <si>
    <t>02/05/82026</t>
  </si>
  <si>
    <t>Fondos de Apoyo a la Energización</t>
  </si>
  <si>
    <t>Elaborar y validar informes financieros consolidados sobre la ejecución de los fondos de apoyo a la energización (FAZNI, FAER y PRONE).</t>
  </si>
  <si>
    <t>Cumplimiento en la elaboración de informes financieros de ejecución de los fondos FAZNI, FAER y PRONE</t>
  </si>
  <si>
    <t>(Número de informes realizados por trimestre)</t>
  </si>
  <si>
    <t>Consolidar la información financiera de la ejecución de los fondos FAZNI, FAER y PRONE a partir de las fuentes oficiales disponibles.</t>
  </si>
  <si>
    <t>Matriz consolidada de ejecución financiera de los fondos FAZNI, FAER y PRONE, estandarizada</t>
  </si>
  <si>
    <t>Martha Stephanny Barreto Mantilla / Coordinador del equipo de fondos de apoyo a la energización</t>
  </si>
  <si>
    <t>msbarreto@minenergia.gov.co</t>
  </si>
  <si>
    <t>Elaborar el informe financiero consolidado sobre la ejecución de los fondos FAZNI, FAER y PRONE, conforme a los lineamientos establecidos.</t>
  </si>
  <si>
    <t>Informe financiero consolidado de la ejecución de los fondos FAZNI, FAER y PRONE, elaborado y presentado</t>
  </si>
  <si>
    <t xml:space="preserve">Colombia Solar </t>
  </si>
  <si>
    <t>Promover mecanismos de financiación que contribuyan a la reducción de los costos de acceso a la energía eléctrica para los estratos 1, 2 y 3 del Sistema Interconectado Nacional.</t>
  </si>
  <si>
    <t>Número de soluciones fotovoltaicas implementadas en el programa Colombia Solar</t>
  </si>
  <si>
    <t>Alcanzar una meta en 2026 de 21.884 soluciones fotovoltaicas implementadas del programa</t>
  </si>
  <si>
    <t>Soluciones fotovoltaicas implementadas</t>
  </si>
  <si>
    <t>(Numero de soluciones fotovoltaicas  reales implementadas/Numero de soluciones fotovoltaicas proyectadas/)*100</t>
  </si>
  <si>
    <t xml:space="preserve"> Realización de estudios integrales para delimitar el universo de intervención, identificar el potencial solar y priorizar municipios con condiciones técnicas, sociales y económicas favorables, evaluando la infraestructura disponible y la viabilidad de soluciones fotovoltaicas.</t>
  </si>
  <si>
    <t>Estudios integrales para delimitar el universo de intervención, identificar el potencial solar y priorizar municipios con condiciones técnicas, sociales y económicas favorables, evaluando la infraestructura disponible y la viabilidad de soluciones fotovoltaicas.
Actas de instalación y puesta en operación de soluciones solares fotovoltaicas, firmadas.</t>
  </si>
  <si>
    <t>Paula Andrea Martinez Parra / Equipo de Colombia Solar</t>
  </si>
  <si>
    <t>pamartinez@minenergia.gov.co</t>
  </si>
  <si>
    <t>Diseño, instalación y puesta en marcha de soluciones solares fotovoltaicas</t>
  </si>
  <si>
    <t>20. OFICINA DE ASUNTOS REGULARIOS Y EMPRESARIALES</t>
  </si>
  <si>
    <t>Realizar seguimiento al Desarrollar la Agenda Regulatoria de la OARE asociada al sector de Hidrocarburos, incluyendo gas combustible y combustibles líquidos.</t>
  </si>
  <si>
    <t xml:space="preserve">Indice de  actos administrativos elaborados o expedidos en cumplimiento de la Agenda Regulatoria de la OARE para el sector de Hidrocarburos. </t>
  </si>
  <si>
    <t>Sumatoria de las actualizaciones del índice del número de normas elaboradas o expedidas por la OARE en materia de Hidrocarburos.</t>
  </si>
  <si>
    <t xml:space="preserve">Identificar las normas elaboradas o expedidas por la OARE en materia de hidrocarburos.
</t>
  </si>
  <si>
    <t>Listado BD consolidado de normas elaboradas y/o expedidas por la OARE en materia de hidrocarburos.</t>
  </si>
  <si>
    <t>Manuel Alejandro Calero Lopez</t>
  </si>
  <si>
    <t>macalero@minenergia.gov.co</t>
  </si>
  <si>
    <t xml:space="preserve">Clasificar las normas conforme a la estructura del índice normativo.
</t>
  </si>
  <si>
    <t>Lista de chequeo de consistencia y trazabilidad diligenciada.</t>
  </si>
  <si>
    <t xml:space="preserve">Elaborar el reporte trimestral de la actualización y el reporte final del índice.
</t>
  </si>
  <si>
    <t>Reporte trimestral de actualización del índice normativo.</t>
  </si>
  <si>
    <t>Actualizar el índice incorporando las nuevas normas elaboradas o expedidas y Validar la consistencia y trazabilidad de la información actualizada.</t>
  </si>
  <si>
    <t xml:space="preserve">Índice normativo actualizado en su versión correspondiente a cada Trimestre. Reporte final consolidado del índice normativo de hidrocarburos.
</t>
  </si>
  <si>
    <t>Avance en la formulación de la propuesta de estándares de eficiencia energética para vehículos livianos nuevos</t>
  </si>
  <si>
    <t>Grado de avance en la elaboración del documento</t>
  </si>
  <si>
    <t>Realizar el diagnóstico y análisis inicial, acompañado de la recolección de insumos técnicos y jurídicos</t>
  </si>
  <si>
    <t>Agenda Regulatoria aprobada para la vigencia</t>
  </si>
  <si>
    <t>Proceder con la articulación institucional, asegurar la participación de los actores involucrados</t>
  </si>
  <si>
    <t>Cronograma de Trabajo y relación de actores responsables</t>
  </si>
  <si>
    <t>Elaborar el borrador del proyecto normativo con base en los insumos recopilados</t>
  </si>
  <si>
    <t>Listados de asistencia a reuniones o mesas de trabajo, Documento de Memoria Justificativa</t>
  </si>
  <si>
    <t>Gestionar la revisión y validación jurídica con miras a su expedición.</t>
  </si>
  <si>
    <t>Documento del proyecto del acto administrativo elaborado; Evidencia de radicado ante OAJ para su revisión.</t>
  </si>
  <si>
    <t>Hidrocarbueros</t>
  </si>
  <si>
    <t>Avance en la formulación de propuestas regulatorias para la habilitación de proyectos que aporten capacidad adicional al sector de gas natural</t>
  </si>
  <si>
    <t>Gestionar la revisión y validación jurídica con miras a su expedición</t>
  </si>
  <si>
    <t>Nuevos Energéticos 
(Mercado eléctrico)</t>
  </si>
  <si>
    <t>Avance en la definición de los lineamientos del análisis de conveniencia establecidos en la Resolución 40337 de 2025</t>
  </si>
  <si>
    <t>21. ASUNTOS NUCLEARES</t>
  </si>
  <si>
    <t>2022011000051</t>
  </si>
  <si>
    <t>Asuntos Nucleares</t>
  </si>
  <si>
    <t>Desarrollar y actualizar el  marco normativo para el uso seguro de los materiales nucleares y radiactivos en el territorio colombiano.</t>
  </si>
  <si>
    <t>Número de Proyectos de normas con sus soportes técnicos y juridicos radicados para revisión de la OAJ previo a  publicación de foro de discusión, elaborados en el proceso de actualización del marco normativo sobre el uso seguro de materiales nucleares y radiactivos.</t>
  </si>
  <si>
    <t>Sumatoria de Proyectos de normas radicados para revisión de la OAJ con sus documentos soportes / Total de proyectos planeados al inicio de la vigencia</t>
  </si>
  <si>
    <t>Elaborar Plan de trabajo con las etapas y sub etapas contempladas para la elaboración de los proyectos de norma y sus documentos soportes</t>
  </si>
  <si>
    <t>Normas y documentos soporte elaborados en el desarrollo del proceso de actualización normativa para el uso seguro de materiales nucleares y radiactivos.</t>
  </si>
  <si>
    <t>John Lozano / Contratista</t>
  </si>
  <si>
    <t>jflozano@minenergia.gov.co</t>
  </si>
  <si>
    <t xml:space="preserve">Un órgano regulador, requiere expedir marco normativo
Las normas expedidas aplican al sector nuclear
Se requiere nueva normatividad o la actualización del marco regulador, lo cual dependerá de la politica de mejora normativa establecida y la articulación y agotamiento de etapas durante el proceso correspondiente. </t>
  </si>
  <si>
    <t>Realizar seguimientos al plan de trabajo</t>
  </si>
  <si>
    <t>Realizar actividades de articulación y coordinación con organismos nacionales e internacionales en el rol de Autoridad Reguladora Nuclear</t>
  </si>
  <si>
    <t>Número de actividades de articulación gestionadas y documentadas con organismos nacionales e internacionales e informes presentados sobre cumplimiento de los acuerdos internacionales</t>
  </si>
  <si>
    <t>Sumatoria de actividades gestionadas / Total programadas</t>
  </si>
  <si>
    <t>Programación actividades con organismos nacionales e internacionales</t>
  </si>
  <si>
    <t>10%
2</t>
  </si>
  <si>
    <t>50%
4</t>
  </si>
  <si>
    <t>75%
5</t>
  </si>
  <si>
    <t>100%
6</t>
  </si>
  <si>
    <t>Actividades de articulación y coordinación regulatoria gestionadas y documentadas con organismos nacionales e internacionales</t>
  </si>
  <si>
    <t>El MME tiene el Rol de Oficina Nacional de Enlace con OIEA
El MME informa sobre el cumplimiento de Acuerdos y tratados internacionales en materia nuclear, y,
Existen Memorandos de Entendimiento con otros aoganismos</t>
  </si>
  <si>
    <t>Ejecución actividades con organismos nacionales e internacionales</t>
  </si>
  <si>
    <t>Realización informes resultantes de las actividades con organismos nacionales e internacionales.</t>
  </si>
  <si>
    <t>10%
20%</t>
  </si>
  <si>
    <t>Número de informes de tratados presentados a organismos nacionales</t>
  </si>
  <si>
    <t>Sumatoria informes presentados / Total informes proyectados</t>
  </si>
  <si>
    <t>Elaborar los informes de cumplimiento</t>
  </si>
  <si>
    <t>50%
2</t>
  </si>
  <si>
    <t>10%
100&amp;</t>
  </si>
  <si>
    <t>Informe de cumplimiento</t>
  </si>
  <si>
    <t>Ejercer la función de autorización, vigilancia y control en calidad de Autoridad Reguladora Nuclear</t>
  </si>
  <si>
    <t>Número de solicitudes de licencias y/o registros por parte de usuarios de material radiactivo y servicios asociados con la protección radiológica</t>
  </si>
  <si>
    <t>Sumatoria solicitudes respondidas / Total de solicitudes programadas</t>
  </si>
  <si>
    <t>Evaluación técnica de las solicitudes de los usuarios y su respectiva respuesta</t>
  </si>
  <si>
    <t>10%
1</t>
  </si>
  <si>
    <t>25%
1</t>
  </si>
  <si>
    <t>50%
1</t>
  </si>
  <si>
    <t>100%
1</t>
  </si>
  <si>
    <t>Documentos elaborados de licencias, registros o notificaciones para empresas usuarias de materiales radiactivos y servicios asociados con la protección radiológica</t>
  </si>
  <si>
    <t>La normatividad requiere que las actividades con materiales radiactivos, estén autorizadas.
Los usuarios solicitan autorizaciones, según sus necesidades.
Parte del rol regulador consiste en autorizar instalaciones y actividades</t>
  </si>
  <si>
    <t>Número de actas de inspección elaborados con ocasión de las Inspecciones realizadas a empresas usuarias de materiales radiactivos y servicios asociados con la protección radiológica</t>
  </si>
  <si>
    <t>Sumatoria Actas de inspección / Total inspecciones programadas</t>
  </si>
  <si>
    <t>Realización de las inspecciones programadas</t>
  </si>
  <si>
    <t>20%
1</t>
  </si>
  <si>
    <t>30%
3</t>
  </si>
  <si>
    <t>100%
2</t>
  </si>
  <si>
    <t>Actas elaborados con ocasión de las Inspecciones realizadas.</t>
  </si>
  <si>
    <t>La vigilancia y el control a las instalaciones se realiza a través de inspecciones, bien sea de control, bien sea para autorización.
La normatividad tiene establecida periodicidad para realizar inspecciones.
Las inspecciones tienen el objetivo de verificar la veracidad de la información de soporte de las solicitudes.</t>
  </si>
  <si>
    <t>Elaborar las actas de inspección</t>
  </si>
  <si>
    <t>100%
3</t>
  </si>
  <si>
    <t>Informes de inspección</t>
  </si>
  <si>
    <t>Número de documentos elaborados para el  seguimiento y/o direccionamiento de las actividades realizadas en el marco de la delegación de funciones en el Servicio Geológico  Colombiano</t>
  </si>
  <si>
    <t xml:space="preserve">Sumatoria de documentos elaborados para seguimiento al SGC / Total de documentos programados </t>
  </si>
  <si>
    <t>Recepción de informes de la entidad Delegada.</t>
  </si>
  <si>
    <t>25%
3</t>
  </si>
  <si>
    <t>50%
3</t>
  </si>
  <si>
    <t>75%
3</t>
  </si>
  <si>
    <t>Informes de la entidad delegada</t>
  </si>
  <si>
    <t>En el Servicio Geológico Colombiano están delegadas las funciones de autorización, vigilancia y control de los usuarios de materiales radiactivos del país, excepto las operadas por el SGC.</t>
  </si>
  <si>
    <t>Elaborar comunicados de salidaS con observaciones a los informes de delegación y directrices para el cumplimiento de la función</t>
  </si>
  <si>
    <t>Oficios dirigidos a la entidad delegada</t>
  </si>
  <si>
    <t>Ejecutar el proyecto de "Fortalecimiento de la politica publica para mejorar el acceso a tecnologias o aplicaciones nucleares avanzadas en el territorio nacional"</t>
  </si>
  <si>
    <t>Documento de lineamientos técnicos para el mejoramiento del acceso a tecnologías o aplicaciones nucleares avanzadas</t>
  </si>
  <si>
    <t xml:space="preserve">Porcentaje de avance en la ejecución del cronograma de la elaboración del documento de lineamientos técnicos
</t>
  </si>
  <si>
    <t xml:space="preserve">Elaborar el contenido temático del documento
</t>
  </si>
  <si>
    <t>Plan para la elaboración del documento</t>
  </si>
  <si>
    <t>El proyecto de inversión, implica la elaboración de documentos.
La autoridad reguladora debe estar atenta a los avances tecnológicos en materia nuclear</t>
  </si>
  <si>
    <t>Hacer seguimiento a los avances del documento</t>
  </si>
  <si>
    <t>Informes trimestrales de seguimiento al Plan</t>
  </si>
  <si>
    <t>22. DIRECCIÓN DE HIDROCARBUROS</t>
  </si>
  <si>
    <t>Realizar acciones  para  Incorporación de nuevas reservas y optimización de la producción</t>
  </si>
  <si>
    <t>Porcentaje de avance en la realización de acciones para  Incorporación de nuevas  reservas y optimización de la producción planteadas</t>
  </si>
  <si>
    <t>Porcentaje de avance ejecutado / porcentaje programado</t>
  </si>
  <si>
    <t>Realizar seguimiento a la fiscalización de forma efectiva</t>
  </si>
  <si>
    <t>10%
40%</t>
  </si>
  <si>
    <t>15%
100%</t>
  </si>
  <si>
    <t>Reuniones trimestrales de seguimiento a la labor de fsicalización de laANH realizadas.</t>
  </si>
  <si>
    <t>Roger Ricardo Rivera / Coordinador Grupo de Exploraci´´on y Producción</t>
  </si>
  <si>
    <t>rrrivera@minenergia.gov.co</t>
  </si>
  <si>
    <t>Se realizo al reunion trimestral correspondiente a el IV trimestre del 2025, en el primer trimestre del 2026</t>
  </si>
  <si>
    <t>Gestionar  la contratación y ejecución de la consultoria de viabilidad integral del aprovechamiento de gas de antorcha en campos petroleros de Colombia</t>
  </si>
  <si>
    <t>Informes de seguimientos de la consultoria y entregables aprobados y publicados</t>
  </si>
  <si>
    <t>Roger Ricardo Rivera / Coordinador Grupo de Exploración y Producción</t>
  </si>
  <si>
    <t>Realizar el control de combustibles en Zona de frontera (Departamento de Nariño)</t>
  </si>
  <si>
    <t>Actos administrativos expedidos para el pago de la compensación al transporte de combustibles líquidos para abastecer el Departamento de Nariño</t>
  </si>
  <si>
    <t>Número de resoluciones expedidas</t>
  </si>
  <si>
    <t>Realizar seguimiento, control y verificación a los volúmenes solicitados para pago de compensación</t>
  </si>
  <si>
    <r>
      <t>Resoluciones de pago de la compensación al transporte de combustibles líquidos para abastecer el departamento de Na</t>
    </r>
    <r>
      <rPr>
        <sz val="9"/>
        <rFont val="Calibri"/>
        <family val="2"/>
        <scheme val="minor"/>
      </rPr>
      <t>riño emitidas y firmadas</t>
    </r>
  </si>
  <si>
    <t>Angie Katherine Mejía/ Coordinador Grupo de Transporte</t>
  </si>
  <si>
    <t>akmejia@minenergia.gov.co</t>
  </si>
  <si>
    <t>Se emitieron 20 resoluciones correspondientes a los meses de enero y febrero del año 2026.</t>
  </si>
  <si>
    <t>Gestionar Cierre de brechas Energeticas</t>
  </si>
  <si>
    <t>Nuevos hogares que sustituyeron el uso de leña por energeticos de transiciòn de gas combustible.</t>
  </si>
  <si>
    <t>Número de hogares que sustituyron el uso de leña en 2026</t>
  </si>
  <si>
    <t>Adelantar la gestión y alistamiento de proyectos aprobados (en espera de inicio)</t>
  </si>
  <si>
    <t>proyectos presentados por las empresas que ya cuentan con aprobación y se encuentran pendientes de inicio</t>
  </si>
  <si>
    <t>Jose Daniel Tulcan Coordinador grupo gas combustible</t>
  </si>
  <si>
    <t>jdtulcan@minenergia.gov.co</t>
  </si>
  <si>
    <t>Presentación de proyectos fue el 31 de marzo de 2026, que al 15 de mayo la UPME remitirá el listado de priorización con los proyectos que fueron evaluados y que el inicio se da una vez el Ministerio les asigne recursos mediante resolución y se suscriban los convenios de cofinanciación</t>
  </si>
  <si>
    <t>Realizar la verificación de hogares beneficiarios del programa</t>
  </si>
  <si>
    <t>Informes de seguimientos del programa de sustitución de leña, mediante la consolidación, validación y certificación del número de hogares beneficiarios que efectivamente realizan la sustitución aprobados.</t>
  </si>
  <si>
    <t>item asociado al cumplimiento del indicador anterior</t>
  </si>
  <si>
    <t>Nuevos usuarios de Gas Combustible (GN - GLP) por redes a nivel nacional.</t>
  </si>
  <si>
    <t>Número de usurios con uso de gas combustibles en el 2026</t>
  </si>
  <si>
    <t>Adelantar las gestiones correspondentes para identificar y apalancar el avance en el uso de gas combustible en la vigencia 2026</t>
  </si>
  <si>
    <t>Informe de cobertura de gas por redes aprobados</t>
  </si>
  <si>
    <t>Cobertura actualizada al ultimo trimestre del 2025, la del primer trimestre de 2026 esta en reporte por las empresas
https://www.minenergia.gov.co/es/misional/hidrocarburos/funcionamiento-del-sector/estad%C3%ADsticas-gas-combustible/</t>
  </si>
  <si>
    <t>Garantizar el abastecimiento de combustibles en zonas de frontera.</t>
  </si>
  <si>
    <t>Documento técnico realizado para la emisión de concepto de saturación del mercado en zonas de frontera</t>
  </si>
  <si>
    <t>Número de documentos normativos publicados</t>
  </si>
  <si>
    <t>trimestral</t>
  </si>
  <si>
    <t>Gestiones correspondientes para la publicación del Documento técnico emitido</t>
  </si>
  <si>
    <t>Documento Tecnico Firmado.</t>
  </si>
  <si>
    <t>Diana Marcela Robayo de Lamprea/ Contratista</t>
  </si>
  <si>
    <t>dmrobayo@minenergia.gov.co</t>
  </si>
  <si>
    <t>En construccion. Meta de emision de documento, 3er trimestre</t>
  </si>
  <si>
    <t>Cantidad resoluciones elaboradas y expedidas de asignación de cupos municipales bajo la metodología de asignación vigente.</t>
  </si>
  <si>
    <t>Número  de resoluciones de asignación de cupos emitidas por la Dirección de Hidrocarburos elaboradas y expedidas</t>
  </si>
  <si>
    <t>Resoluciones de asignación de cupos emitidas por la Dirección de Hidrocarburos para municipios de zona de frontera</t>
  </si>
  <si>
    <t>Resoluciones de asignacion de cupo para municipios de zona da frontera emitidas y firmadas</t>
  </si>
  <si>
    <t>En construccion de resoluciones. Programadas para el 2do trimestre y el 4to trimestre.</t>
  </si>
  <si>
    <t>23. MINERÍA EMPRESARIAL</t>
  </si>
  <si>
    <t>Estructurar y adoptar planes estratégicos de gestión en el marco de la delimitación de Distritos Mineros para la diversificación productiva</t>
  </si>
  <si>
    <t>Estructuración de Planes Estratégidos de Gestión</t>
  </si>
  <si>
    <t>Sumatoría de planes estratégicos de gestión estructurados y adoptados en el marco de la delimitación de Distritos Mineros para la diversificación productiva</t>
  </si>
  <si>
    <t>Mesas de trabajo para implementación del plan de adopción de los distritos mineros</t>
  </si>
  <si>
    <t xml:space="preserve"> Estructuración de los Planes Estratégicos de Gestión</t>
  </si>
  <si>
    <t>Cumplir la hoja de ruta para la actualización del marco regulatorio del sector minero, relacionado con las funciones de la DME</t>
  </si>
  <si>
    <t>Actualización del marco regulatorio del sector minero, relacionado con las funciones de la DME</t>
  </si>
  <si>
    <t>(Número de actos administrativos adoptados para la actualización del marco regulatorio del sector minero, relacionado con las funciones de la DME/ Número de actos administrativos planeados en la hoja de ruta para la actualización del marco regulatorio del sector minero,  relacionado con las funciones de la DME) x 100</t>
  </si>
  <si>
    <t>Definir la agenda regulatoría de la Dirección de Minería Empresarial</t>
  </si>
  <si>
    <t>Agenda regulatoría de la DME</t>
  </si>
  <si>
    <t>Anllela Castillo Rey
Coodinadora Grupo de Planeación y Seguimiento Minero</t>
  </si>
  <si>
    <t>amcastillo@minenergia.gov.co</t>
  </si>
  <si>
    <t>Responsable de la acción Grupo de Formulación de Política y Reglamentación Minera  </t>
  </si>
  <si>
    <t>Expedir los actos administrativos planeados para la actualización del marco regulatorio del sector minero, relacionado con las funciones de la DME</t>
  </si>
  <si>
    <t>Atos administrativos adoptados para la actualización del marco regulatorio del sector minero, relacionado con las funciones de la DME</t>
  </si>
  <si>
    <t>Identificar proyectos en el sector minero orientados a la implementación de medidas de Eficiencia Energética (EE) y Autogeneración Eléctrica (AE).</t>
  </si>
  <si>
    <t>Identificación de proyectos de Eficiencia Energética (EE) y Autogeneración Eléctrica (AE) en el sector minero.</t>
  </si>
  <si>
    <t>Número de proyectos identificados de Eficiencia Energética (EE) y Autogeneración Eléctrica (AE) en el sector minero.</t>
  </si>
  <si>
    <t>Realizar visitas técnicas a los proyectos de Eficiencia Energética y Autogeneración Eléctrica en áreas mineras, con énfasis los Distritos Mineros Especiales para la Diversificación Productiva - DMEDP.</t>
  </si>
  <si>
    <t>Poyectos identificados de Eficiencia Energética (EE) y Autogeneración Eléctrica (AE) en el sector minero.</t>
  </si>
  <si>
    <t>Responsable de la acción Grupo de Ejecución y Gestión Minera    </t>
  </si>
  <si>
    <t>Identificar proyectos de Eficiencia Energética (EE) y Autogeneración Eléctrica (AE) en el sector minero a nivel Nacional, priorizando los Distritos Mineros Especiales para la Diversificación Productiva - DMEDP.</t>
  </si>
  <si>
    <t>Fichas técnicas elaboradas de los proyectos de Eficiencia Energética y Autogeneración Eléctrica en áreas mineras.</t>
  </si>
  <si>
    <t xml:space="preserve">Acompañar  la formulación y/o financiación de proyectos alrededor de Eficiencia Energética, Economía Circular, Reindustrialización y Diversificación Productiva. </t>
  </si>
  <si>
    <t xml:space="preserve">Proyectos de Eficiencia Energética, Economía Circular, Reindustrialización y Diversificación Productiva con acompañamiento en la formulación y/o financiación. </t>
  </si>
  <si>
    <t xml:space="preserve">Número de proyectos de Eficiencia Energética, Economía Circular, Reindustrialización y Diversificación Productiva con acompañamiento en la formulación y/o financiación. </t>
  </si>
  <si>
    <t>Mesas de trabajo con representantes de proyecto para consolidación de la ficha de perfil de proyectos alrededor de Eficiencia Energética, Economía Circular, Reindustrialización y Diversificación Productiva.</t>
  </si>
  <si>
    <t>Registro en el banco de proyectos y revisión de posibles fuentes de financiación</t>
  </si>
  <si>
    <t>Realizar diagnóticos técnicos para fortalecer las cadenas de proveeduría, que agreguen valor a minerales estratégicos, con una visión enfocada en la reindustrialización, transición energética, soberanía alimentaria e infraestructura pública</t>
  </si>
  <si>
    <t>Diagnóticos técnicos para fortalecer las cadenas de proveeduría, que agreguen valor a minerales estratégicos, con una visión enfocada en la reindustrialización, transición energética, soberanía alimentaria e infraestructura pública</t>
  </si>
  <si>
    <t>Número de diagnóticos técnicos para fortalecer las cadenas de proveeduría, que agreguen valor a minerales estratégicos, con una visión enfocada en la reindustrialización, transición energética, soberanía alimentaria e infraestructura pública</t>
  </si>
  <si>
    <t>Análisis, priorización y selección de áreas o zonas con potencial en minerales estratégicos y/o materiales a trabajar de manera georgeorreferenciada contienen la descripción física incluyendo información geológica.</t>
  </si>
  <si>
    <t>Diagnósticos técnicos detallados de las cadenas de proveeduría priorizadas y asociadas a los minerales estratégicos, que contengan el estudio de prefactibilidad donde se consolide el análisis integral de viabilidad para el aprovechamiento y producción con una visión de reindutrialización.</t>
  </si>
  <si>
    <t>Realizar diagnósticos técnicos para la implementación de aglomeraciones o clúster productivas para la creación de encadenamientos en la actividad minera enfocada en la reindustrialización</t>
  </si>
  <si>
    <t>Diagnósticos técnicos para la implementación de aglomeraciones o clúster productivas para la creación de encadenamientos en la actividad minera enfocada en la reindustrialización</t>
  </si>
  <si>
    <t>Número de diagnósticos técnicos para la implementación de aglomeraciones o clúster productivas para la creación de encadenamientos en la actividad minera enfocada en la reindustrialización</t>
  </si>
  <si>
    <t>Matriz de Identificación, con la selección de los minerales estratégicos y priorización de territorios, en el que se contemplen criterios como su relevancia económica, demanda de mercado, grupos de interés, prioridad regulatoria o nacional, relevancia en la industria entre otros y los territorios priorizados.</t>
  </si>
  <si>
    <t>Caracterización de la aglomeración, análisis de la industria, y su hoja de ruta para lograr identificar las brechas que deben priorizarse.</t>
  </si>
  <si>
    <t>Diseñar e implementar de un programa de inclusión financiera  que fortalezca la cadena productiva de minerales estratégicos que fomente un mercado justo, competitivo y sostenible del sector.</t>
  </si>
  <si>
    <t>Programa de inclusión financiera  que fortalezca la cadena productiva de minerales estratégicos que fomente un mercado justo, competitivo y sostenible del sector.</t>
  </si>
  <si>
    <t>Número de pogramas de inclusión financiera  que fortalezcan la cadena productiva de minerales estratégicos y fomenten un mercado justo, competitivo y sostenible del sector, diseñados e implementados</t>
  </si>
  <si>
    <t>Diseñar del programa de inclusión financiera  que fortalezca la cadena productiva de minerales estratégicos que fomente un mercado justo, competitivo y sostenible del sector.</t>
  </si>
  <si>
    <t>Estrategía para el fortalecimiento y la identificación de las fuentes de financiación en actores socio empresariales, población subatendida y no atendida formulada</t>
  </si>
  <si>
    <t>Responsable de la acción Grupo de Planeación y Seguimiento Minero</t>
  </si>
  <si>
    <t>Implementar el programa de inclusión financiera  que fortalezca la cadena productiva de minerales estratégicos que fomente un mercado justo, competitivo y sostenible del sector.</t>
  </si>
  <si>
    <t>Estrategía para el fortalecimiento y la identificación de las fuentes de financiación en actores socio empresariales, población subatendida y no atendida  implementadas</t>
  </si>
  <si>
    <t>Formular y adoptar el Plan Nacional de Conocimiento Geocientífico</t>
  </si>
  <si>
    <t>Plan Nacional de Conocimiento Geocientífico formulado y adoptado</t>
  </si>
  <si>
    <t xml:space="preserve"> Porcentaje de avance en la formulación y adopción del Plan Nacional de Conocimiento Geocientífico 
Hito 1: Formulación 50%
Hito 2: Adopción 50%</t>
  </si>
  <si>
    <t>Formular el Plan Nacional de Conocimiento Geocientífico</t>
  </si>
  <si>
    <t>Adoptar el Plan Nacional de Conocimiento Geocientífico</t>
  </si>
  <si>
    <t>Procesos Transversales</t>
  </si>
  <si>
    <t>Procesos Misionales</t>
  </si>
  <si>
    <t>PAI 2026</t>
  </si>
  <si>
    <t>#</t>
  </si>
  <si>
    <t>Dependencia</t>
  </si>
  <si>
    <t>Objetivos</t>
  </si>
  <si>
    <t>Indicadores</t>
  </si>
  <si>
    <t>Procesos</t>
  </si>
  <si>
    <t>Relacionamiento con Grupos de Valor</t>
  </si>
  <si>
    <t>Grupo de Regalías</t>
  </si>
  <si>
    <t>Misionales</t>
  </si>
  <si>
    <t>Control Disciplinario interno</t>
  </si>
  <si>
    <t>Dirección de formalización Minera-DFM</t>
  </si>
  <si>
    <t>Transversales</t>
  </si>
  <si>
    <t>Grupo de Asuntos legislativos</t>
  </si>
  <si>
    <t>Oficina de Asuntos SocioAmbiantales - OAAS</t>
  </si>
  <si>
    <t>Total</t>
  </si>
  <si>
    <t>Oficina control interno -Evaluación Independiente - OCI</t>
  </si>
  <si>
    <t>Dirección de Energia Eléctrica</t>
  </si>
  <si>
    <t>Jurisdicción Coactiva GJC</t>
  </si>
  <si>
    <t>Asuntos Regulatorios</t>
  </si>
  <si>
    <t>Grupo Financiero y Contable</t>
  </si>
  <si>
    <t>Grupo de Presupuesto</t>
  </si>
  <si>
    <t>Dirección de Hidrocarburos</t>
  </si>
  <si>
    <t>Grupo de Tesoreria</t>
  </si>
  <si>
    <t>Grupo de Mineria Empresarial</t>
  </si>
  <si>
    <t>Totales</t>
  </si>
  <si>
    <t>Gestión Contractual</t>
  </si>
  <si>
    <t>Subdirección de Talento Humano</t>
  </si>
  <si>
    <t>Comunicación y Prensa</t>
  </si>
  <si>
    <t>Tecnología de las Comunicaciones -TICS</t>
  </si>
  <si>
    <t>Oficina Asesora Jurídica -OAJ</t>
  </si>
  <si>
    <t xml:space="preserve">Oficina de Planeación y Gestión Internacional -OPGI </t>
  </si>
  <si>
    <t>Análisis y Conclusiones</t>
  </si>
  <si>
    <r>
      <rPr>
        <b/>
        <sz val="10"/>
        <color theme="1"/>
        <rFont val="Calibri"/>
        <family val="2"/>
        <scheme val="minor"/>
      </rPr>
      <t>Optimización del enfoque estratégico</t>
    </r>
    <r>
      <rPr>
        <sz val="10"/>
        <color theme="1"/>
        <rFont val="Calibri"/>
        <family val="2"/>
        <scheme val="minor"/>
      </rPr>
      <t xml:space="preserve">
El proceso de ajuste permitió reducir de manera significativa el número de actividades estratégicas, concentrándolas en aquellas que generan mayor impacto institucional. Esta depuración fortaleció la alineación con los objetivos misionales y estratégicos del Ministerio.
</t>
    </r>
    <r>
      <rPr>
        <b/>
        <sz val="10"/>
        <color theme="1"/>
        <rFont val="Calibri"/>
        <family val="2"/>
        <scheme val="minor"/>
      </rPr>
      <t xml:space="preserve">
Definición clara de la ruta táctica</t>
    </r>
    <r>
      <rPr>
        <sz val="10"/>
        <color theme="1"/>
        <rFont val="Calibri"/>
        <family val="2"/>
        <scheme val="minor"/>
      </rPr>
      <t xml:space="preserve">
Se estableció una ruta táctica más estructurada y coherente, que traduce la estrategia en actividades concretas, secuenciales y ejecutables, facilitando su implementación y seguimiento durante la vigencia 2026.
</t>
    </r>
    <r>
      <rPr>
        <b/>
        <sz val="10"/>
        <color theme="1"/>
        <rFont val="Calibri"/>
        <family val="2"/>
        <scheme val="minor"/>
      </rPr>
      <t>Mayor precisión y ejecutabilidad de las actividades</t>
    </r>
    <r>
      <rPr>
        <sz val="10"/>
        <color theme="1"/>
        <rFont val="Calibri"/>
        <family val="2"/>
        <scheme val="minor"/>
      </rPr>
      <t xml:space="preserve">
La reducción sustancial de actividades permitió formular acciones más claras, comprensibles y operativas, evitando duplicidades y ambigüedades, y mejorando la capacidad real de ejecución por parte de las dependencias responsables.
</t>
    </r>
    <r>
      <rPr>
        <b/>
        <sz val="10"/>
        <color theme="1"/>
        <rFont val="Calibri"/>
        <family val="2"/>
        <scheme val="minor"/>
      </rPr>
      <t>Incremento en la calidad de los objetivos</t>
    </r>
    <r>
      <rPr>
        <sz val="10"/>
        <color theme="1"/>
        <rFont val="Calibri"/>
        <family val="2"/>
        <scheme val="minor"/>
      </rPr>
      <t xml:space="preserve">
Los objetivos fueron ajustados para ser más específicos y medibles, garantizando coherencia directa con los indicadores definidos y asegurando una mejor articulación entre planeación, ejecución y evaluación.
</t>
    </r>
    <r>
      <rPr>
        <b/>
        <sz val="10"/>
        <color theme="1"/>
        <rFont val="Calibri"/>
        <family val="2"/>
        <scheme val="minor"/>
      </rPr>
      <t>Mejora en la medición y trazabilidad</t>
    </r>
    <r>
      <rPr>
        <sz val="10"/>
        <color theme="1"/>
        <rFont val="Calibri"/>
        <family val="2"/>
        <scheme val="minor"/>
      </rPr>
      <t xml:space="preserve">
La nueva estructura del Plan de Acción fortalece la medición real del desempeño, al contar con indicadores más claros, actividades tácticas bien delimitadas y entregables verificables, lo que facilita el control, el seguimiento y la toma de decisiones gerenciales.
</t>
    </r>
    <r>
      <rPr>
        <b/>
        <sz val="10"/>
        <color theme="1"/>
        <rFont val="Calibri"/>
        <family val="2"/>
        <scheme val="minor"/>
      </rPr>
      <t>Enfoque en resultados y control de la gestión</t>
    </r>
    <r>
      <rPr>
        <sz val="10"/>
        <color theme="1"/>
        <rFont val="Calibri"/>
        <family val="2"/>
        <scheme val="minor"/>
      </rPr>
      <t xml:space="preserve">
Los ajustes realizados orientan el Plan de Acción 2026 hacia un modelo de gestión basado en resultados, con mayor control sobre avances, cumplimiento de metas y uso eficiente de los recursos institucionales.</t>
    </r>
  </si>
  <si>
    <t>3853,</t>
  </si>
  <si>
    <t>o</t>
  </si>
  <si>
    <t>24</t>
  </si>
  <si>
    <t>Reporte de envio de la informacion financiera a traves del CHIP a la Contaduria General de la Nacion (3 reportes) y publicacion en la pagina web</t>
  </si>
  <si>
    <t>Comunicacioes de informacion de los saldos negativos para su revision y analisis (3 reportes)</t>
  </si>
  <si>
    <t>Reporte de ingresos clasificados en el SIIF (3 reportes)</t>
  </si>
  <si>
    <t>Hojas de trabajo con la información del seguimiento relizado a la infromacion interna y externa.(Ekogui e Icetex). 11 seguimientos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</si>
</sst>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 #,##0.00_-;\-&quot;$&quot;\ * #,##0.00_-;_-&quot;$&quot;\ * &quot;-&quot;??_-;_-@_-"/>
    <numFmt numFmtId="43" formatCode="_-* #,##0.00_-;\-* #,##0.00_-;_-* &quot;-&quot;??_-;_-@_-"/>
    <numFmt numFmtId="164" formatCode="#,##0_ ;\-#,##0\ "/>
    <numFmt numFmtId="165" formatCode="dd/mmm/yyyy"/>
    <numFmt numFmtId="166" formatCode="dd/mm/yyyy;@"/>
    <numFmt numFmtId="167" formatCode="0.0%"/>
    <numFmt numFmtId="168" formatCode="0_ ;\-0\ "/>
  </numFmts>
  <fonts count="66">
    <font>
      <sz val="11"/>
      <color theme="1"/>
      <name val="Calibri"/>
      <family val="2"/>
      <scheme val="minor"/>
    </font>
    <font>
      <b/>
      <sz val="8"/>
      <color rgb="FF000000"/>
      <name val="Calibri Light"/>
      <family val="2"/>
      <scheme val="major"/>
    </font>
    <font>
      <sz val="8"/>
      <color rgb="FF000000"/>
      <name val="Calibri Light"/>
      <family val="2"/>
      <scheme val="major"/>
    </font>
    <font>
      <u/>
      <sz val="11"/>
      <color theme="10"/>
      <name val="Calibri"/>
      <family val="2"/>
      <scheme val="minor"/>
    </font>
    <font>
      <u/>
      <sz val="8"/>
      <color rgb="FF000000"/>
      <name val="Calibri Light"/>
      <family val="2"/>
      <scheme val="major"/>
    </font>
    <font>
      <b/>
      <sz val="9"/>
      <name val="Aptos Narrow"/>
      <family val="2"/>
    </font>
    <font>
      <b/>
      <sz val="9"/>
      <name val="Calibri"/>
      <family val="2"/>
      <scheme val="minor"/>
    </font>
    <font>
      <sz val="9"/>
      <color theme="1"/>
      <name val="Calibri"/>
      <family val="2"/>
      <scheme val="minor"/>
    </font>
    <font>
      <sz val="9"/>
      <name val="Calibri"/>
      <family val="2"/>
    </font>
    <font>
      <sz val="9"/>
      <name val="Aptos Narrow"/>
      <family val="2"/>
    </font>
    <font>
      <sz val="9"/>
      <color rgb="FF000000"/>
      <name val="Aptos Narrow"/>
      <family val="2"/>
    </font>
    <font>
      <sz val="9"/>
      <color rgb="FF000000"/>
      <name val="Calibri"/>
      <family val="2"/>
    </font>
    <font>
      <sz val="9"/>
      <name val="Calibri"/>
      <family val="2"/>
      <scheme val="minor"/>
    </font>
    <font>
      <sz val="8"/>
      <name val="Calibri"/>
      <family val="2"/>
      <scheme val="minor"/>
    </font>
    <font>
      <b/>
      <sz val="9"/>
      <color rgb="FF000000"/>
      <name val="Aptos Narrow"/>
      <family val="2"/>
    </font>
    <font>
      <b/>
      <sz val="9"/>
      <color theme="1"/>
      <name val="Calibri"/>
      <family val="2"/>
      <scheme val="minor"/>
    </font>
    <font>
      <sz val="9"/>
      <color rgb="FF000000"/>
      <name val="Calibri"/>
      <family val="2"/>
      <scheme val="minor"/>
    </font>
    <font>
      <sz val="11"/>
      <color theme="1"/>
      <name val="Calibri"/>
      <family val="2"/>
      <scheme val="minor"/>
    </font>
    <font>
      <b/>
      <sz val="12"/>
      <color theme="1"/>
      <name val="Calibri Light"/>
      <family val="2"/>
    </font>
    <font>
      <sz val="12"/>
      <color theme="1"/>
      <name val="Calibri Light"/>
      <family val="2"/>
    </font>
    <font>
      <b/>
      <sz val="10"/>
      <color theme="1"/>
      <name val="Calibri Light"/>
      <family val="2"/>
    </font>
    <font>
      <sz val="10"/>
      <color theme="1"/>
      <name val="Calibri Light"/>
      <family val="2"/>
    </font>
    <font>
      <sz val="10"/>
      <color rgb="FF000000"/>
      <name val="Calibri Light"/>
      <family val="2"/>
    </font>
    <font>
      <sz val="10"/>
      <color theme="0"/>
      <name val="Calibri Light"/>
      <family val="2"/>
    </font>
    <font>
      <sz val="10"/>
      <color theme="1"/>
      <name val="Calibri"/>
      <family val="2"/>
      <scheme val="minor"/>
    </font>
    <font>
      <sz val="10"/>
      <color rgb="FF000000"/>
      <name val="Calibri"/>
      <family val="2"/>
      <scheme val="minor"/>
    </font>
    <font>
      <b/>
      <sz val="10"/>
      <color rgb="FF000000"/>
      <name val="Calibri"/>
      <family val="2"/>
      <scheme val="minor"/>
    </font>
    <font>
      <b/>
      <sz val="10"/>
      <color theme="1"/>
      <name val="Calibri"/>
      <family val="2"/>
      <scheme val="minor"/>
    </font>
    <font>
      <b/>
      <sz val="10"/>
      <color rgb="FFFFFFFF"/>
      <name val="Calibri"/>
      <family val="2"/>
      <scheme val="minor"/>
    </font>
    <font>
      <sz val="10"/>
      <color rgb="FFFF0000"/>
      <name val="Calibri"/>
      <family val="2"/>
      <scheme val="minor"/>
    </font>
    <font>
      <sz val="9"/>
      <color rgb="FF0000FF"/>
      <name val="Calibri"/>
      <family val="2"/>
      <scheme val="minor"/>
    </font>
    <font>
      <sz val="11"/>
      <color theme="1"/>
      <name val="Calibri"/>
      <family val="2"/>
    </font>
    <font>
      <sz val="9"/>
      <color rgb="FF000000"/>
      <name val="Calibri Light"/>
      <family val="2"/>
      <scheme val="major"/>
    </font>
    <font>
      <sz val="10"/>
      <color rgb="FF000000"/>
      <name val="Calibri Light"/>
      <family val="2"/>
      <scheme val="major"/>
    </font>
    <font>
      <sz val="10"/>
      <name val="Calibri Light"/>
      <family val="2"/>
      <scheme val="major"/>
    </font>
    <font>
      <sz val="9"/>
      <name val="Calibri Light"/>
      <family val="2"/>
      <scheme val="major"/>
    </font>
    <font>
      <u/>
      <sz val="10"/>
      <name val="Calibri"/>
      <family val="2"/>
      <scheme val="minor"/>
    </font>
    <font>
      <u/>
      <sz val="9"/>
      <color theme="10"/>
      <name val="Calibri"/>
      <family val="2"/>
      <scheme val="minor"/>
    </font>
    <font>
      <sz val="9"/>
      <color theme="1"/>
      <name val="Calibri"/>
      <family val="2"/>
    </font>
    <font>
      <sz val="9"/>
      <color rgb="FFFF0000"/>
      <name val="Calibri"/>
      <family val="2"/>
    </font>
    <font>
      <b/>
      <sz val="10"/>
      <color theme="0"/>
      <name val="Calibri"/>
      <family val="2"/>
      <scheme val="minor"/>
    </font>
    <font>
      <sz val="14"/>
      <color rgb="FF000000"/>
      <name val="Calibri"/>
      <family val="2"/>
      <scheme val="minor"/>
    </font>
    <font>
      <sz val="8"/>
      <color theme="1"/>
      <name val="Calibri"/>
      <family val="2"/>
      <scheme val="minor"/>
    </font>
    <font>
      <b/>
      <sz val="8"/>
      <color theme="1"/>
      <name val="Calibri"/>
      <family val="2"/>
      <scheme val="minor"/>
    </font>
    <font>
      <sz val="10"/>
      <color theme="1"/>
      <name val="Calibri"/>
      <family val="2"/>
    </font>
    <font>
      <sz val="10"/>
      <name val="Calibri"/>
      <family val="2"/>
    </font>
    <font>
      <b/>
      <sz val="10"/>
      <name val="Calibri"/>
      <family val="2"/>
    </font>
    <font>
      <sz val="10"/>
      <color rgb="FF000000"/>
      <name val="Calibri"/>
      <family val="2"/>
    </font>
    <font>
      <u/>
      <sz val="10"/>
      <color theme="10"/>
      <name val="Calibri"/>
      <family val="2"/>
    </font>
    <font>
      <u/>
      <sz val="10"/>
      <color theme="1"/>
      <name val="Calibri"/>
      <family val="2"/>
    </font>
    <font>
      <sz val="9"/>
      <color theme="1"/>
      <name val="Calibri Light"/>
      <family val="2"/>
      <scheme val="major"/>
    </font>
    <font>
      <u/>
      <sz val="10"/>
      <color theme="10"/>
      <name val="Calibri"/>
      <family val="2"/>
      <scheme val="minor"/>
    </font>
    <font>
      <b/>
      <sz val="11"/>
      <color rgb="FF000000"/>
      <name val="Calibri"/>
      <family val="2"/>
    </font>
    <font>
      <u/>
      <sz val="9"/>
      <color theme="10"/>
      <name val="Calibri"/>
      <family val="2"/>
    </font>
    <font>
      <sz val="9"/>
      <color rgb="FFFF0000"/>
      <name val="Calibri"/>
      <family val="2"/>
      <scheme val="minor"/>
    </font>
    <font>
      <u/>
      <sz val="9"/>
      <name val="Calibri"/>
      <family val="2"/>
    </font>
    <font>
      <b/>
      <sz val="9"/>
      <color rgb="FF000000"/>
      <name val="Calibri"/>
      <family val="2"/>
      <scheme val="minor"/>
    </font>
    <font>
      <u/>
      <sz val="9"/>
      <name val="Calibri"/>
      <family val="2"/>
      <scheme val="minor"/>
    </font>
    <font>
      <b/>
      <sz val="9"/>
      <color indexed="81"/>
      <name val="Tahoma"/>
      <family val="2"/>
    </font>
    <font>
      <sz val="9"/>
      <color indexed="81"/>
      <name val="Tahoma"/>
      <family val="2"/>
    </font>
    <font>
      <sz val="18"/>
      <color theme="1"/>
      <name val="Calibri"/>
      <family val="2"/>
      <scheme val="minor"/>
    </font>
    <font>
      <b/>
      <sz val="20"/>
      <color theme="1"/>
      <name val="Calibri"/>
      <family val="2"/>
      <scheme val="minor"/>
    </font>
    <font>
      <b/>
      <sz val="14"/>
      <color theme="0"/>
      <name val="Calibri"/>
      <family val="2"/>
      <scheme val="minor"/>
    </font>
    <font>
      <b/>
      <sz val="14"/>
      <color theme="0"/>
      <name val="Nuno"/>
    </font>
    <font>
      <b/>
      <sz val="18"/>
      <color theme="1"/>
      <name val="Calibri"/>
      <family val="2"/>
      <scheme val="minor"/>
    </font>
    <font>
      <b/>
      <sz val="12"/>
      <color theme="1"/>
      <name val="Calibri"/>
      <family val="2"/>
      <scheme val="minor"/>
    </font>
  </fonts>
  <fills count="28">
    <fill>
      <patternFill patternType="none"/>
    </fill>
    <fill>
      <patternFill patternType="gray125"/>
    </fill>
    <fill>
      <patternFill patternType="solid">
        <fgColor rgb="FFFFFFFF"/>
        <bgColor rgb="FF000000"/>
      </patternFill>
    </fill>
    <fill>
      <patternFill patternType="solid">
        <fgColor rgb="FFFFFFCC"/>
        <bgColor rgb="FF000000"/>
      </patternFill>
    </fill>
    <fill>
      <patternFill patternType="solid">
        <fgColor rgb="FFECEE96"/>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8" tint="0.39997558519241921"/>
        <bgColor rgb="FF000000"/>
      </patternFill>
    </fill>
    <fill>
      <patternFill patternType="solid">
        <fgColor rgb="FFFFC000"/>
        <bgColor indexed="64"/>
      </patternFill>
    </fill>
    <fill>
      <patternFill patternType="solid">
        <fgColor rgb="FF00B050"/>
        <bgColor indexed="64"/>
      </patternFill>
    </fill>
    <fill>
      <patternFill patternType="solid">
        <fgColor rgb="FFFFFF66"/>
        <bgColor indexed="64"/>
      </patternFill>
    </fill>
    <fill>
      <patternFill patternType="solid">
        <fgColor rgb="FFFF9900"/>
        <bgColor indexed="64"/>
      </patternFill>
    </fill>
    <fill>
      <patternFill patternType="solid">
        <fgColor rgb="FF92D050"/>
        <bgColor rgb="FF000000"/>
      </patternFill>
    </fill>
    <fill>
      <patternFill patternType="solid">
        <fgColor theme="0" tint="-0.34998626667073579"/>
        <bgColor indexed="64"/>
      </patternFill>
    </fill>
    <fill>
      <patternFill patternType="solid">
        <fgColor theme="8" tint="0.39997558519241921"/>
        <bgColor indexed="64"/>
      </patternFill>
    </fill>
    <fill>
      <patternFill patternType="solid">
        <fgColor rgb="FF7030A0"/>
        <bgColor indexed="64"/>
      </patternFill>
    </fill>
    <fill>
      <patternFill patternType="solid">
        <fgColor rgb="FFFFFF00"/>
        <bgColor indexed="64"/>
      </patternFill>
    </fill>
    <fill>
      <patternFill patternType="solid">
        <fgColor theme="0"/>
        <bgColor rgb="FF000000"/>
      </patternFill>
    </fill>
    <fill>
      <patternFill patternType="solid">
        <fgColor theme="0"/>
        <bgColor theme="4" tint="0.79998168889431442"/>
      </patternFill>
    </fill>
    <fill>
      <patternFill patternType="solid">
        <fgColor rgb="FFFF0000"/>
        <bgColor indexed="64"/>
      </patternFill>
    </fill>
    <fill>
      <patternFill patternType="solid">
        <fgColor rgb="FFFDD7F8"/>
        <bgColor indexed="64"/>
      </patternFill>
    </fill>
    <fill>
      <patternFill patternType="solid">
        <fgColor rgb="FFAEFCF5"/>
        <bgColor indexed="64"/>
      </patternFill>
    </fill>
    <fill>
      <patternFill patternType="solid">
        <fgColor rgb="FFCC6600"/>
        <bgColor indexed="64"/>
      </patternFill>
    </fill>
  </fills>
  <borders count="60">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theme="3"/>
      </left>
      <right style="thin">
        <color theme="3"/>
      </right>
      <top style="thin">
        <color theme="3"/>
      </top>
      <bottom/>
      <diagonal/>
    </border>
    <border>
      <left style="thin">
        <color indexed="64"/>
      </left>
      <right/>
      <top style="medium">
        <color indexed="64"/>
      </top>
      <bottom style="thin">
        <color theme="3"/>
      </bottom>
      <diagonal/>
    </border>
    <border>
      <left/>
      <right/>
      <top style="medium">
        <color indexed="64"/>
      </top>
      <bottom style="thin">
        <color theme="3"/>
      </bottom>
      <diagonal/>
    </border>
    <border>
      <left/>
      <right style="thin">
        <color indexed="64"/>
      </right>
      <top style="medium">
        <color indexed="64"/>
      </top>
      <bottom style="thin">
        <color theme="3"/>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7">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9" fontId="17" fillId="0" borderId="0" applyFont="0" applyFill="0" applyBorder="0" applyAlignment="0" applyProtection="0"/>
    <xf numFmtId="41"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cellStyleXfs>
  <cellXfs count="928">
    <xf numFmtId="0" fontId="0" fillId="0" borderId="0" xfId="0"/>
    <xf numFmtId="0" fontId="2" fillId="2" borderId="2" xfId="0" applyFont="1" applyFill="1" applyBorder="1" applyAlignment="1">
      <alignment horizontal="left" vertical="center" wrapText="1"/>
    </xf>
    <xf numFmtId="0" fontId="4" fillId="0" borderId="2" xfId="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4" borderId="1" xfId="0" applyFont="1" applyFill="1" applyBorder="1" applyAlignment="1">
      <alignment horizontal="center" vertical="center" wrapText="1"/>
    </xf>
    <xf numFmtId="9"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9" fontId="2" fillId="0" borderId="2" xfId="0" applyNumberFormat="1" applyFont="1" applyBorder="1" applyAlignment="1">
      <alignment horizontal="left" vertical="center" wrapText="1"/>
    </xf>
    <xf numFmtId="0" fontId="2" fillId="0" borderId="3" xfId="0" applyFont="1" applyBorder="1" applyAlignment="1">
      <alignment horizontal="left" vertic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1" fontId="9"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5" fillId="0" borderId="7" xfId="0" applyFont="1" applyBorder="1" applyAlignment="1">
      <alignment horizontal="center" vertical="center" wrapText="1"/>
    </xf>
    <xf numFmtId="0" fontId="9" fillId="0" borderId="7" xfId="0" applyFont="1" applyBorder="1" applyAlignment="1">
      <alignment horizontal="center" vertical="center" wrapText="1"/>
    </xf>
    <xf numFmtId="0" fontId="2" fillId="2" borderId="8" xfId="0" applyFont="1" applyFill="1" applyBorder="1" applyAlignment="1">
      <alignment horizontal="left" vertical="center" wrapText="1"/>
    </xf>
    <xf numFmtId="0" fontId="2" fillId="5" borderId="8" xfId="0" applyFont="1" applyFill="1" applyBorder="1" applyAlignment="1">
      <alignment horizontal="left" vertical="center" wrapText="1"/>
    </xf>
    <xf numFmtId="0" fontId="0" fillId="0" borderId="0" xfId="0" applyAlignment="1">
      <alignment wrapText="1"/>
    </xf>
    <xf numFmtId="0" fontId="2" fillId="5" borderId="2" xfId="0" applyFont="1" applyFill="1" applyBorder="1" applyAlignment="1">
      <alignment horizontal="left" vertical="center" wrapText="1"/>
    </xf>
    <xf numFmtId="0" fontId="2" fillId="5" borderId="6" xfId="0" applyFont="1" applyFill="1" applyBorder="1" applyAlignment="1">
      <alignment horizontal="left" vertical="center" wrapText="1"/>
    </xf>
    <xf numFmtId="0" fontId="2" fillId="2" borderId="8" xfId="0" applyFont="1" applyFill="1" applyBorder="1" applyAlignment="1">
      <alignment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14" fillId="2" borderId="5" xfId="0" applyFont="1" applyFill="1" applyBorder="1" applyAlignment="1">
      <alignment horizontal="center" vertical="center" wrapText="1"/>
    </xf>
    <xf numFmtId="0" fontId="10" fillId="2" borderId="5" xfId="0" applyFont="1" applyFill="1" applyBorder="1" applyAlignment="1">
      <alignment vertical="center" wrapText="1"/>
    </xf>
    <xf numFmtId="0" fontId="10" fillId="2" borderId="0" xfId="0" applyFont="1" applyFill="1" applyAlignment="1">
      <alignment vertical="center" wrapText="1"/>
    </xf>
    <xf numFmtId="0" fontId="10" fillId="2" borderId="10" xfId="0" applyFont="1" applyFill="1" applyBorder="1" applyAlignment="1">
      <alignment wrapText="1"/>
    </xf>
    <xf numFmtId="0" fontId="15" fillId="0" borderId="5" xfId="0" applyFont="1" applyBorder="1" applyAlignment="1">
      <alignment horizontal="center" vertical="center" wrapText="1"/>
    </xf>
    <xf numFmtId="0" fontId="15" fillId="5" borderId="5" xfId="0" applyFont="1" applyFill="1" applyBorder="1" applyAlignment="1">
      <alignment horizontal="center" vertical="center" wrapText="1"/>
    </xf>
    <xf numFmtId="0" fontId="16" fillId="2" borderId="10" xfId="0" applyFont="1" applyFill="1" applyBorder="1" applyAlignment="1">
      <alignment wrapText="1"/>
    </xf>
    <xf numFmtId="0" fontId="7" fillId="0" borderId="5" xfId="0" applyFont="1" applyBorder="1" applyAlignment="1">
      <alignment vertical="center" wrapText="1"/>
    </xf>
    <xf numFmtId="0" fontId="7" fillId="6" borderId="5" xfId="0" applyFont="1" applyFill="1" applyBorder="1" applyAlignment="1">
      <alignment horizontal="left" vertical="center" wrapText="1"/>
    </xf>
    <xf numFmtId="0" fontId="7" fillId="7" borderId="5" xfId="0" applyFont="1" applyFill="1" applyBorder="1" applyAlignment="1">
      <alignment vertical="center" wrapText="1"/>
    </xf>
    <xf numFmtId="0" fontId="7" fillId="5" borderId="5" xfId="0" applyFont="1" applyFill="1" applyBorder="1" applyAlignment="1">
      <alignment vertical="center" wrapText="1"/>
    </xf>
    <xf numFmtId="0" fontId="12" fillId="5" borderId="5" xfId="0" applyFont="1" applyFill="1" applyBorder="1" applyAlignment="1">
      <alignment horizontal="left" vertical="center" wrapText="1"/>
    </xf>
    <xf numFmtId="0" fontId="12" fillId="5" borderId="5" xfId="0" applyFont="1" applyFill="1" applyBorder="1" applyAlignment="1">
      <alignment horizontal="left" vertical="center"/>
    </xf>
    <xf numFmtId="0" fontId="7" fillId="6" borderId="5" xfId="0" applyFont="1" applyFill="1" applyBorder="1" applyAlignment="1">
      <alignment vertical="center" wrapText="1"/>
    </xf>
    <xf numFmtId="0" fontId="7" fillId="11" borderId="5" xfId="0" applyFont="1" applyFill="1" applyBorder="1" applyAlignment="1">
      <alignment vertical="center" wrapText="1"/>
    </xf>
    <xf numFmtId="0" fontId="7" fillId="5" borderId="0" xfId="0" applyFont="1" applyFill="1" applyAlignment="1">
      <alignment vertical="center" wrapText="1"/>
    </xf>
    <xf numFmtId="0" fontId="7" fillId="6" borderId="5" xfId="0" applyFont="1" applyFill="1" applyBorder="1" applyAlignment="1">
      <alignment wrapText="1"/>
    </xf>
    <xf numFmtId="0" fontId="7" fillId="8" borderId="5" xfId="0" applyFont="1" applyFill="1" applyBorder="1" applyAlignment="1">
      <alignment horizontal="left" vertical="center" wrapText="1"/>
    </xf>
    <xf numFmtId="0" fontId="12" fillId="5" borderId="5" xfId="0" applyFont="1" applyFill="1" applyBorder="1" applyAlignment="1">
      <alignment vertical="center" wrapText="1"/>
    </xf>
    <xf numFmtId="0" fontId="7" fillId="9" borderId="5" xfId="0" applyFont="1" applyFill="1" applyBorder="1" applyAlignment="1">
      <alignment horizontal="left" vertical="center" wrapText="1"/>
    </xf>
    <xf numFmtId="0" fontId="7" fillId="9" borderId="5" xfId="0" applyFont="1" applyFill="1" applyBorder="1" applyAlignment="1">
      <alignment vertical="center" wrapText="1"/>
    </xf>
    <xf numFmtId="0" fontId="7" fillId="10" borderId="5" xfId="0" applyFont="1" applyFill="1" applyBorder="1" applyAlignment="1">
      <alignment horizontal="left" vertical="center" wrapText="1"/>
    </xf>
    <xf numFmtId="0" fontId="7" fillId="10" borderId="5" xfId="0" applyFont="1" applyFill="1" applyBorder="1" applyAlignment="1">
      <alignment vertical="center" wrapText="1"/>
    </xf>
    <xf numFmtId="0" fontId="7" fillId="11" borderId="5" xfId="0" applyFont="1" applyFill="1" applyBorder="1" applyAlignment="1">
      <alignment horizontal="left" vertical="center" wrapText="1"/>
    </xf>
    <xf numFmtId="0" fontId="7" fillId="0" borderId="12" xfId="0" applyFont="1" applyBorder="1" applyAlignment="1">
      <alignment vertical="center" wrapText="1"/>
    </xf>
    <xf numFmtId="0" fontId="7" fillId="5" borderId="12" xfId="0" applyFont="1" applyFill="1" applyBorder="1" applyAlignment="1">
      <alignment vertical="center" wrapText="1"/>
    </xf>
    <xf numFmtId="0" fontId="12" fillId="5" borderId="12" xfId="0" applyFont="1" applyFill="1" applyBorder="1" applyAlignment="1">
      <alignment horizontal="left" vertical="center" wrapText="1"/>
    </xf>
    <xf numFmtId="0" fontId="7" fillId="0" borderId="11" xfId="0" applyFont="1" applyBorder="1" applyAlignment="1">
      <alignment vertical="center" wrapText="1"/>
    </xf>
    <xf numFmtId="0" fontId="7" fillId="0" borderId="8" xfId="0" applyFont="1" applyBorder="1" applyAlignment="1">
      <alignment vertical="center" wrapText="1"/>
    </xf>
    <xf numFmtId="0" fontId="7" fillId="5" borderId="8" xfId="0" applyFont="1" applyFill="1" applyBorder="1" applyAlignment="1">
      <alignment vertical="center" wrapText="1"/>
    </xf>
    <xf numFmtId="0" fontId="12" fillId="5" borderId="8" xfId="0" applyFont="1" applyFill="1" applyBorder="1" applyAlignment="1">
      <alignment horizontal="left" vertical="center" wrapText="1"/>
    </xf>
    <xf numFmtId="0" fontId="12" fillId="5" borderId="8" xfId="0" applyFont="1" applyFill="1" applyBorder="1" applyAlignment="1">
      <alignment horizontal="left" vertical="center"/>
    </xf>
    <xf numFmtId="0" fontId="12" fillId="5" borderId="1" xfId="0" applyFont="1" applyFill="1" applyBorder="1" applyAlignment="1">
      <alignment horizontal="left" vertical="center" wrapText="1"/>
    </xf>
    <xf numFmtId="0" fontId="7" fillId="5" borderId="13" xfId="0" applyFont="1" applyFill="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21" fillId="0" borderId="5" xfId="0" applyFont="1" applyBorder="1" applyAlignment="1">
      <alignment horizontal="left" vertical="center" wrapText="1"/>
    </xf>
    <xf numFmtId="0" fontId="2" fillId="2" borderId="0" xfId="0" applyFont="1" applyFill="1" applyAlignment="1">
      <alignment horizontal="left" vertical="center" wrapText="1"/>
    </xf>
    <xf numFmtId="0" fontId="21" fillId="0" borderId="5" xfId="0" applyFont="1" applyBorder="1" applyAlignment="1">
      <alignment vertical="center"/>
    </xf>
    <xf numFmtId="0" fontId="19" fillId="0" borderId="5" xfId="0" applyFont="1" applyBorder="1" applyAlignment="1">
      <alignment vertical="center"/>
    </xf>
    <xf numFmtId="0" fontId="21" fillId="0" borderId="5" xfId="0" applyFont="1" applyBorder="1" applyAlignment="1">
      <alignment horizontal="center" vertical="center" wrapText="1"/>
    </xf>
    <xf numFmtId="0" fontId="21" fillId="0" borderId="14" xfId="0" applyFont="1" applyBorder="1" applyAlignment="1">
      <alignment vertical="center"/>
    </xf>
    <xf numFmtId="0" fontId="21" fillId="0" borderId="10" xfId="0" applyFont="1" applyBorder="1" applyAlignment="1">
      <alignment horizontal="center" vertical="center" wrapText="1"/>
    </xf>
    <xf numFmtId="0" fontId="21" fillId="0" borderId="10" xfId="0" applyFont="1" applyBorder="1" applyAlignment="1">
      <alignment horizontal="left" vertical="center" wrapText="1"/>
    </xf>
    <xf numFmtId="0" fontId="21" fillId="16" borderId="5" xfId="0" applyFont="1" applyFill="1" applyBorder="1" applyAlignment="1">
      <alignment horizontal="left" vertical="center" wrapText="1"/>
    </xf>
    <xf numFmtId="0" fontId="21" fillId="0" borderId="12" xfId="0" applyFont="1" applyBorder="1" applyAlignment="1">
      <alignment horizontal="center" vertical="center" wrapText="1"/>
    </xf>
    <xf numFmtId="0" fontId="21" fillId="0" borderId="12" xfId="0" applyFont="1" applyBorder="1" applyAlignment="1">
      <alignment horizontal="left" vertical="center" wrapText="1"/>
    </xf>
    <xf numFmtId="0" fontId="20" fillId="18" borderId="23" xfId="0" applyFont="1" applyFill="1" applyBorder="1" applyAlignment="1">
      <alignment horizontal="center" vertical="center" wrapText="1"/>
    </xf>
    <xf numFmtId="0" fontId="20" fillId="18" borderId="24" xfId="0" applyFont="1" applyFill="1" applyBorder="1" applyAlignment="1">
      <alignment horizontal="left" vertical="center" wrapText="1"/>
    </xf>
    <xf numFmtId="0" fontId="20" fillId="18" borderId="25" xfId="0" applyFont="1" applyFill="1" applyBorder="1" applyAlignment="1">
      <alignment horizontal="center" vertical="center" wrapText="1"/>
    </xf>
    <xf numFmtId="0" fontId="21" fillId="19" borderId="15" xfId="0" applyFont="1" applyFill="1" applyBorder="1" applyAlignment="1">
      <alignment horizontal="center" vertical="center" wrapText="1"/>
    </xf>
    <xf numFmtId="0" fontId="21" fillId="19" borderId="16" xfId="0" applyFont="1" applyFill="1" applyBorder="1" applyAlignment="1">
      <alignment horizontal="left" vertical="center" wrapText="1"/>
    </xf>
    <xf numFmtId="0" fontId="21" fillId="19" borderId="17" xfId="0" applyFont="1" applyFill="1" applyBorder="1" applyAlignment="1">
      <alignment horizontal="left" vertical="center" wrapText="1"/>
    </xf>
    <xf numFmtId="0" fontId="21" fillId="19" borderId="18" xfId="0" applyFont="1" applyFill="1" applyBorder="1" applyAlignment="1">
      <alignment horizontal="center" vertical="center" wrapText="1"/>
    </xf>
    <xf numFmtId="0" fontId="21" fillId="19" borderId="5" xfId="0" applyFont="1" applyFill="1" applyBorder="1" applyAlignment="1">
      <alignment horizontal="left" vertical="center" wrapText="1"/>
    </xf>
    <xf numFmtId="0" fontId="21" fillId="19" borderId="19" xfId="0" applyFont="1" applyFill="1" applyBorder="1" applyAlignment="1">
      <alignment horizontal="left" vertical="center" wrapText="1"/>
    </xf>
    <xf numFmtId="0" fontId="21" fillId="19" borderId="20" xfId="0" applyFont="1" applyFill="1" applyBorder="1" applyAlignment="1">
      <alignment horizontal="center" vertical="center" wrapText="1"/>
    </xf>
    <xf numFmtId="0" fontId="21" fillId="19" borderId="21" xfId="0" applyFont="1" applyFill="1" applyBorder="1" applyAlignment="1">
      <alignment horizontal="left" vertical="center" wrapText="1"/>
    </xf>
    <xf numFmtId="0" fontId="21" fillId="19" borderId="22" xfId="0" applyFont="1" applyFill="1" applyBorder="1" applyAlignment="1">
      <alignment horizontal="left" vertical="center" wrapText="1"/>
    </xf>
    <xf numFmtId="0" fontId="21" fillId="14" borderId="5" xfId="0" applyFont="1" applyFill="1" applyBorder="1" applyAlignment="1">
      <alignment horizontal="left" vertical="center" wrapText="1"/>
    </xf>
    <xf numFmtId="0" fontId="21" fillId="14" borderId="15" xfId="0" applyFont="1" applyFill="1" applyBorder="1" applyAlignment="1">
      <alignment horizontal="center" vertical="center" wrapText="1"/>
    </xf>
    <xf numFmtId="0" fontId="21" fillId="14" borderId="16" xfId="0" applyFont="1" applyFill="1" applyBorder="1" applyAlignment="1">
      <alignment horizontal="left" vertical="center" wrapText="1"/>
    </xf>
    <xf numFmtId="0" fontId="21" fillId="14" borderId="17" xfId="0" applyFont="1" applyFill="1" applyBorder="1" applyAlignment="1">
      <alignment horizontal="left" vertical="center" wrapText="1"/>
    </xf>
    <xf numFmtId="0" fontId="21" fillId="14" borderId="18" xfId="0" applyFont="1" applyFill="1" applyBorder="1" applyAlignment="1">
      <alignment horizontal="center" vertical="center" wrapText="1"/>
    </xf>
    <xf numFmtId="0" fontId="21" fillId="14" borderId="19" xfId="0" applyFont="1" applyFill="1" applyBorder="1" applyAlignment="1">
      <alignment horizontal="left" vertical="center" wrapText="1"/>
    </xf>
    <xf numFmtId="0" fontId="21" fillId="16" borderId="15" xfId="0" applyFont="1" applyFill="1" applyBorder="1" applyAlignment="1">
      <alignment horizontal="center" vertical="center" wrapText="1"/>
    </xf>
    <xf numFmtId="0" fontId="21" fillId="16" borderId="16" xfId="0" applyFont="1" applyFill="1" applyBorder="1" applyAlignment="1">
      <alignment horizontal="left" vertical="center" wrapText="1"/>
    </xf>
    <xf numFmtId="0" fontId="21" fillId="16" borderId="17" xfId="0" applyFont="1" applyFill="1" applyBorder="1" applyAlignment="1">
      <alignment horizontal="left" vertical="center" wrapText="1"/>
    </xf>
    <xf numFmtId="0" fontId="21" fillId="16" borderId="18" xfId="0" applyFont="1" applyFill="1" applyBorder="1" applyAlignment="1">
      <alignment horizontal="center" vertical="center" wrapText="1"/>
    </xf>
    <xf numFmtId="0" fontId="21" fillId="16" borderId="19" xfId="0" applyFont="1" applyFill="1" applyBorder="1" applyAlignment="1">
      <alignment horizontal="left" vertical="center" wrapText="1"/>
    </xf>
    <xf numFmtId="0" fontId="21" fillId="16" borderId="20" xfId="0" applyFont="1" applyFill="1" applyBorder="1" applyAlignment="1">
      <alignment horizontal="center" vertical="center" wrapText="1"/>
    </xf>
    <xf numFmtId="0" fontId="21" fillId="16" borderId="21" xfId="0" applyFont="1" applyFill="1" applyBorder="1" applyAlignment="1">
      <alignment horizontal="left" vertical="center" wrapText="1"/>
    </xf>
    <xf numFmtId="0" fontId="21" fillId="16" borderId="22" xfId="0" applyFont="1" applyFill="1" applyBorder="1" applyAlignment="1">
      <alignment horizontal="left" vertical="center" wrapText="1"/>
    </xf>
    <xf numFmtId="0" fontId="23" fillId="20" borderId="5" xfId="0" applyFont="1" applyFill="1" applyBorder="1" applyAlignment="1">
      <alignment horizontal="left" vertical="center" wrapText="1"/>
    </xf>
    <xf numFmtId="0" fontId="21" fillId="15" borderId="5" xfId="0" applyFont="1" applyFill="1" applyBorder="1" applyAlignment="1">
      <alignment horizontal="left" vertical="center" wrapText="1"/>
    </xf>
    <xf numFmtId="0" fontId="20" fillId="0" borderId="10" xfId="0" applyFont="1" applyBorder="1" applyAlignment="1">
      <alignment horizontal="left" vertical="center" wrapText="1"/>
    </xf>
    <xf numFmtId="0" fontId="21" fillId="15" borderId="16" xfId="0" applyFont="1" applyFill="1" applyBorder="1" applyAlignment="1">
      <alignment horizontal="left" vertical="center" wrapText="1"/>
    </xf>
    <xf numFmtId="0" fontId="21" fillId="15" borderId="17" xfId="0" applyFont="1" applyFill="1" applyBorder="1" applyAlignment="1">
      <alignment horizontal="left" vertical="center" wrapText="1"/>
    </xf>
    <xf numFmtId="0" fontId="21" fillId="15" borderId="19" xfId="0" applyFont="1" applyFill="1" applyBorder="1" applyAlignment="1">
      <alignment horizontal="left" vertical="center" wrapText="1"/>
    </xf>
    <xf numFmtId="0" fontId="21" fillId="15" borderId="21" xfId="0" applyFont="1" applyFill="1" applyBorder="1" applyAlignment="1">
      <alignment horizontal="left" vertical="center" wrapText="1"/>
    </xf>
    <xf numFmtId="0" fontId="21" fillId="15" borderId="22" xfId="0" applyFont="1" applyFill="1" applyBorder="1" applyAlignment="1">
      <alignment horizontal="left" vertical="center" wrapText="1"/>
    </xf>
    <xf numFmtId="0" fontId="23" fillId="20" borderId="16" xfId="0" applyFont="1" applyFill="1" applyBorder="1" applyAlignment="1">
      <alignment horizontal="left" vertical="center" wrapText="1"/>
    </xf>
    <xf numFmtId="0" fontId="23" fillId="20" borderId="17" xfId="0" applyFont="1" applyFill="1" applyBorder="1" applyAlignment="1">
      <alignment horizontal="left" vertical="center" wrapText="1"/>
    </xf>
    <xf numFmtId="0" fontId="23" fillId="20" borderId="19" xfId="0" applyFont="1" applyFill="1" applyBorder="1" applyAlignment="1">
      <alignment horizontal="left" vertical="center" wrapText="1"/>
    </xf>
    <xf numFmtId="0" fontId="23" fillId="20" borderId="21" xfId="0" applyFont="1" applyFill="1" applyBorder="1" applyAlignment="1">
      <alignment horizontal="left" vertical="center" wrapText="1"/>
    </xf>
    <xf numFmtId="0" fontId="23" fillId="20" borderId="22" xfId="0" applyFont="1" applyFill="1" applyBorder="1" applyAlignment="1">
      <alignment horizontal="left" vertical="center" wrapText="1"/>
    </xf>
    <xf numFmtId="0" fontId="22" fillId="19" borderId="5" xfId="0" applyFont="1" applyFill="1" applyBorder="1" applyAlignment="1">
      <alignment wrapText="1"/>
    </xf>
    <xf numFmtId="0" fontId="22" fillId="19" borderId="10" xfId="0" applyFont="1" applyFill="1" applyBorder="1" applyAlignment="1">
      <alignment wrapText="1"/>
    </xf>
    <xf numFmtId="0" fontId="16" fillId="5" borderId="8" xfId="0" applyFont="1" applyFill="1" applyBorder="1" applyAlignment="1">
      <alignment vertical="center" wrapText="1"/>
    </xf>
    <xf numFmtId="0" fontId="23" fillId="20" borderId="18" xfId="0" applyFont="1" applyFill="1" applyBorder="1" applyAlignment="1">
      <alignment horizontal="center" vertical="center" wrapText="1"/>
    </xf>
    <xf numFmtId="0" fontId="21" fillId="15" borderId="18" xfId="0" applyFont="1" applyFill="1" applyBorder="1" applyAlignment="1">
      <alignment horizontal="center" vertical="center" wrapText="1"/>
    </xf>
    <xf numFmtId="0" fontId="21" fillId="15" borderId="15" xfId="0" applyFont="1" applyFill="1" applyBorder="1" applyAlignment="1">
      <alignment horizontal="center" vertical="center" wrapText="1"/>
    </xf>
    <xf numFmtId="0" fontId="21" fillId="15" borderId="20" xfId="0" applyFont="1" applyFill="1" applyBorder="1" applyAlignment="1">
      <alignment horizontal="center" vertical="center" wrapText="1"/>
    </xf>
    <xf numFmtId="0" fontId="21" fillId="14" borderId="29" xfId="0" applyFont="1" applyFill="1" applyBorder="1" applyAlignment="1">
      <alignment horizontal="center" vertical="center" wrapText="1"/>
    </xf>
    <xf numFmtId="0" fontId="21" fillId="14" borderId="12" xfId="0" applyFont="1" applyFill="1" applyBorder="1" applyAlignment="1">
      <alignment horizontal="left" vertical="center" wrapText="1"/>
    </xf>
    <xf numFmtId="0" fontId="21" fillId="14" borderId="30" xfId="0" applyFont="1" applyFill="1" applyBorder="1" applyAlignment="1">
      <alignment horizontal="left" vertical="center" wrapText="1"/>
    </xf>
    <xf numFmtId="0" fontId="23" fillId="20" borderId="15" xfId="0" applyFont="1" applyFill="1" applyBorder="1" applyAlignment="1">
      <alignment horizontal="center" vertical="center" wrapText="1"/>
    </xf>
    <xf numFmtId="0" fontId="23" fillId="20" borderId="20" xfId="0" applyFont="1" applyFill="1" applyBorder="1" applyAlignment="1">
      <alignment horizontal="center" vertical="center" wrapText="1"/>
    </xf>
    <xf numFmtId="0" fontId="27" fillId="5" borderId="0" xfId="0" applyFont="1" applyFill="1" applyAlignment="1">
      <alignment horizontal="center" vertical="center" wrapText="1"/>
    </xf>
    <xf numFmtId="0" fontId="27" fillId="0" borderId="0" xfId="0" applyFont="1" applyAlignment="1">
      <alignment horizontal="center" vertical="center" wrapText="1"/>
    </xf>
    <xf numFmtId="17" fontId="28" fillId="17" borderId="32" xfId="0" applyNumberFormat="1" applyFont="1" applyFill="1" applyBorder="1" applyAlignment="1">
      <alignment horizontal="center" vertical="center" wrapText="1"/>
    </xf>
    <xf numFmtId="0" fontId="26" fillId="14" borderId="12" xfId="0" applyFont="1" applyFill="1" applyBorder="1" applyAlignment="1">
      <alignment horizontal="center" vertical="center" wrapText="1"/>
    </xf>
    <xf numFmtId="0" fontId="27" fillId="0" borderId="8" xfId="0" applyFont="1" applyBorder="1" applyAlignment="1">
      <alignment horizontal="center" vertical="center" wrapText="1"/>
    </xf>
    <xf numFmtId="0" fontId="25" fillId="5" borderId="0" xfId="0" applyFont="1" applyFill="1" applyAlignment="1">
      <alignment horizontal="center" vertical="center" wrapText="1"/>
    </xf>
    <xf numFmtId="0" fontId="29" fillId="5" borderId="0" xfId="0" applyFont="1" applyFill="1" applyAlignment="1">
      <alignment horizontal="center" vertical="center" wrapText="1"/>
    </xf>
    <xf numFmtId="0" fontId="24" fillId="5" borderId="0" xfId="0" applyFont="1" applyFill="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left" vertical="center" wrapText="1"/>
    </xf>
    <xf numFmtId="9" fontId="12" fillId="5" borderId="16" xfId="3" applyFont="1" applyFill="1" applyBorder="1" applyAlignment="1">
      <alignment horizontal="center" vertical="center" wrapText="1"/>
    </xf>
    <xf numFmtId="1" fontId="12" fillId="5" borderId="16" xfId="0" applyNumberFormat="1" applyFont="1" applyFill="1" applyBorder="1" applyAlignment="1">
      <alignment horizontal="center" vertical="center" wrapText="1"/>
    </xf>
    <xf numFmtId="0" fontId="7" fillId="5" borderId="16" xfId="0" applyFont="1" applyFill="1" applyBorder="1" applyAlignment="1">
      <alignment horizontal="justify" vertical="center" wrapText="1"/>
    </xf>
    <xf numFmtId="165" fontId="16" fillId="5" borderId="16" xfId="0" applyNumberFormat="1" applyFont="1" applyFill="1" applyBorder="1" applyAlignment="1">
      <alignment horizontal="center" vertical="center" wrapText="1"/>
    </xf>
    <xf numFmtId="9" fontId="7" fillId="5" borderId="16" xfId="0" applyNumberFormat="1" applyFont="1" applyFill="1" applyBorder="1" applyAlignment="1">
      <alignment horizontal="center" vertical="center" wrapText="1"/>
    </xf>
    <xf numFmtId="0" fontId="12" fillId="5" borderId="5" xfId="0" applyFont="1" applyFill="1" applyBorder="1" applyAlignment="1">
      <alignment horizontal="justify" vertical="center" wrapText="1"/>
    </xf>
    <xf numFmtId="9" fontId="12" fillId="5" borderId="5" xfId="3" applyFont="1" applyFill="1" applyBorder="1" applyAlignment="1">
      <alignment horizontal="center" vertical="center" wrapText="1"/>
    </xf>
    <xf numFmtId="1" fontId="12" fillId="5" borderId="5" xfId="0" applyNumberFormat="1" applyFont="1" applyFill="1" applyBorder="1" applyAlignment="1">
      <alignment horizontal="center" vertical="center" wrapText="1"/>
    </xf>
    <xf numFmtId="0" fontId="7" fillId="5" borderId="5" xfId="0" applyFont="1" applyFill="1" applyBorder="1" applyAlignment="1">
      <alignment horizontal="justify" vertical="center" wrapText="1"/>
    </xf>
    <xf numFmtId="165" fontId="16" fillId="5" borderId="5" xfId="0" applyNumberFormat="1" applyFont="1" applyFill="1" applyBorder="1" applyAlignment="1">
      <alignment horizontal="center" vertical="center" wrapText="1"/>
    </xf>
    <xf numFmtId="9" fontId="7" fillId="5" borderId="5" xfId="0" applyNumberFormat="1" applyFont="1" applyFill="1" applyBorder="1" applyAlignment="1">
      <alignment horizontal="center" vertical="center" wrapText="1"/>
    </xf>
    <xf numFmtId="1" fontId="7" fillId="5" borderId="5" xfId="3" applyNumberFormat="1" applyFont="1" applyFill="1" applyBorder="1" applyAlignment="1">
      <alignment horizontal="center" vertical="center" wrapText="1"/>
    </xf>
    <xf numFmtId="0" fontId="30" fillId="5" borderId="5" xfId="0" applyFont="1" applyFill="1" applyBorder="1" applyAlignment="1">
      <alignment horizontal="justify" vertical="center" wrapText="1"/>
    </xf>
    <xf numFmtId="1" fontId="30" fillId="21" borderId="5" xfId="3" applyNumberFormat="1"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12" fillId="5" borderId="5" xfId="0" applyFont="1" applyFill="1" applyBorder="1" applyAlignment="1">
      <alignment horizontal="center" vertical="center" wrapText="1"/>
    </xf>
    <xf numFmtId="9" fontId="12" fillId="5" borderId="5" xfId="0" applyNumberFormat="1" applyFont="1" applyFill="1" applyBorder="1" applyAlignment="1">
      <alignment horizontal="center" vertical="center" wrapText="1"/>
    </xf>
    <xf numFmtId="0" fontId="12" fillId="5" borderId="16" xfId="0" applyFont="1" applyFill="1" applyBorder="1" applyAlignment="1">
      <alignment horizontal="center" vertical="center" wrapText="1"/>
    </xf>
    <xf numFmtId="9" fontId="7" fillId="5" borderId="5" xfId="3" applyFont="1" applyFill="1" applyBorder="1" applyAlignment="1">
      <alignment horizontal="center" vertical="center" wrapText="1"/>
    </xf>
    <xf numFmtId="0" fontId="34" fillId="5" borderId="16" xfId="0" applyFont="1" applyFill="1" applyBorder="1" applyAlignment="1">
      <alignment horizontal="center" vertical="center" wrapText="1"/>
    </xf>
    <xf numFmtId="9" fontId="34" fillId="5" borderId="16" xfId="0" applyNumberFormat="1" applyFont="1" applyFill="1" applyBorder="1" applyAlignment="1">
      <alignment horizontal="center" vertical="center" wrapText="1"/>
    </xf>
    <xf numFmtId="166" fontId="34" fillId="5" borderId="16" xfId="0" applyNumberFormat="1" applyFont="1" applyFill="1" applyBorder="1" applyAlignment="1">
      <alignment horizontal="center" vertical="center" wrapText="1"/>
    </xf>
    <xf numFmtId="0" fontId="35" fillId="5" borderId="16" xfId="0" applyFont="1" applyFill="1" applyBorder="1" applyAlignment="1">
      <alignment horizontal="center" vertical="center" wrapText="1"/>
    </xf>
    <xf numFmtId="0" fontId="35" fillId="5" borderId="17" xfId="0" applyFont="1" applyFill="1" applyBorder="1" applyAlignment="1">
      <alignment horizontal="justify" vertical="center" wrapText="1"/>
    </xf>
    <xf numFmtId="0" fontId="12" fillId="0" borderId="16" xfId="0" applyFont="1" applyBorder="1" applyAlignment="1">
      <alignment horizontal="center" vertical="center" wrapText="1"/>
    </xf>
    <xf numFmtId="166" fontId="12" fillId="0" borderId="16" xfId="0" applyNumberFormat="1" applyFont="1" applyBorder="1" applyAlignment="1">
      <alignment horizontal="center" vertical="center" wrapText="1"/>
    </xf>
    <xf numFmtId="9" fontId="12" fillId="0" borderId="16" xfId="0" applyNumberFormat="1" applyFont="1" applyBorder="1" applyAlignment="1">
      <alignment horizontal="center" vertical="center" wrapText="1"/>
    </xf>
    <xf numFmtId="0" fontId="37" fillId="5" borderId="16" xfId="1" applyFont="1" applyFill="1" applyBorder="1" applyAlignment="1">
      <alignment horizontal="center" vertical="center" wrapText="1"/>
    </xf>
    <xf numFmtId="0" fontId="7" fillId="5" borderId="17" xfId="0" applyFont="1" applyFill="1" applyBorder="1" applyAlignment="1">
      <alignment horizontal="justify" vertical="center" wrapText="1"/>
    </xf>
    <xf numFmtId="0" fontId="16" fillId="0" borderId="5" xfId="0" applyFont="1" applyBorder="1" applyAlignment="1">
      <alignment horizontal="center" vertical="center" wrapText="1"/>
    </xf>
    <xf numFmtId="1" fontId="16" fillId="0" borderId="5"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66" fontId="12" fillId="0" borderId="5" xfId="0" applyNumberFormat="1" applyFont="1" applyBorder="1" applyAlignment="1">
      <alignment horizontal="center" vertical="center" wrapText="1"/>
    </xf>
    <xf numFmtId="9" fontId="12" fillId="0" borderId="5" xfId="0" applyNumberFormat="1" applyFont="1" applyBorder="1" applyAlignment="1">
      <alignment horizontal="center" vertical="center" wrapText="1"/>
    </xf>
    <xf numFmtId="0" fontId="37" fillId="5" borderId="5" xfId="1" applyFont="1" applyFill="1" applyBorder="1" applyAlignment="1">
      <alignment horizontal="center" vertical="center" wrapText="1"/>
    </xf>
    <xf numFmtId="0" fontId="7" fillId="5" borderId="19" xfId="0" applyFont="1" applyFill="1" applyBorder="1" applyAlignment="1">
      <alignment horizontal="justify" vertical="center" wrapText="1"/>
    </xf>
    <xf numFmtId="0" fontId="11" fillId="5" borderId="16" xfId="0" applyFont="1" applyFill="1" applyBorder="1" applyAlignment="1">
      <alignment horizontal="center" vertical="center" wrapText="1"/>
    </xf>
    <xf numFmtId="0" fontId="8" fillId="5" borderId="16" xfId="0" applyFont="1" applyFill="1" applyBorder="1" applyAlignment="1">
      <alignment horizontal="center" vertical="center" wrapText="1"/>
    </xf>
    <xf numFmtId="9" fontId="8" fillId="5" borderId="16" xfId="0" applyNumberFormat="1" applyFont="1" applyFill="1" applyBorder="1" applyAlignment="1">
      <alignment horizontal="center" vertical="center" wrapText="1"/>
    </xf>
    <xf numFmtId="166" fontId="8" fillId="5" borderId="16" xfId="0"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8" fillId="5" borderId="5" xfId="0" applyFont="1" applyFill="1" applyBorder="1" applyAlignment="1">
      <alignment horizontal="center" vertical="center" wrapText="1"/>
    </xf>
    <xf numFmtId="9" fontId="8" fillId="5" borderId="5" xfId="0" applyNumberFormat="1" applyFont="1" applyFill="1" applyBorder="1" applyAlignment="1">
      <alignment horizontal="center" vertical="center" wrapText="1"/>
    </xf>
    <xf numFmtId="9" fontId="11" fillId="5" borderId="5" xfId="0" applyNumberFormat="1" applyFont="1" applyFill="1" applyBorder="1" applyAlignment="1">
      <alignment horizontal="center" vertical="center" wrapText="1"/>
    </xf>
    <xf numFmtId="0" fontId="8" fillId="21" borderId="5" xfId="0" applyFont="1" applyFill="1" applyBorder="1" applyAlignment="1">
      <alignment horizontal="center" vertical="center" wrapText="1"/>
    </xf>
    <xf numFmtId="166" fontId="8" fillId="21" borderId="5" xfId="0" applyNumberFormat="1" applyFont="1" applyFill="1" applyBorder="1" applyAlignment="1">
      <alignment horizontal="center" vertical="center" wrapText="1"/>
    </xf>
    <xf numFmtId="9" fontId="8" fillId="21" borderId="5" xfId="0" applyNumberFormat="1" applyFont="1" applyFill="1" applyBorder="1" applyAlignment="1">
      <alignment horizontal="center" vertical="center" wrapText="1"/>
    </xf>
    <xf numFmtId="166" fontId="8" fillId="5" borderId="5" xfId="0" applyNumberFormat="1" applyFont="1" applyFill="1" applyBorder="1" applyAlignment="1">
      <alignment horizontal="center" vertical="center" wrapText="1"/>
    </xf>
    <xf numFmtId="9" fontId="8" fillId="0" borderId="5" xfId="0" applyNumberFormat="1" applyFont="1" applyBorder="1" applyAlignment="1">
      <alignment horizontal="center" vertical="center" wrapText="1"/>
    </xf>
    <xf numFmtId="166" fontId="11" fillId="5" borderId="5" xfId="0" applyNumberFormat="1" applyFont="1" applyFill="1" applyBorder="1" applyAlignment="1">
      <alignment horizontal="center" vertical="center" wrapText="1"/>
    </xf>
    <xf numFmtId="9" fontId="38" fillId="5" borderId="5" xfId="3" applyFont="1" applyFill="1" applyBorder="1" applyAlignment="1">
      <alignment horizontal="center" vertical="center" wrapText="1"/>
    </xf>
    <xf numFmtId="0" fontId="38" fillId="5" borderId="17" xfId="0" applyFont="1" applyFill="1" applyBorder="1" applyAlignment="1">
      <alignment vertical="center" wrapText="1"/>
    </xf>
    <xf numFmtId="0" fontId="38" fillId="5" borderId="19" xfId="0" applyFont="1" applyFill="1" applyBorder="1" applyAlignment="1">
      <alignment vertical="center" wrapText="1"/>
    </xf>
    <xf numFmtId="0" fontId="44" fillId="5" borderId="16" xfId="0" applyFont="1" applyFill="1" applyBorder="1" applyAlignment="1">
      <alignment horizontal="center" vertical="center" wrapText="1"/>
    </xf>
    <xf numFmtId="9" fontId="45" fillId="5" borderId="16" xfId="0" applyNumberFormat="1" applyFont="1" applyFill="1" applyBorder="1" applyAlignment="1">
      <alignment horizontal="center" vertical="center" wrapText="1"/>
    </xf>
    <xf numFmtId="0" fontId="45" fillId="0" borderId="16" xfId="0" applyFont="1" applyBorder="1" applyAlignment="1" applyProtection="1">
      <alignment vertical="center" wrapText="1"/>
      <protection locked="0"/>
    </xf>
    <xf numFmtId="166" fontId="47" fillId="5" borderId="16" xfId="0" applyNumberFormat="1" applyFont="1" applyFill="1" applyBorder="1" applyAlignment="1">
      <alignment horizontal="center" vertical="center" wrapText="1"/>
    </xf>
    <xf numFmtId="9" fontId="47" fillId="5" borderId="16" xfId="0" applyNumberFormat="1" applyFont="1" applyFill="1" applyBorder="1" applyAlignment="1">
      <alignment horizontal="center" vertical="center" wrapText="1"/>
    </xf>
    <xf numFmtId="0" fontId="38" fillId="5" borderId="18" xfId="0" applyFont="1" applyFill="1" applyBorder="1" applyAlignment="1">
      <alignment horizontal="center" vertical="center" wrapText="1"/>
    </xf>
    <xf numFmtId="0" fontId="44" fillId="5" borderId="5" xfId="0" applyFont="1" applyFill="1" applyBorder="1" applyAlignment="1">
      <alignment horizontal="center" vertical="center" wrapText="1"/>
    </xf>
    <xf numFmtId="9" fontId="45" fillId="5" borderId="5" xfId="0" applyNumberFormat="1" applyFont="1" applyFill="1" applyBorder="1" applyAlignment="1">
      <alignment horizontal="center" vertical="center" wrapText="1"/>
    </xf>
    <xf numFmtId="0" fontId="45" fillId="0" borderId="5" xfId="0" applyFont="1" applyBorder="1" applyAlignment="1" applyProtection="1">
      <alignment vertical="center" wrapText="1"/>
      <protection locked="0"/>
    </xf>
    <xf numFmtId="166" fontId="47" fillId="5" borderId="5" xfId="0" applyNumberFormat="1" applyFont="1" applyFill="1" applyBorder="1" applyAlignment="1">
      <alignment horizontal="center" vertical="center" wrapText="1"/>
    </xf>
    <xf numFmtId="9" fontId="47" fillId="5" borderId="5" xfId="0" applyNumberFormat="1" applyFont="1" applyFill="1" applyBorder="1" applyAlignment="1">
      <alignment horizontal="center" vertical="center" wrapText="1"/>
    </xf>
    <xf numFmtId="9" fontId="44" fillId="5" borderId="5" xfId="0" applyNumberFormat="1" applyFont="1" applyFill="1" applyBorder="1" applyAlignment="1">
      <alignment horizontal="center" vertical="center" wrapText="1"/>
    </xf>
    <xf numFmtId="0" fontId="38" fillId="5" borderId="5" xfId="0" applyFont="1" applyFill="1" applyBorder="1" applyAlignment="1">
      <alignment horizontal="center" vertical="center" wrapText="1"/>
    </xf>
    <xf numFmtId="166" fontId="44" fillId="5" borderId="5" xfId="0" applyNumberFormat="1" applyFont="1" applyFill="1" applyBorder="1" applyAlignment="1">
      <alignment horizontal="center" vertical="center" wrapText="1"/>
    </xf>
    <xf numFmtId="166" fontId="32" fillId="0" borderId="16" xfId="0" applyNumberFormat="1" applyFont="1" applyBorder="1" applyAlignment="1">
      <alignment horizontal="center" vertical="center" wrapText="1"/>
    </xf>
    <xf numFmtId="9" fontId="35" fillId="0" borderId="16" xfId="0" applyNumberFormat="1" applyFont="1" applyBorder="1" applyAlignment="1">
      <alignment horizontal="center" vertical="center" wrapText="1"/>
    </xf>
    <xf numFmtId="9" fontId="50" fillId="0" borderId="16" xfId="0" applyNumberFormat="1" applyFont="1" applyBorder="1" applyAlignment="1">
      <alignment horizontal="center" vertical="center" wrapText="1"/>
    </xf>
    <xf numFmtId="0" fontId="50" fillId="5" borderId="17" xfId="0" applyFont="1" applyFill="1" applyBorder="1" applyAlignment="1">
      <alignment horizontal="justify" vertical="center" wrapText="1"/>
    </xf>
    <xf numFmtId="9" fontId="38" fillId="5" borderId="16" xfId="3" applyFont="1" applyFill="1" applyBorder="1" applyAlignment="1">
      <alignment horizontal="center" vertical="center" wrapText="1"/>
    </xf>
    <xf numFmtId="0" fontId="38" fillId="23" borderId="16" xfId="0" applyFont="1" applyFill="1" applyBorder="1" applyAlignment="1" applyProtection="1">
      <alignment horizontal="left" vertical="center" wrapText="1"/>
      <protection locked="0"/>
    </xf>
    <xf numFmtId="14" fontId="8" fillId="22" borderId="16" xfId="3" applyNumberFormat="1" applyFont="1" applyFill="1" applyBorder="1" applyAlignment="1">
      <alignment horizontal="center" vertical="center" wrapText="1"/>
    </xf>
    <xf numFmtId="9" fontId="8" fillId="22" borderId="16" xfId="3" applyFont="1" applyFill="1" applyBorder="1" applyAlignment="1">
      <alignment horizontal="center" vertical="center" wrapText="1"/>
    </xf>
    <xf numFmtId="0" fontId="11" fillId="22" borderId="16" xfId="0" applyFont="1" applyFill="1" applyBorder="1" applyAlignment="1">
      <alignment horizontal="left" vertical="center" wrapText="1"/>
    </xf>
    <xf numFmtId="0" fontId="38" fillId="5" borderId="17" xfId="0" applyFont="1" applyFill="1" applyBorder="1" applyAlignment="1">
      <alignment horizontal="justify" vertical="center" wrapText="1"/>
    </xf>
    <xf numFmtId="0" fontId="8" fillId="23" borderId="5" xfId="0" applyFont="1" applyFill="1" applyBorder="1" applyAlignment="1" applyProtection="1">
      <alignment horizontal="center" vertical="center" wrapText="1"/>
      <protection locked="0"/>
    </xf>
    <xf numFmtId="0" fontId="38" fillId="23" borderId="5" xfId="0" applyFont="1" applyFill="1" applyBorder="1" applyAlignment="1" applyProtection="1">
      <alignment horizontal="left" vertical="center" wrapText="1"/>
      <protection locked="0"/>
    </xf>
    <xf numFmtId="14" fontId="8" fillId="22" borderId="5" xfId="3" applyNumberFormat="1" applyFont="1" applyFill="1" applyBorder="1" applyAlignment="1">
      <alignment horizontal="center" vertical="center" wrapText="1"/>
    </xf>
    <xf numFmtId="9" fontId="8" fillId="22" borderId="5" xfId="3" applyFont="1" applyFill="1" applyBorder="1" applyAlignment="1">
      <alignment horizontal="center" vertical="center" wrapText="1"/>
    </xf>
    <xf numFmtId="0" fontId="11" fillId="22" borderId="5" xfId="0" applyFont="1" applyFill="1" applyBorder="1" applyAlignment="1">
      <alignment horizontal="left" vertical="center" wrapText="1"/>
    </xf>
    <xf numFmtId="0" fontId="38" fillId="5" borderId="19" xfId="0" applyFont="1" applyFill="1" applyBorder="1" applyAlignment="1">
      <alignment horizontal="justify" vertical="center" wrapText="1"/>
    </xf>
    <xf numFmtId="0" fontId="11" fillId="23" borderId="5" xfId="0" applyFont="1" applyFill="1" applyBorder="1" applyAlignment="1" applyProtection="1">
      <alignment horizontal="center" vertical="center" wrapText="1"/>
      <protection locked="0"/>
    </xf>
    <xf numFmtId="9" fontId="38" fillId="5" borderId="5" xfId="0" applyNumberFormat="1" applyFont="1" applyFill="1" applyBorder="1" applyAlignment="1">
      <alignment horizontal="center" vertical="center" wrapText="1"/>
    </xf>
    <xf numFmtId="0" fontId="11" fillId="5" borderId="5" xfId="0" applyFont="1" applyFill="1" applyBorder="1" applyAlignment="1" applyProtection="1">
      <alignment horizontal="left" vertical="center" wrapText="1"/>
      <protection locked="0"/>
    </xf>
    <xf numFmtId="9" fontId="8" fillId="5" borderId="5" xfId="3" applyFont="1" applyFill="1" applyBorder="1" applyAlignment="1">
      <alignment horizontal="center" vertical="center" wrapText="1"/>
    </xf>
    <xf numFmtId="0" fontId="53" fillId="5" borderId="5" xfId="1" applyFont="1" applyFill="1" applyBorder="1" applyAlignment="1">
      <alignment horizontal="center" vertical="center" wrapText="1"/>
    </xf>
    <xf numFmtId="0" fontId="11" fillId="5" borderId="5" xfId="0" applyFont="1" applyFill="1" applyBorder="1" applyAlignment="1" applyProtection="1">
      <alignment vertical="center" wrapText="1"/>
      <protection locked="0"/>
    </xf>
    <xf numFmtId="166" fontId="11" fillId="5" borderId="16" xfId="0" applyNumberFormat="1" applyFont="1" applyFill="1" applyBorder="1" applyAlignment="1">
      <alignment horizontal="center" vertical="center" wrapText="1"/>
    </xf>
    <xf numFmtId="9" fontId="38" fillId="5" borderId="16" xfId="0" applyNumberFormat="1" applyFont="1" applyFill="1" applyBorder="1" applyAlignment="1">
      <alignment horizontal="center" vertical="center" wrapText="1"/>
    </xf>
    <xf numFmtId="1" fontId="11" fillId="5" borderId="5" xfId="0" applyNumberFormat="1" applyFont="1" applyFill="1" applyBorder="1" applyAlignment="1">
      <alignment horizontal="center" vertical="center" wrapText="1"/>
    </xf>
    <xf numFmtId="0" fontId="8" fillId="5" borderId="5" xfId="0" applyFont="1" applyFill="1" applyBorder="1" applyAlignment="1">
      <alignment vertical="center" wrapText="1"/>
    </xf>
    <xf numFmtId="0" fontId="53" fillId="5" borderId="12" xfId="1" applyFont="1" applyFill="1" applyBorder="1" applyAlignment="1">
      <alignment horizontal="center" vertical="center" wrapText="1"/>
    </xf>
    <xf numFmtId="166" fontId="38" fillId="5" borderId="16" xfId="0" applyNumberFormat="1" applyFont="1" applyFill="1" applyBorder="1" applyAlignment="1">
      <alignment horizontal="center" vertical="center" wrapText="1"/>
    </xf>
    <xf numFmtId="166" fontId="38" fillId="5" borderId="5" xfId="0" applyNumberFormat="1" applyFont="1" applyFill="1" applyBorder="1" applyAlignment="1">
      <alignment horizontal="center" vertical="center" wrapText="1"/>
    </xf>
    <xf numFmtId="0" fontId="8" fillId="0" borderId="16" xfId="0" applyFont="1" applyBorder="1" applyAlignment="1">
      <alignment horizontal="left" vertical="center" wrapText="1"/>
    </xf>
    <xf numFmtId="1" fontId="8" fillId="5" borderId="16" xfId="5" applyNumberFormat="1" applyFont="1" applyFill="1" applyBorder="1" applyAlignment="1">
      <alignment horizontal="center" vertical="center" wrapText="1"/>
    </xf>
    <xf numFmtId="10" fontId="11" fillId="0" borderId="5" xfId="0" applyNumberFormat="1" applyFont="1" applyBorder="1" applyAlignment="1">
      <alignment horizontal="center" vertical="center" wrapText="1"/>
    </xf>
    <xf numFmtId="0" fontId="8" fillId="0" borderId="5" xfId="0" applyFont="1" applyBorder="1" applyAlignment="1">
      <alignment horizontal="left" vertical="center" wrapText="1"/>
    </xf>
    <xf numFmtId="1" fontId="8" fillId="5" borderId="5" xfId="5" applyNumberFormat="1" applyFont="1" applyFill="1" applyBorder="1" applyAlignment="1">
      <alignment horizontal="center" vertical="center" wrapText="1"/>
    </xf>
    <xf numFmtId="9" fontId="8" fillId="0" borderId="5" xfId="3" applyFont="1" applyBorder="1" applyAlignment="1">
      <alignment horizontal="center" vertical="center" wrapText="1"/>
    </xf>
    <xf numFmtId="9" fontId="11" fillId="0" borderId="5" xfId="0" applyNumberFormat="1" applyFont="1" applyBorder="1" applyAlignment="1">
      <alignment horizontal="center" vertical="center" wrapText="1"/>
    </xf>
    <xf numFmtId="1" fontId="8" fillId="0" borderId="5" xfId="5" applyNumberFormat="1" applyFont="1" applyBorder="1" applyAlignment="1">
      <alignment horizontal="center" vertical="center" wrapText="1"/>
    </xf>
    <xf numFmtId="0" fontId="11" fillId="5" borderId="18" xfId="0" applyFont="1" applyFill="1" applyBorder="1" applyAlignment="1">
      <alignment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left" vertical="center" wrapText="1"/>
    </xf>
    <xf numFmtId="9" fontId="11" fillId="0" borderId="5" xfId="3" applyFont="1" applyBorder="1" applyAlignment="1">
      <alignment horizontal="center" vertical="center" wrapText="1"/>
    </xf>
    <xf numFmtId="9" fontId="8" fillId="5" borderId="5" xfId="5" applyNumberFormat="1" applyFont="1" applyFill="1" applyBorder="1" applyAlignment="1">
      <alignment horizontal="center" vertical="center" wrapText="1"/>
    </xf>
    <xf numFmtId="0" fontId="11" fillId="0" borderId="5" xfId="0" applyFont="1" applyBorder="1" applyAlignment="1">
      <alignment horizontal="left" vertical="center" wrapText="1"/>
    </xf>
    <xf numFmtId="166" fontId="11" fillId="0" borderId="5" xfId="0" applyNumberFormat="1" applyFont="1" applyBorder="1" applyAlignment="1">
      <alignment horizontal="center" vertical="center" wrapText="1"/>
    </xf>
    <xf numFmtId="1" fontId="8" fillId="0" borderId="5" xfId="5" applyNumberFormat="1" applyFont="1" applyFill="1" applyBorder="1" applyAlignment="1">
      <alignment horizontal="center" vertical="center" wrapText="1"/>
    </xf>
    <xf numFmtId="0" fontId="11" fillId="5" borderId="19" xfId="0" applyFont="1" applyFill="1" applyBorder="1" applyAlignment="1">
      <alignment horizontal="center" vertical="center"/>
    </xf>
    <xf numFmtId="0" fontId="38" fillId="5" borderId="12" xfId="0" applyFont="1" applyFill="1" applyBorder="1" applyAlignment="1">
      <alignment horizontal="center" vertical="center" wrapText="1"/>
    </xf>
    <xf numFmtId="0" fontId="8" fillId="5" borderId="12" xfId="0" applyFont="1" applyFill="1" applyBorder="1" applyAlignment="1">
      <alignment horizontal="center" vertical="center" wrapText="1"/>
    </xf>
    <xf numFmtId="9" fontId="38" fillId="5" borderId="12" xfId="3" applyFont="1" applyFill="1" applyBorder="1" applyAlignment="1">
      <alignment horizontal="center" vertical="center" wrapText="1"/>
    </xf>
    <xf numFmtId="0" fontId="38" fillId="5" borderId="16" xfId="0" applyFont="1" applyFill="1" applyBorder="1" applyAlignment="1">
      <alignment horizontal="left" vertical="center" wrapText="1"/>
    </xf>
    <xf numFmtId="9" fontId="38" fillId="5" borderId="12" xfId="0" applyNumberFormat="1" applyFont="1" applyFill="1" applyBorder="1" applyAlignment="1">
      <alignment horizontal="center" vertical="center" wrapText="1"/>
    </xf>
    <xf numFmtId="1" fontId="38" fillId="5" borderId="5" xfId="0" applyNumberFormat="1" applyFont="1" applyFill="1" applyBorder="1" applyAlignment="1">
      <alignment horizontal="center" vertical="center" wrapText="1"/>
    </xf>
    <xf numFmtId="0" fontId="8" fillId="5" borderId="5" xfId="0" applyFont="1" applyFill="1" applyBorder="1" applyAlignment="1">
      <alignment horizontal="left" vertical="center" wrapText="1"/>
    </xf>
    <xf numFmtId="14" fontId="8" fillId="5" borderId="5" xfId="0" applyNumberFormat="1" applyFont="1" applyFill="1" applyBorder="1" applyAlignment="1">
      <alignment horizontal="center" vertical="center"/>
    </xf>
    <xf numFmtId="9" fontId="8" fillId="5" borderId="5" xfId="0" applyNumberFormat="1" applyFont="1" applyFill="1" applyBorder="1" applyAlignment="1">
      <alignment horizontal="center" vertical="center"/>
    </xf>
    <xf numFmtId="0" fontId="8" fillId="5" borderId="12" xfId="0" applyFont="1" applyFill="1" applyBorder="1" applyAlignment="1">
      <alignment horizontal="left" vertical="center" wrapText="1"/>
    </xf>
    <xf numFmtId="14" fontId="8" fillId="5" borderId="12" xfId="0" applyNumberFormat="1" applyFont="1" applyFill="1" applyBorder="1" applyAlignment="1">
      <alignment horizontal="center" vertical="center"/>
    </xf>
    <xf numFmtId="9" fontId="8" fillId="5" borderId="12" xfId="0" applyNumberFormat="1" applyFont="1" applyFill="1" applyBorder="1" applyAlignment="1">
      <alignment horizontal="center" vertical="center" wrapText="1"/>
    </xf>
    <xf numFmtId="10" fontId="8" fillId="5" borderId="5" xfId="0" applyNumberFormat="1" applyFont="1" applyFill="1" applyBorder="1" applyAlignment="1">
      <alignment horizontal="center" vertical="center" wrapText="1"/>
    </xf>
    <xf numFmtId="166" fontId="16" fillId="5" borderId="16" xfId="0" applyNumberFormat="1" applyFont="1" applyFill="1" applyBorder="1" applyAlignment="1">
      <alignment horizontal="center" vertical="center" wrapText="1"/>
    </xf>
    <xf numFmtId="166" fontId="16" fillId="5" borderId="5" xfId="0" applyNumberFormat="1" applyFont="1" applyFill="1" applyBorder="1" applyAlignment="1">
      <alignment horizontal="center" vertical="center" wrapText="1"/>
    </xf>
    <xf numFmtId="9" fontId="16" fillId="5" borderId="5" xfId="0" applyNumberFormat="1" applyFont="1" applyFill="1" applyBorder="1" applyAlignment="1">
      <alignment horizontal="center" vertical="center" wrapText="1"/>
    </xf>
    <xf numFmtId="166" fontId="16" fillId="5" borderId="21" xfId="0" applyNumberFormat="1" applyFont="1" applyFill="1" applyBorder="1" applyAlignment="1">
      <alignment horizontal="center" vertical="center" wrapText="1"/>
    </xf>
    <xf numFmtId="9" fontId="7" fillId="5" borderId="21" xfId="0" applyNumberFormat="1" applyFont="1" applyFill="1" applyBorder="1" applyAlignment="1">
      <alignment horizontal="center" vertical="center" wrapText="1"/>
    </xf>
    <xf numFmtId="166" fontId="12" fillId="5" borderId="5" xfId="0" applyNumberFormat="1" applyFont="1" applyFill="1" applyBorder="1" applyAlignment="1">
      <alignment horizontal="center" vertical="center" wrapText="1"/>
    </xf>
    <xf numFmtId="1" fontId="12" fillId="0" borderId="5" xfId="0" applyNumberFormat="1" applyFont="1" applyBorder="1" applyAlignment="1">
      <alignment horizontal="center" vertical="center"/>
    </xf>
    <xf numFmtId="0" fontId="16" fillId="5" borderId="16" xfId="0" applyFont="1" applyFill="1" applyBorder="1" applyAlignment="1">
      <alignment horizontal="left" vertical="center" wrapText="1"/>
    </xf>
    <xf numFmtId="9" fontId="7" fillId="0" borderId="16" xfId="0" applyNumberFormat="1" applyFont="1" applyBorder="1" applyAlignment="1">
      <alignment horizontal="center" vertical="center" wrapText="1"/>
    </xf>
    <xf numFmtId="0" fontId="7" fillId="5" borderId="16" xfId="0" applyFont="1" applyFill="1" applyBorder="1" applyAlignment="1">
      <alignment horizontal="left" vertical="center" wrapText="1"/>
    </xf>
    <xf numFmtId="0" fontId="16" fillId="5" borderId="5" xfId="0" applyFont="1" applyFill="1" applyBorder="1" applyAlignment="1">
      <alignment horizontal="left" vertical="center" wrapText="1"/>
    </xf>
    <xf numFmtId="166" fontId="16" fillId="0" borderId="5"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0" fontId="7" fillId="5" borderId="5" xfId="0" applyFont="1" applyFill="1" applyBorder="1" applyAlignment="1">
      <alignment horizontal="left" vertical="center" wrapText="1"/>
    </xf>
    <xf numFmtId="0" fontId="16" fillId="5" borderId="5" xfId="0" applyFont="1" applyFill="1" applyBorder="1" applyAlignment="1">
      <alignment horizontal="center" vertical="center"/>
    </xf>
    <xf numFmtId="0" fontId="7" fillId="0" borderId="5" xfId="0" applyFont="1" applyBorder="1" applyAlignment="1">
      <alignment horizontal="left" vertical="center" wrapText="1"/>
    </xf>
    <xf numFmtId="0" fontId="16" fillId="0" borderId="5" xfId="0" applyFont="1" applyBorder="1" applyAlignment="1">
      <alignment horizontal="center" vertical="center"/>
    </xf>
    <xf numFmtId="0" fontId="7" fillId="0" borderId="19" xfId="0" applyFont="1" applyBorder="1" applyAlignment="1">
      <alignment horizontal="justify" vertical="center" wrapText="1"/>
    </xf>
    <xf numFmtId="0" fontId="16" fillId="0" borderId="5" xfId="0" applyFont="1" applyBorder="1" applyAlignment="1">
      <alignment horizontal="left" vertical="center" wrapText="1"/>
    </xf>
    <xf numFmtId="9" fontId="16" fillId="0" borderId="5" xfId="0" applyNumberFormat="1" applyFont="1" applyBorder="1" applyAlignment="1">
      <alignment horizontal="center" vertical="center" wrapText="1"/>
    </xf>
    <xf numFmtId="2" fontId="7" fillId="0" borderId="5" xfId="0" applyNumberFormat="1" applyFont="1" applyBorder="1" applyAlignment="1">
      <alignment horizontal="center" vertical="center" wrapText="1"/>
    </xf>
    <xf numFmtId="10" fontId="7" fillId="0" borderId="5" xfId="0" applyNumberFormat="1" applyFont="1" applyBorder="1" applyAlignment="1">
      <alignment horizontal="center" vertical="center" wrapText="1"/>
    </xf>
    <xf numFmtId="0" fontId="16" fillId="0" borderId="5" xfId="0" applyFont="1" applyBorder="1" applyAlignment="1">
      <alignment horizontal="left" vertical="center"/>
    </xf>
    <xf numFmtId="14" fontId="7" fillId="0" borderId="5" xfId="0" applyNumberFormat="1" applyFont="1" applyBorder="1" applyAlignment="1">
      <alignment horizontal="center" vertical="center"/>
    </xf>
    <xf numFmtId="9" fontId="7" fillId="0" borderId="5" xfId="0" applyNumberFormat="1" applyFont="1" applyBorder="1" applyAlignment="1">
      <alignment horizontal="justify" vertical="center"/>
    </xf>
    <xf numFmtId="10" fontId="7" fillId="0" borderId="5" xfId="0" applyNumberFormat="1" applyFont="1" applyBorder="1" applyAlignment="1">
      <alignment horizontal="center" vertical="center"/>
    </xf>
    <xf numFmtId="0" fontId="7" fillId="0" borderId="16" xfId="0" applyFont="1" applyBorder="1" applyAlignment="1">
      <alignment horizontal="left" vertical="center" wrapText="1"/>
    </xf>
    <xf numFmtId="166" fontId="16" fillId="0" borderId="16" xfId="0" applyNumberFormat="1" applyFont="1" applyBorder="1" applyAlignment="1">
      <alignment horizontal="center" vertical="center" wrapText="1"/>
    </xf>
    <xf numFmtId="0" fontId="7" fillId="5" borderId="17" xfId="0" applyFont="1" applyFill="1" applyBorder="1" applyAlignment="1">
      <alignment horizontal="center" vertical="center" wrapText="1"/>
    </xf>
    <xf numFmtId="0" fontId="7" fillId="5" borderId="19" xfId="0" applyFont="1" applyFill="1" applyBorder="1" applyAlignment="1">
      <alignment horizontal="center" vertical="center" wrapText="1"/>
    </xf>
    <xf numFmtId="166" fontId="7" fillId="0" borderId="5" xfId="0" applyNumberFormat="1" applyFont="1" applyBorder="1" applyAlignment="1">
      <alignment horizontal="center" vertical="center" wrapText="1"/>
    </xf>
    <xf numFmtId="2" fontId="7" fillId="5" borderId="5" xfId="0" applyNumberFormat="1" applyFont="1" applyFill="1" applyBorder="1" applyAlignment="1">
      <alignment horizontal="center" vertical="center" wrapText="1"/>
    </xf>
    <xf numFmtId="9" fontId="7" fillId="0" borderId="5" xfId="3" applyFont="1" applyFill="1" applyBorder="1" applyAlignment="1">
      <alignment horizontal="center" vertical="center" wrapText="1"/>
    </xf>
    <xf numFmtId="0" fontId="7" fillId="0" borderId="5" xfId="0" applyFont="1" applyBorder="1" applyAlignment="1">
      <alignment horizontal="left" vertical="center"/>
    </xf>
    <xf numFmtId="14" fontId="7" fillId="0" borderId="5" xfId="0" applyNumberFormat="1" applyFont="1" applyBorder="1" applyAlignment="1">
      <alignment horizontal="center" vertical="center" wrapText="1"/>
    </xf>
    <xf numFmtId="14" fontId="7" fillId="0" borderId="5" xfId="0" applyNumberFormat="1" applyFont="1" applyBorder="1" applyAlignment="1">
      <alignment horizontal="left" vertical="center" wrapText="1"/>
    </xf>
    <xf numFmtId="9" fontId="7" fillId="0" borderId="5" xfId="0" applyNumberFormat="1" applyFont="1" applyBorder="1" applyAlignment="1">
      <alignment horizontal="center" vertical="center"/>
    </xf>
    <xf numFmtId="0" fontId="35" fillId="0" borderId="16" xfId="0" applyFont="1" applyBorder="1" applyAlignment="1">
      <alignment vertical="center" wrapText="1"/>
    </xf>
    <xf numFmtId="166" fontId="35" fillId="0" borderId="16" xfId="0" applyNumberFormat="1" applyFont="1" applyBorder="1" applyAlignment="1">
      <alignment horizontal="center" vertical="center" wrapText="1"/>
    </xf>
    <xf numFmtId="9" fontId="35" fillId="0" borderId="16" xfId="3" applyFont="1" applyBorder="1" applyAlignment="1">
      <alignment horizontal="center" vertical="center" wrapText="1"/>
    </xf>
    <xf numFmtId="10" fontId="35" fillId="0" borderId="16" xfId="0" applyNumberFormat="1" applyFont="1" applyBorder="1" applyAlignment="1">
      <alignment horizontal="center" vertical="center" wrapText="1"/>
    </xf>
    <xf numFmtId="0" fontId="35" fillId="0" borderId="16" xfId="0" applyFont="1" applyBorder="1" applyAlignment="1">
      <alignment horizontal="left" vertical="center" wrapText="1"/>
    </xf>
    <xf numFmtId="0" fontId="35" fillId="0" borderId="5" xfId="0" applyFont="1" applyBorder="1" applyAlignment="1">
      <alignment vertical="center" wrapText="1"/>
    </xf>
    <xf numFmtId="166" fontId="35" fillId="0" borderId="5" xfId="0" applyNumberFormat="1" applyFont="1" applyBorder="1" applyAlignment="1">
      <alignment horizontal="center" vertical="center" wrapText="1"/>
    </xf>
    <xf numFmtId="9" fontId="35" fillId="0" borderId="5" xfId="3" applyFont="1" applyBorder="1" applyAlignment="1">
      <alignment horizontal="center" vertical="center" wrapText="1"/>
    </xf>
    <xf numFmtId="10" fontId="35" fillId="0" borderId="5" xfId="0" applyNumberFormat="1" applyFont="1" applyBorder="1" applyAlignment="1">
      <alignment horizontal="center" vertical="center" wrapText="1"/>
    </xf>
    <xf numFmtId="0" fontId="32" fillId="0" borderId="5" xfId="0" applyFont="1" applyBorder="1" applyAlignment="1">
      <alignment horizontal="left" vertical="center" wrapText="1"/>
    </xf>
    <xf numFmtId="166" fontId="7" fillId="5" borderId="16" xfId="0" applyNumberFormat="1" applyFont="1" applyFill="1" applyBorder="1" applyAlignment="1">
      <alignment horizontal="center" vertical="center" wrapText="1"/>
    </xf>
    <xf numFmtId="166" fontId="7" fillId="5" borderId="5" xfId="0" applyNumberFormat="1" applyFont="1" applyFill="1" applyBorder="1" applyAlignment="1">
      <alignment horizontal="center" vertical="center" wrapText="1"/>
    </xf>
    <xf numFmtId="0" fontId="7" fillId="5" borderId="19" xfId="0" applyFont="1" applyFill="1" applyBorder="1" applyAlignment="1">
      <alignment horizontal="left" vertical="center" wrapText="1"/>
    </xf>
    <xf numFmtId="167" fontId="7" fillId="5" borderId="5" xfId="0" applyNumberFormat="1" applyFont="1" applyFill="1" applyBorder="1" applyAlignment="1">
      <alignment horizontal="center" vertical="center" wrapText="1"/>
    </xf>
    <xf numFmtId="166" fontId="7" fillId="5" borderId="5" xfId="0" applyNumberFormat="1" applyFont="1" applyFill="1" applyBorder="1" applyAlignment="1">
      <alignment vertical="center" wrapText="1"/>
    </xf>
    <xf numFmtId="0" fontId="7" fillId="5" borderId="19" xfId="0" applyFont="1" applyFill="1" applyBorder="1" applyAlignment="1">
      <alignment vertical="center" wrapText="1"/>
    </xf>
    <xf numFmtId="0" fontId="7" fillId="24" borderId="5" xfId="0" applyFont="1" applyFill="1" applyBorder="1" applyAlignment="1">
      <alignment horizontal="center" vertical="center" wrapText="1"/>
    </xf>
    <xf numFmtId="14" fontId="16" fillId="5" borderId="5" xfId="0" applyNumberFormat="1"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2" borderId="5" xfId="0" applyFont="1" applyFill="1" applyBorder="1" applyAlignment="1">
      <alignment horizontal="center" vertical="center" wrapText="1"/>
    </xf>
    <xf numFmtId="0" fontId="12" fillId="5" borderId="5" xfId="0" applyFont="1" applyFill="1" applyBorder="1" applyAlignment="1">
      <alignment horizontal="center" vertical="center"/>
    </xf>
    <xf numFmtId="0" fontId="16" fillId="5" borderId="19" xfId="0" applyFont="1" applyFill="1" applyBorder="1" applyAlignment="1">
      <alignment horizontal="center" vertical="center" wrapText="1"/>
    </xf>
    <xf numFmtId="9" fontId="7" fillId="5" borderId="21" xfId="3" applyFont="1" applyFill="1" applyBorder="1" applyAlignment="1">
      <alignment horizontal="center" vertical="center"/>
    </xf>
    <xf numFmtId="9" fontId="7" fillId="5" borderId="21" xfId="0" applyNumberFormat="1" applyFont="1" applyFill="1" applyBorder="1" applyAlignment="1">
      <alignment horizontal="center" vertical="center"/>
    </xf>
    <xf numFmtId="0" fontId="16" fillId="5" borderId="22" xfId="0" applyFont="1" applyFill="1" applyBorder="1" applyAlignment="1">
      <alignment horizontal="center" vertical="center" wrapText="1"/>
    </xf>
    <xf numFmtId="0" fontId="16" fillId="5" borderId="12" xfId="0" applyFont="1" applyFill="1" applyBorder="1" applyAlignment="1">
      <alignment horizontal="center" vertical="center" wrapText="1"/>
    </xf>
    <xf numFmtId="9" fontId="12" fillId="5" borderId="12" xfId="3" applyFont="1" applyFill="1" applyBorder="1" applyAlignment="1">
      <alignment horizontal="center" vertical="center" wrapText="1"/>
    </xf>
    <xf numFmtId="0" fontId="12" fillId="5" borderId="12" xfId="0" applyFont="1" applyFill="1" applyBorder="1" applyAlignment="1">
      <alignment horizontal="center" vertical="center" wrapText="1"/>
    </xf>
    <xf numFmtId="1" fontId="12" fillId="5" borderId="12" xfId="0" applyNumberFormat="1" applyFont="1" applyFill="1" applyBorder="1" applyAlignment="1">
      <alignment horizontal="center" vertical="center" wrapText="1"/>
    </xf>
    <xf numFmtId="0" fontId="12" fillId="5" borderId="12" xfId="0" applyFont="1" applyFill="1" applyBorder="1" applyAlignment="1">
      <alignment horizontal="justify" vertical="center" wrapText="1"/>
    </xf>
    <xf numFmtId="165" fontId="16" fillId="5" borderId="12" xfId="0" applyNumberFormat="1" applyFont="1" applyFill="1" applyBorder="1" applyAlignment="1">
      <alignment horizontal="center" vertical="center" wrapText="1"/>
    </xf>
    <xf numFmtId="1" fontId="7" fillId="5" borderId="12" xfId="3" applyNumberFormat="1" applyFont="1" applyFill="1" applyBorder="1" applyAlignment="1">
      <alignment horizontal="center" vertical="center" wrapText="1"/>
    </xf>
    <xf numFmtId="0" fontId="7" fillId="5" borderId="12" xfId="0" applyFont="1" applyFill="1" applyBorder="1" applyAlignment="1">
      <alignment horizontal="center" vertical="center" wrapText="1"/>
    </xf>
    <xf numFmtId="0" fontId="34" fillId="5" borderId="12" xfId="0" applyFont="1" applyFill="1" applyBorder="1" applyAlignment="1">
      <alignment horizontal="center" vertical="center" wrapText="1"/>
    </xf>
    <xf numFmtId="9" fontId="34" fillId="5" borderId="12" xfId="0" applyNumberFormat="1" applyFont="1" applyFill="1" applyBorder="1" applyAlignment="1">
      <alignment horizontal="center" vertical="center" wrapText="1"/>
    </xf>
    <xf numFmtId="166" fontId="34" fillId="5" borderId="12" xfId="0" applyNumberFormat="1" applyFont="1" applyFill="1" applyBorder="1" applyAlignment="1">
      <alignment horizontal="center" vertical="center" wrapText="1"/>
    </xf>
    <xf numFmtId="0" fontId="35" fillId="5" borderId="12" xfId="0" applyFont="1" applyFill="1" applyBorder="1" applyAlignment="1">
      <alignment horizontal="center" vertical="center" wrapText="1"/>
    </xf>
    <xf numFmtId="0" fontId="35" fillId="5" borderId="30" xfId="0" applyFont="1" applyFill="1" applyBorder="1" applyAlignment="1">
      <alignment horizontal="justify" vertical="center" wrapText="1"/>
    </xf>
    <xf numFmtId="0" fontId="16" fillId="0" borderId="12" xfId="0" applyFont="1" applyBorder="1" applyAlignment="1">
      <alignment horizontal="center" vertical="center" wrapText="1"/>
    </xf>
    <xf numFmtId="0" fontId="12" fillId="0" borderId="12" xfId="0" applyFont="1" applyBorder="1" applyAlignment="1">
      <alignment horizontal="center" vertical="center" wrapText="1"/>
    </xf>
    <xf numFmtId="9" fontId="12" fillId="0" borderId="12" xfId="0" applyNumberFormat="1" applyFont="1" applyBorder="1" applyAlignment="1">
      <alignment horizontal="center" vertical="center" wrapText="1"/>
    </xf>
    <xf numFmtId="166" fontId="12" fillId="0" borderId="12" xfId="0" applyNumberFormat="1" applyFont="1" applyBorder="1" applyAlignment="1">
      <alignment horizontal="center" vertical="center" wrapText="1"/>
    </xf>
    <xf numFmtId="0" fontId="37" fillId="5" borderId="12" xfId="1" applyFont="1" applyFill="1" applyBorder="1" applyAlignment="1">
      <alignment horizontal="center" vertical="center" wrapText="1"/>
    </xf>
    <xf numFmtId="0" fontId="7" fillId="5" borderId="30" xfId="0" applyFont="1" applyFill="1" applyBorder="1" applyAlignment="1">
      <alignment horizontal="justify" vertical="center" wrapText="1"/>
    </xf>
    <xf numFmtId="0" fontId="41" fillId="5" borderId="52" xfId="0" applyFont="1" applyFill="1" applyBorder="1" applyAlignment="1">
      <alignment horizontal="center" vertical="center" textRotation="90" wrapText="1"/>
    </xf>
    <xf numFmtId="0" fontId="11" fillId="5" borderId="29" xfId="0" applyFont="1" applyFill="1" applyBorder="1" applyAlignment="1">
      <alignment horizontal="center" vertical="center" wrapText="1"/>
    </xf>
    <xf numFmtId="0" fontId="11" fillId="5" borderId="12" xfId="0" applyFont="1" applyFill="1" applyBorder="1" applyAlignment="1">
      <alignment horizontal="center" vertical="center" wrapText="1"/>
    </xf>
    <xf numFmtId="9" fontId="11" fillId="5" borderId="12" xfId="0" applyNumberFormat="1" applyFont="1" applyFill="1" applyBorder="1" applyAlignment="1">
      <alignment horizontal="center" vertical="center" wrapText="1"/>
    </xf>
    <xf numFmtId="0" fontId="11" fillId="0" borderId="12" xfId="0" applyFont="1" applyBorder="1" applyAlignment="1">
      <alignment horizontal="center" vertical="center" wrapText="1"/>
    </xf>
    <xf numFmtId="0" fontId="8" fillId="21" borderId="12" xfId="0" applyFont="1" applyFill="1" applyBorder="1" applyAlignment="1">
      <alignment horizontal="center" vertical="center" wrapText="1"/>
    </xf>
    <xf numFmtId="166" fontId="11" fillId="21" borderId="12" xfId="0" applyNumberFormat="1" applyFont="1" applyFill="1" applyBorder="1" applyAlignment="1">
      <alignment horizontal="center" vertical="center" wrapText="1"/>
    </xf>
    <xf numFmtId="9" fontId="8" fillId="21" borderId="12" xfId="0" applyNumberFormat="1" applyFont="1" applyFill="1" applyBorder="1" applyAlignment="1">
      <alignment horizontal="center" vertical="center" wrapText="1"/>
    </xf>
    <xf numFmtId="0" fontId="16" fillId="5" borderId="42" xfId="0" applyFont="1" applyFill="1" applyBorder="1" applyAlignment="1">
      <alignment horizontal="center" vertical="center" wrapText="1"/>
    </xf>
    <xf numFmtId="0" fontId="16" fillId="5" borderId="31" xfId="0" applyFont="1" applyFill="1" applyBorder="1" applyAlignment="1">
      <alignment horizontal="center" vertical="center" wrapText="1"/>
    </xf>
    <xf numFmtId="9" fontId="16" fillId="5" borderId="31" xfId="0" applyNumberFormat="1" applyFont="1" applyFill="1" applyBorder="1" applyAlignment="1">
      <alignment horizontal="center" vertical="center" wrapText="1"/>
    </xf>
    <xf numFmtId="10" fontId="7" fillId="5" borderId="31" xfId="3" applyNumberFormat="1" applyFont="1" applyFill="1" applyBorder="1" applyAlignment="1">
      <alignment horizontal="center" vertical="center" wrapText="1"/>
    </xf>
    <xf numFmtId="0" fontId="16" fillId="0" borderId="31" xfId="0" applyFont="1" applyBorder="1" applyAlignment="1">
      <alignment horizontal="center" vertical="center" wrapText="1"/>
    </xf>
    <xf numFmtId="0" fontId="16" fillId="5" borderId="31" xfId="0" applyFont="1" applyFill="1" applyBorder="1" applyAlignment="1">
      <alignment vertical="center" wrapText="1"/>
    </xf>
    <xf numFmtId="166" fontId="16" fillId="5" borderId="31" xfId="0" applyNumberFormat="1" applyFont="1" applyFill="1" applyBorder="1" applyAlignment="1">
      <alignment horizontal="center" vertical="center" wrapText="1"/>
    </xf>
    <xf numFmtId="9" fontId="7" fillId="5" borderId="31" xfId="0" applyNumberFormat="1" applyFont="1" applyFill="1" applyBorder="1" applyAlignment="1">
      <alignment horizontal="center" vertical="center" wrapText="1"/>
    </xf>
    <xf numFmtId="0" fontId="7" fillId="5" borderId="31" xfId="0" applyFont="1" applyFill="1" applyBorder="1" applyAlignment="1">
      <alignment horizontal="center" vertical="center" wrapText="1"/>
    </xf>
    <xf numFmtId="0" fontId="3" fillId="5" borderId="31" xfId="1" applyFill="1" applyBorder="1" applyAlignment="1">
      <alignment horizontal="center" vertical="center" wrapText="1"/>
    </xf>
    <xf numFmtId="0" fontId="42" fillId="5" borderId="39" xfId="0" applyFont="1" applyFill="1" applyBorder="1" applyAlignment="1">
      <alignment horizontal="center" vertical="top" wrapText="1"/>
    </xf>
    <xf numFmtId="0" fontId="44" fillId="5" borderId="12" xfId="0" applyFont="1" applyFill="1" applyBorder="1" applyAlignment="1">
      <alignment horizontal="center" vertical="center" wrapText="1"/>
    </xf>
    <xf numFmtId="9" fontId="45" fillId="5" borderId="12" xfId="0" applyNumberFormat="1" applyFont="1" applyFill="1" applyBorder="1" applyAlignment="1">
      <alignment horizontal="center" vertical="center" wrapText="1"/>
    </xf>
    <xf numFmtId="0" fontId="45" fillId="0" borderId="12" xfId="0" applyFont="1" applyBorder="1" applyAlignment="1" applyProtection="1">
      <alignment vertical="center" wrapText="1"/>
      <protection locked="0"/>
    </xf>
    <xf numFmtId="166" fontId="47" fillId="5" borderId="12" xfId="0" applyNumberFormat="1" applyFont="1" applyFill="1" applyBorder="1" applyAlignment="1">
      <alignment horizontal="center" vertical="center" wrapText="1"/>
    </xf>
    <xf numFmtId="9" fontId="44" fillId="5" borderId="12" xfId="0" applyNumberFormat="1" applyFont="1" applyFill="1" applyBorder="1" applyAlignment="1">
      <alignment horizontal="center" vertical="center" wrapText="1"/>
    </xf>
    <xf numFmtId="9" fontId="47" fillId="5" borderId="12" xfId="0" applyNumberFormat="1" applyFont="1" applyFill="1" applyBorder="1" applyAlignment="1">
      <alignment horizontal="center" vertical="center" wrapText="1"/>
    </xf>
    <xf numFmtId="0" fontId="38" fillId="5" borderId="30" xfId="0" applyFont="1" applyFill="1" applyBorder="1" applyAlignment="1">
      <alignment vertical="center" wrapText="1"/>
    </xf>
    <xf numFmtId="9" fontId="44" fillId="5" borderId="16" xfId="0" applyNumberFormat="1" applyFont="1" applyFill="1" applyBorder="1" applyAlignment="1">
      <alignment horizontal="center" vertical="center" wrapText="1"/>
    </xf>
    <xf numFmtId="166" fontId="44" fillId="5" borderId="16" xfId="0" applyNumberFormat="1" applyFont="1" applyFill="1" applyBorder="1" applyAlignment="1">
      <alignment horizontal="center" vertical="center" wrapText="1"/>
    </xf>
    <xf numFmtId="166" fontId="44" fillId="5" borderId="12" xfId="0" applyNumberFormat="1" applyFont="1" applyFill="1" applyBorder="1" applyAlignment="1">
      <alignment horizontal="center" vertical="center" wrapText="1"/>
    </xf>
    <xf numFmtId="166" fontId="32" fillId="5" borderId="12" xfId="0" applyNumberFormat="1" applyFont="1" applyFill="1" applyBorder="1" applyAlignment="1">
      <alignment horizontal="center" vertical="center" wrapText="1"/>
    </xf>
    <xf numFmtId="9" fontId="50" fillId="5" borderId="12" xfId="0" applyNumberFormat="1" applyFont="1" applyFill="1" applyBorder="1" applyAlignment="1">
      <alignment horizontal="center" vertical="center" wrapText="1"/>
    </xf>
    <xf numFmtId="0" fontId="50" fillId="5" borderId="30" xfId="0" applyFont="1" applyFill="1" applyBorder="1" applyAlignment="1">
      <alignment horizontal="justify" vertical="center" wrapText="1"/>
    </xf>
    <xf numFmtId="0" fontId="11" fillId="5" borderId="12" xfId="0" applyFont="1" applyFill="1" applyBorder="1" applyAlignment="1" applyProtection="1">
      <alignment horizontal="left" vertical="center" wrapText="1"/>
      <protection locked="0"/>
    </xf>
    <xf numFmtId="166" fontId="11" fillId="5" borderId="12" xfId="0" applyNumberFormat="1" applyFont="1" applyFill="1" applyBorder="1" applyAlignment="1">
      <alignment horizontal="center" vertical="center" wrapText="1"/>
    </xf>
    <xf numFmtId="9" fontId="8" fillId="5" borderId="12" xfId="3" applyFont="1" applyFill="1" applyBorder="1" applyAlignment="1">
      <alignment horizontal="center" vertical="center" wrapText="1"/>
    </xf>
    <xf numFmtId="0" fontId="38" fillId="5" borderId="30" xfId="0" applyFont="1" applyFill="1" applyBorder="1" applyAlignment="1">
      <alignment horizontal="justify" vertical="center" wrapText="1"/>
    </xf>
    <xf numFmtId="1" fontId="11" fillId="5" borderId="12" xfId="0" applyNumberFormat="1" applyFont="1" applyFill="1" applyBorder="1" applyAlignment="1">
      <alignment horizontal="center" vertical="center" wrapText="1"/>
    </xf>
    <xf numFmtId="166" fontId="8" fillId="5" borderId="12" xfId="0" applyNumberFormat="1" applyFont="1" applyFill="1" applyBorder="1" applyAlignment="1">
      <alignment horizontal="center" vertical="center" wrapText="1"/>
    </xf>
    <xf numFmtId="0" fontId="8" fillId="0" borderId="12" xfId="0" applyFont="1" applyBorder="1" applyAlignment="1">
      <alignment horizontal="center" vertical="center" wrapText="1"/>
    </xf>
    <xf numFmtId="10" fontId="11" fillId="0" borderId="12" xfId="0" applyNumberFormat="1" applyFont="1" applyBorder="1" applyAlignment="1">
      <alignment horizontal="center" vertical="center" wrapText="1"/>
    </xf>
    <xf numFmtId="0" fontId="11" fillId="5" borderId="12" xfId="0" applyFont="1" applyFill="1" applyBorder="1" applyAlignment="1">
      <alignment horizontal="left" vertical="center" wrapText="1"/>
    </xf>
    <xf numFmtId="1" fontId="8" fillId="5" borderId="12" xfId="5" applyNumberFormat="1" applyFont="1" applyFill="1" applyBorder="1" applyAlignment="1">
      <alignment horizontal="center" vertical="center" wrapText="1"/>
    </xf>
    <xf numFmtId="0" fontId="38" fillId="5" borderId="5" xfId="0" applyFont="1" applyFill="1" applyBorder="1" applyAlignment="1">
      <alignment horizontal="left" vertical="center" wrapText="1"/>
    </xf>
    <xf numFmtId="14" fontId="38" fillId="5" borderId="5" xfId="0" applyNumberFormat="1" applyFont="1" applyFill="1" applyBorder="1" applyAlignment="1">
      <alignment horizontal="center" vertical="center"/>
    </xf>
    <xf numFmtId="166" fontId="12" fillId="5" borderId="12" xfId="0" applyNumberFormat="1" applyFont="1" applyFill="1" applyBorder="1" applyAlignment="1">
      <alignment horizontal="center" vertical="center" wrapText="1"/>
    </xf>
    <xf numFmtId="9" fontId="12" fillId="5" borderId="12" xfId="0" applyNumberFormat="1" applyFont="1" applyFill="1" applyBorder="1" applyAlignment="1">
      <alignment horizontal="center" vertical="center" wrapText="1"/>
    </xf>
    <xf numFmtId="9" fontId="16" fillId="0" borderId="12" xfId="0" applyNumberFormat="1" applyFont="1" applyBorder="1" applyAlignment="1">
      <alignment horizontal="center" vertical="center" wrapText="1"/>
    </xf>
    <xf numFmtId="0" fontId="16" fillId="0" borderId="12" xfId="0" applyFont="1" applyBorder="1" applyAlignment="1">
      <alignment horizontal="left" vertical="center" wrapText="1"/>
    </xf>
    <xf numFmtId="166" fontId="16" fillId="0" borderId="12" xfId="0" applyNumberFormat="1" applyFont="1" applyBorder="1" applyAlignment="1">
      <alignment horizontal="center" vertical="center" wrapText="1"/>
    </xf>
    <xf numFmtId="9" fontId="7" fillId="0" borderId="12" xfId="0" applyNumberFormat="1" applyFont="1" applyBorder="1" applyAlignment="1">
      <alignment horizontal="center" vertical="center" wrapText="1"/>
    </xf>
    <xf numFmtId="9" fontId="7" fillId="0" borderId="12" xfId="0" applyNumberFormat="1" applyFont="1" applyBorder="1" applyAlignment="1">
      <alignment horizontal="justify" vertical="center" wrapText="1"/>
    </xf>
    <xf numFmtId="10" fontId="7" fillId="0" borderId="12" xfId="0" applyNumberFormat="1" applyFont="1" applyBorder="1" applyAlignment="1">
      <alignment horizontal="center" vertical="center"/>
    </xf>
    <xf numFmtId="0" fontId="7" fillId="0" borderId="30" xfId="0" applyFont="1" applyBorder="1" applyAlignment="1">
      <alignment horizontal="justify" vertical="center" wrapText="1"/>
    </xf>
    <xf numFmtId="0" fontId="7" fillId="5" borderId="14" xfId="0" applyFont="1" applyFill="1" applyBorder="1" applyAlignment="1">
      <alignment horizontal="center" vertical="center" wrapText="1"/>
    </xf>
    <xf numFmtId="0" fontId="7" fillId="0" borderId="12" xfId="0" applyFont="1" applyBorder="1" applyAlignment="1">
      <alignment horizontal="center" vertical="center"/>
    </xf>
    <xf numFmtId="9" fontId="7" fillId="0" borderId="12" xfId="0" applyNumberFormat="1" applyFont="1" applyBorder="1" applyAlignment="1">
      <alignment horizontal="center" vertical="center"/>
    </xf>
    <xf numFmtId="0" fontId="7" fillId="0" borderId="12" xfId="0" applyFont="1" applyBorder="1" applyAlignment="1">
      <alignment horizontal="left" vertical="center" wrapText="1"/>
    </xf>
    <xf numFmtId="14" fontId="7" fillId="0" borderId="12" xfId="0" applyNumberFormat="1" applyFont="1" applyBorder="1" applyAlignment="1">
      <alignment horizontal="center" vertical="center"/>
    </xf>
    <xf numFmtId="0" fontId="35" fillId="0" borderId="12" xfId="0" applyFont="1" applyBorder="1" applyAlignment="1">
      <alignment vertical="center" wrapText="1"/>
    </xf>
    <xf numFmtId="166" fontId="35" fillId="0" borderId="12" xfId="0" applyNumberFormat="1" applyFont="1" applyBorder="1" applyAlignment="1">
      <alignment horizontal="center" vertical="center" wrapText="1"/>
    </xf>
    <xf numFmtId="9" fontId="35" fillId="0" borderId="12" xfId="3" applyFont="1" applyBorder="1" applyAlignment="1">
      <alignment horizontal="center" vertical="center" wrapText="1"/>
    </xf>
    <xf numFmtId="10" fontId="35" fillId="0" borderId="12" xfId="0" applyNumberFormat="1" applyFont="1" applyBorder="1" applyAlignment="1">
      <alignment horizontal="center" vertical="center" wrapText="1"/>
    </xf>
    <xf numFmtId="166" fontId="7" fillId="5" borderId="12" xfId="0" applyNumberFormat="1" applyFont="1" applyFill="1" applyBorder="1" applyAlignment="1">
      <alignment horizontal="center" vertical="center" wrapText="1"/>
    </xf>
    <xf numFmtId="9" fontId="7" fillId="5" borderId="12" xfId="0" applyNumberFormat="1" applyFont="1" applyFill="1" applyBorder="1" applyAlignment="1">
      <alignment horizontal="center" vertical="center" wrapText="1"/>
    </xf>
    <xf numFmtId="0" fontId="16" fillId="22" borderId="12" xfId="0" applyFont="1" applyFill="1" applyBorder="1" applyAlignment="1">
      <alignment horizontal="center" vertical="center" wrapText="1"/>
    </xf>
    <xf numFmtId="0" fontId="16" fillId="2" borderId="12" xfId="0" applyFont="1" applyFill="1" applyBorder="1" applyAlignment="1">
      <alignment horizontal="center" vertical="center" wrapText="1"/>
    </xf>
    <xf numFmtId="166" fontId="16" fillId="5" borderId="12" xfId="0" applyNumberFormat="1" applyFont="1" applyFill="1" applyBorder="1" applyAlignment="1">
      <alignment horizontal="center" vertical="center" wrapText="1"/>
    </xf>
    <xf numFmtId="9" fontId="7" fillId="0" borderId="12" xfId="3" applyFont="1" applyFill="1" applyBorder="1" applyAlignment="1">
      <alignment horizontal="center" vertical="center" wrapText="1"/>
    </xf>
    <xf numFmtId="0" fontId="7" fillId="5" borderId="30"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6" fillId="9" borderId="31" xfId="0" applyFont="1" applyFill="1" applyBorder="1" applyAlignment="1">
      <alignment horizontal="center" vertical="center" wrapText="1"/>
    </xf>
    <xf numFmtId="1" fontId="11" fillId="9" borderId="5" xfId="0" applyNumberFormat="1" applyFont="1" applyFill="1" applyBorder="1" applyAlignment="1">
      <alignment horizontal="center" vertical="center" wrapText="1"/>
    </xf>
    <xf numFmtId="0" fontId="38" fillId="9" borderId="12" xfId="0" applyFont="1" applyFill="1" applyBorder="1" applyAlignment="1">
      <alignment horizontal="center" vertical="center" wrapText="1"/>
    </xf>
    <xf numFmtId="0" fontId="7" fillId="9" borderId="5" xfId="0" applyFont="1" applyFill="1" applyBorder="1" applyAlignment="1">
      <alignment horizontal="center" vertical="center" wrapText="1"/>
    </xf>
    <xf numFmtId="9" fontId="12" fillId="0" borderId="10" xfId="0" applyNumberFormat="1" applyFont="1" applyBorder="1" applyAlignment="1">
      <alignment horizontal="center" vertical="center" wrapText="1"/>
    </xf>
    <xf numFmtId="0" fontId="12" fillId="5" borderId="10" xfId="0" applyFont="1" applyFill="1" applyBorder="1" applyAlignment="1">
      <alignment horizontal="justify" vertical="center" wrapText="1"/>
    </xf>
    <xf numFmtId="166" fontId="12" fillId="5" borderId="10" xfId="0" applyNumberFormat="1" applyFont="1" applyFill="1" applyBorder="1" applyAlignment="1">
      <alignment horizontal="center" vertical="center" wrapText="1"/>
    </xf>
    <xf numFmtId="9" fontId="12" fillId="5" borderId="10" xfId="0" applyNumberFormat="1" applyFont="1" applyFill="1" applyBorder="1" applyAlignment="1">
      <alignment horizontal="center" vertical="center" wrapText="1"/>
    </xf>
    <xf numFmtId="0" fontId="16" fillId="25" borderId="5" xfId="0" applyFont="1" applyFill="1" applyBorder="1" applyAlignment="1">
      <alignment horizontal="center" vertical="center" wrapText="1"/>
    </xf>
    <xf numFmtId="0" fontId="16" fillId="25" borderId="12" xfId="0" applyFont="1" applyFill="1" applyBorder="1" applyAlignment="1">
      <alignment horizontal="center" vertical="center" wrapText="1"/>
    </xf>
    <xf numFmtId="1" fontId="7" fillId="25" borderId="5" xfId="0" applyNumberFormat="1" applyFont="1" applyFill="1" applyBorder="1" applyAlignment="1">
      <alignment horizontal="center" vertical="center" wrapText="1"/>
    </xf>
    <xf numFmtId="0" fontId="7" fillId="25" borderId="5" xfId="0" applyFont="1" applyFill="1" applyBorder="1" applyAlignment="1">
      <alignment horizontal="center" vertical="center" wrapText="1"/>
    </xf>
    <xf numFmtId="0" fontId="38" fillId="25" borderId="5" xfId="0" applyFont="1" applyFill="1" applyBorder="1" applyAlignment="1">
      <alignment horizontal="center" vertical="center" wrapText="1"/>
    </xf>
    <xf numFmtId="1" fontId="8" fillId="25" borderId="5" xfId="0" applyNumberFormat="1" applyFont="1" applyFill="1" applyBorder="1" applyAlignment="1">
      <alignment horizontal="center" vertical="center" wrapText="1"/>
    </xf>
    <xf numFmtId="1" fontId="11" fillId="25" borderId="5" xfId="0" applyNumberFormat="1" applyFont="1" applyFill="1" applyBorder="1" applyAlignment="1">
      <alignment horizontal="center" vertical="center" wrapText="1"/>
    </xf>
    <xf numFmtId="1" fontId="11" fillId="25" borderId="12" xfId="0" applyNumberFormat="1" applyFont="1" applyFill="1" applyBorder="1" applyAlignment="1">
      <alignment horizontal="center" vertical="center" wrapText="1"/>
    </xf>
    <xf numFmtId="1" fontId="38" fillId="25" borderId="12" xfId="0" applyNumberFormat="1" applyFont="1" applyFill="1" applyBorder="1" applyAlignment="1">
      <alignment horizontal="center" vertical="center" wrapText="1"/>
    </xf>
    <xf numFmtId="0" fontId="11" fillId="25" borderId="5" xfId="0" applyFont="1" applyFill="1" applyBorder="1" applyAlignment="1">
      <alignment horizontal="center" vertical="center" wrapText="1"/>
    </xf>
    <xf numFmtId="1" fontId="16" fillId="25" borderId="31" xfId="0" applyNumberFormat="1" applyFont="1" applyFill="1" applyBorder="1" applyAlignment="1">
      <alignment horizontal="center" vertical="center" wrapText="1"/>
    </xf>
    <xf numFmtId="1" fontId="12" fillId="26" borderId="16" xfId="0" applyNumberFormat="1" applyFont="1" applyFill="1" applyBorder="1" applyAlignment="1">
      <alignment horizontal="center" vertical="center" wrapText="1"/>
    </xf>
    <xf numFmtId="1" fontId="12" fillId="26" borderId="5" xfId="0" applyNumberFormat="1" applyFont="1" applyFill="1" applyBorder="1" applyAlignment="1">
      <alignment horizontal="center" vertical="center" wrapText="1"/>
    </xf>
    <xf numFmtId="1" fontId="12" fillId="26" borderId="12" xfId="0" applyNumberFormat="1" applyFont="1" applyFill="1" applyBorder="1" applyAlignment="1">
      <alignment horizontal="center" vertical="center" wrapText="1"/>
    </xf>
    <xf numFmtId="1" fontId="12" fillId="26" borderId="31" xfId="0" applyNumberFormat="1" applyFont="1" applyFill="1" applyBorder="1" applyAlignment="1">
      <alignment horizontal="center" vertical="center" wrapText="1"/>
    </xf>
    <xf numFmtId="1" fontId="12" fillId="26" borderId="21" xfId="0" applyNumberFormat="1" applyFont="1" applyFill="1" applyBorder="1" applyAlignment="1">
      <alignment horizontal="center" vertical="center" wrapText="1"/>
    </xf>
    <xf numFmtId="1" fontId="12" fillId="26" borderId="10" xfId="0" applyNumberFormat="1" applyFont="1" applyFill="1" applyBorder="1" applyAlignment="1">
      <alignment horizontal="center" vertical="center" wrapText="1"/>
    </xf>
    <xf numFmtId="0" fontId="0" fillId="0" borderId="0" xfId="0" applyAlignment="1">
      <alignment horizontal="center"/>
    </xf>
    <xf numFmtId="0" fontId="60" fillId="0" borderId="16" xfId="0" applyFont="1" applyBorder="1" applyAlignment="1">
      <alignment horizontal="center" vertical="center"/>
    </xf>
    <xf numFmtId="0" fontId="60" fillId="0" borderId="17" xfId="0" applyFont="1" applyBorder="1" applyAlignment="1">
      <alignment horizontal="center" vertical="center"/>
    </xf>
    <xf numFmtId="0" fontId="0" fillId="0" borderId="5" xfId="0" applyBorder="1" applyAlignment="1">
      <alignment horizontal="center" vertical="center" wrapText="1"/>
    </xf>
    <xf numFmtId="0" fontId="0" fillId="9" borderId="5" xfId="0" applyFill="1" applyBorder="1" applyAlignment="1">
      <alignment horizontal="center" vertical="center" wrapText="1"/>
    </xf>
    <xf numFmtId="0" fontId="0" fillId="25" borderId="5" xfId="0" applyFill="1" applyBorder="1" applyAlignment="1">
      <alignment horizontal="center" vertical="center" wrapText="1"/>
    </xf>
    <xf numFmtId="0" fontId="60" fillId="0" borderId="5" xfId="0" applyFont="1" applyBorder="1" applyAlignment="1">
      <alignment horizontal="center" vertical="center"/>
    </xf>
    <xf numFmtId="0" fontId="60" fillId="0" borderId="19" xfId="0" applyFont="1" applyBorder="1" applyAlignment="1">
      <alignment horizontal="center" vertical="center"/>
    </xf>
    <xf numFmtId="0" fontId="0" fillId="5" borderId="5" xfId="0" applyFill="1" applyBorder="1" applyAlignment="1">
      <alignment horizontal="center" vertical="center" wrapText="1"/>
    </xf>
    <xf numFmtId="0" fontId="8" fillId="5" borderId="16" xfId="0" applyFont="1" applyFill="1" applyBorder="1" applyAlignment="1">
      <alignment horizontal="left" vertical="center" wrapText="1"/>
    </xf>
    <xf numFmtId="1" fontId="8" fillId="5" borderId="5" xfId="0" applyNumberFormat="1" applyFont="1" applyFill="1" applyBorder="1" applyAlignment="1">
      <alignment horizontal="center" vertical="center" wrapText="1"/>
    </xf>
    <xf numFmtId="0" fontId="0" fillId="13" borderId="52" xfId="0" applyFill="1" applyBorder="1" applyAlignment="1">
      <alignment horizontal="center" vertical="center"/>
    </xf>
    <xf numFmtId="0" fontId="0" fillId="13" borderId="59" xfId="0" applyFill="1" applyBorder="1" applyAlignment="1">
      <alignment horizontal="center" vertical="center"/>
    </xf>
    <xf numFmtId="0" fontId="0" fillId="13" borderId="28" xfId="0" applyFill="1" applyBorder="1" applyAlignment="1">
      <alignment horizontal="center" vertical="center" wrapText="1"/>
    </xf>
    <xf numFmtId="0" fontId="0" fillId="13" borderId="15" xfId="0" applyFill="1" applyBorder="1" applyAlignment="1">
      <alignment horizontal="center" vertical="center"/>
    </xf>
    <xf numFmtId="0" fontId="0" fillId="13" borderId="18" xfId="0" applyFill="1" applyBorder="1" applyAlignment="1">
      <alignment horizontal="center" vertical="center"/>
    </xf>
    <xf numFmtId="0" fontId="64" fillId="13" borderId="20" xfId="0" applyFont="1" applyFill="1" applyBorder="1" applyAlignment="1">
      <alignment horizontal="center" vertical="center"/>
    </xf>
    <xf numFmtId="0" fontId="64" fillId="13" borderId="21" xfId="0" applyFont="1" applyFill="1" applyBorder="1" applyAlignment="1">
      <alignment horizontal="center" vertical="center"/>
    </xf>
    <xf numFmtId="0" fontId="0" fillId="13" borderId="5" xfId="0" applyFill="1" applyBorder="1" applyAlignment="1">
      <alignment horizontal="center" vertical="center"/>
    </xf>
    <xf numFmtId="0" fontId="0" fillId="13" borderId="5" xfId="0" applyFill="1" applyBorder="1" applyAlignment="1">
      <alignment horizontal="center" vertical="center" wrapText="1"/>
    </xf>
    <xf numFmtId="0" fontId="24" fillId="13" borderId="5" xfId="0" applyFont="1" applyFill="1" applyBorder="1" applyAlignment="1">
      <alignment horizontal="center" vertical="center"/>
    </xf>
    <xf numFmtId="0" fontId="7" fillId="26" borderId="5" xfId="0" applyFont="1" applyFill="1" applyBorder="1" applyAlignment="1">
      <alignment horizontal="center" vertical="center" wrapText="1"/>
    </xf>
    <xf numFmtId="0" fontId="12" fillId="26" borderId="5" xfId="0" applyFont="1" applyFill="1" applyBorder="1" applyAlignment="1">
      <alignment horizontal="center" vertical="center" wrapText="1"/>
    </xf>
    <xf numFmtId="0" fontId="65" fillId="13" borderId="5" xfId="0" applyFont="1" applyFill="1" applyBorder="1" applyAlignment="1">
      <alignment horizontal="center" vertical="center"/>
    </xf>
    <xf numFmtId="0" fontId="0" fillId="26" borderId="5" xfId="0" applyFill="1" applyBorder="1" applyAlignment="1">
      <alignment horizontal="center" vertical="center" wrapText="1"/>
    </xf>
    <xf numFmtId="0" fontId="62" fillId="27" borderId="5" xfId="0" applyFont="1" applyFill="1" applyBorder="1" applyAlignment="1">
      <alignment horizontal="center" vertical="center"/>
    </xf>
    <xf numFmtId="0" fontId="63" fillId="27" borderId="52" xfId="0" applyFont="1" applyFill="1" applyBorder="1" applyAlignment="1">
      <alignment horizontal="center" vertical="center"/>
    </xf>
    <xf numFmtId="0" fontId="63" fillId="27" borderId="57" xfId="0" applyFont="1" applyFill="1" applyBorder="1" applyAlignment="1">
      <alignment horizontal="center" vertical="center"/>
    </xf>
    <xf numFmtId="0" fontId="63" fillId="27" borderId="58" xfId="0" applyFont="1" applyFill="1" applyBorder="1" applyAlignment="1">
      <alignment horizontal="center" vertical="center"/>
    </xf>
    <xf numFmtId="0" fontId="61" fillId="0" borderId="0" xfId="0" applyFont="1" applyAlignment="1">
      <alignment horizontal="left" vertical="center" wrapText="1"/>
    </xf>
    <xf numFmtId="0" fontId="24" fillId="0" borderId="0" xfId="0" applyFont="1" applyAlignment="1">
      <alignment horizontal="left" vertical="top" wrapText="1"/>
    </xf>
    <xf numFmtId="0" fontId="65" fillId="13" borderId="5" xfId="0" applyFont="1" applyFill="1" applyBorder="1" applyAlignment="1">
      <alignment horizontal="center" vertical="center" wrapText="1"/>
    </xf>
    <xf numFmtId="0" fontId="65" fillId="13" borderId="11" xfId="0" applyFont="1" applyFill="1" applyBorder="1" applyAlignment="1">
      <alignment horizontal="center" vertical="center" wrapText="1"/>
    </xf>
    <xf numFmtId="0" fontId="65" fillId="13" borderId="14" xfId="0" applyFont="1" applyFill="1" applyBorder="1" applyAlignment="1">
      <alignment horizontal="center" vertical="center" wrapText="1"/>
    </xf>
    <xf numFmtId="0" fontId="0" fillId="4" borderId="4" xfId="0" applyFill="1" applyBorder="1" applyAlignment="1">
      <alignment horizontal="center"/>
    </xf>
    <xf numFmtId="0" fontId="18" fillId="18" borderId="26" xfId="0" applyFont="1" applyFill="1" applyBorder="1" applyAlignment="1">
      <alignment horizontal="center" vertical="center"/>
    </xf>
    <xf numFmtId="0" fontId="18" fillId="18" borderId="27" xfId="0" applyFont="1" applyFill="1" applyBorder="1" applyAlignment="1">
      <alignment horizontal="center" vertical="center"/>
    </xf>
    <xf numFmtId="0" fontId="18" fillId="18" borderId="28" xfId="0" applyFont="1" applyFill="1" applyBorder="1" applyAlignment="1">
      <alignment horizontal="center" vertical="center"/>
    </xf>
    <xf numFmtId="0" fontId="16" fillId="5" borderId="5"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41" fillId="5" borderId="47" xfId="0" applyFont="1" applyFill="1" applyBorder="1" applyAlignment="1">
      <alignment horizontal="center" vertical="center" textRotation="90" wrapText="1"/>
    </xf>
    <xf numFmtId="0" fontId="41" fillId="5" borderId="48" xfId="0" applyFont="1" applyFill="1" applyBorder="1" applyAlignment="1">
      <alignment horizontal="center" vertical="center" textRotation="90" wrapText="1"/>
    </xf>
    <xf numFmtId="0" fontId="53" fillId="5" borderId="16" xfId="2" applyFont="1" applyFill="1" applyBorder="1" applyAlignment="1">
      <alignment horizontal="center" vertical="center" wrapText="1"/>
    </xf>
    <xf numFmtId="0" fontId="53" fillId="5" borderId="5" xfId="2" applyFont="1" applyFill="1" applyBorder="1" applyAlignment="1">
      <alignment horizontal="center" vertical="center" wrapText="1"/>
    </xf>
    <xf numFmtId="0" fontId="53" fillId="5" borderId="5" xfId="1" applyFont="1" applyFill="1" applyBorder="1" applyAlignment="1">
      <alignment horizontal="center" vertical="center" wrapText="1"/>
    </xf>
    <xf numFmtId="0" fontId="53" fillId="5" borderId="12" xfId="1"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37" fillId="5" borderId="5" xfId="1" applyFont="1" applyFill="1" applyBorder="1" applyAlignment="1">
      <alignment horizontal="center" vertical="center" wrapText="1"/>
    </xf>
    <xf numFmtId="0" fontId="7" fillId="5" borderId="19"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20" xfId="0" applyFont="1" applyFill="1" applyBorder="1" applyAlignment="1">
      <alignment horizontal="center" vertical="center" wrapText="1"/>
    </xf>
    <xf numFmtId="1" fontId="16" fillId="9" borderId="5" xfId="0" applyNumberFormat="1" applyFont="1" applyFill="1" applyBorder="1" applyAlignment="1">
      <alignment horizontal="center" vertical="center" wrapText="1"/>
    </xf>
    <xf numFmtId="1" fontId="16" fillId="9" borderId="21" xfId="0" applyNumberFormat="1" applyFont="1" applyFill="1" applyBorder="1" applyAlignment="1">
      <alignment horizontal="center" vertical="center" wrapText="1"/>
    </xf>
    <xf numFmtId="9" fontId="16" fillId="5" borderId="5" xfId="0" applyNumberFormat="1" applyFont="1" applyFill="1" applyBorder="1" applyAlignment="1">
      <alignment horizontal="center" vertical="center" wrapText="1"/>
    </xf>
    <xf numFmtId="9" fontId="16" fillId="5" borderId="21" xfId="0" applyNumberFormat="1" applyFont="1" applyFill="1" applyBorder="1" applyAlignment="1">
      <alignment horizontal="center" vertical="center" wrapText="1"/>
    </xf>
    <xf numFmtId="1" fontId="16" fillId="25" borderId="5" xfId="0" applyNumberFormat="1" applyFont="1" applyFill="1" applyBorder="1" applyAlignment="1">
      <alignment horizontal="center" vertical="center" wrapText="1"/>
    </xf>
    <xf numFmtId="1" fontId="16" fillId="25" borderId="21" xfId="0" applyNumberFormat="1" applyFont="1" applyFill="1" applyBorder="1" applyAlignment="1">
      <alignment horizontal="center" vertical="center" wrapText="1"/>
    </xf>
    <xf numFmtId="10" fontId="16" fillId="5" borderId="5" xfId="0" applyNumberFormat="1" applyFont="1" applyFill="1" applyBorder="1" applyAlignment="1">
      <alignment horizontal="center" vertical="center" wrapText="1"/>
    </xf>
    <xf numFmtId="10" fontId="16" fillId="5" borderId="21" xfId="0" applyNumberFormat="1" applyFont="1" applyFill="1" applyBorder="1" applyAlignment="1">
      <alignment horizontal="center" vertical="center" wrapText="1"/>
    </xf>
    <xf numFmtId="10" fontId="16" fillId="5" borderId="5" xfId="0" applyNumberFormat="1" applyFont="1" applyFill="1" applyBorder="1" applyAlignment="1">
      <alignment horizontal="center" vertical="center"/>
    </xf>
    <xf numFmtId="0" fontId="16" fillId="5" borderId="16" xfId="0" applyFont="1" applyFill="1" applyBorder="1" applyAlignment="1">
      <alignment horizontal="center" vertical="center" wrapText="1"/>
    </xf>
    <xf numFmtId="10" fontId="16" fillId="5" borderId="5" xfId="3" applyNumberFormat="1" applyFont="1" applyFill="1" applyBorder="1" applyAlignment="1">
      <alignment horizontal="center" vertical="center" wrapText="1"/>
    </xf>
    <xf numFmtId="9" fontId="16" fillId="5" borderId="5" xfId="3"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5" xfId="0" applyFont="1" applyFill="1" applyBorder="1" applyAlignment="1">
      <alignment horizontal="center" vertical="center" wrapText="1"/>
    </xf>
    <xf numFmtId="10" fontId="16" fillId="5" borderId="16" xfId="0" applyNumberFormat="1" applyFont="1" applyFill="1" applyBorder="1" applyAlignment="1">
      <alignment horizontal="center" vertical="center" wrapText="1"/>
    </xf>
    <xf numFmtId="1" fontId="16" fillId="9" borderId="16" xfId="0" applyNumberFormat="1" applyFont="1" applyFill="1" applyBorder="1" applyAlignment="1">
      <alignment horizontal="center" vertical="center" wrapText="1"/>
    </xf>
    <xf numFmtId="9" fontId="16" fillId="5" borderId="16" xfId="0" applyNumberFormat="1" applyFont="1" applyFill="1" applyBorder="1" applyAlignment="1">
      <alignment horizontal="center" vertical="center" wrapText="1"/>
    </xf>
    <xf numFmtId="1" fontId="16" fillId="25" borderId="16" xfId="0" applyNumberFormat="1" applyFont="1" applyFill="1" applyBorder="1" applyAlignment="1">
      <alignment horizontal="center" vertical="center" wrapText="1"/>
    </xf>
    <xf numFmtId="0" fontId="41" fillId="5" borderId="15" xfId="0" applyFont="1" applyFill="1" applyBorder="1" applyAlignment="1">
      <alignment horizontal="center" vertical="center" textRotation="90" wrapText="1"/>
    </xf>
    <xf numFmtId="0" fontId="41" fillId="5" borderId="18" xfId="0" applyFont="1" applyFill="1" applyBorder="1" applyAlignment="1">
      <alignment horizontal="center" vertical="center" textRotation="90" wrapText="1"/>
    </xf>
    <xf numFmtId="0" fontId="41" fillId="5" borderId="20" xfId="0" applyFont="1" applyFill="1" applyBorder="1" applyAlignment="1">
      <alignment horizontal="center" vertical="center" textRotation="90" wrapText="1"/>
    </xf>
    <xf numFmtId="0" fontId="16" fillId="5" borderId="15"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9" borderId="5" xfId="0" applyFont="1" applyFill="1" applyBorder="1" applyAlignment="1">
      <alignment horizontal="center" vertical="center" wrapText="1"/>
    </xf>
    <xf numFmtId="0" fontId="16" fillId="25" borderId="5" xfId="0" applyFont="1" applyFill="1" applyBorder="1" applyAlignment="1">
      <alignment horizontal="center" vertical="center" wrapText="1"/>
    </xf>
    <xf numFmtId="0" fontId="16" fillId="0" borderId="12" xfId="0" applyFont="1" applyBorder="1" applyAlignment="1">
      <alignment horizontal="center" vertical="center" wrapText="1"/>
    </xf>
    <xf numFmtId="1" fontId="16" fillId="0" borderId="5" xfId="0" applyNumberFormat="1" applyFont="1" applyBorder="1" applyAlignment="1">
      <alignment horizontal="center" vertical="center" wrapText="1"/>
    </xf>
    <xf numFmtId="1" fontId="16" fillId="0" borderId="12" xfId="0" applyNumberFormat="1" applyFont="1" applyBorder="1" applyAlignment="1">
      <alignment horizontal="center" vertical="center" wrapText="1"/>
    </xf>
    <xf numFmtId="0" fontId="16" fillId="9" borderId="12"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9" fontId="16" fillId="0" borderId="5" xfId="0" applyNumberFormat="1" applyFont="1" applyBorder="1" applyAlignment="1">
      <alignment horizontal="center" vertical="center" wrapText="1"/>
    </xf>
    <xf numFmtId="0" fontId="7" fillId="5" borderId="12" xfId="0" applyFont="1" applyFill="1" applyBorder="1" applyAlignment="1">
      <alignment horizontal="center" vertical="center" wrapText="1"/>
    </xf>
    <xf numFmtId="0" fontId="7" fillId="5" borderId="19" xfId="0" applyFont="1" applyFill="1" applyBorder="1" applyAlignment="1">
      <alignment horizontal="left" vertical="center" wrapText="1"/>
    </xf>
    <xf numFmtId="0" fontId="7" fillId="5" borderId="30" xfId="0" applyFont="1" applyFill="1" applyBorder="1" applyAlignment="1">
      <alignment horizontal="left" vertical="center" wrapText="1"/>
    </xf>
    <xf numFmtId="0" fontId="41" fillId="5" borderId="29" xfId="0" applyFont="1" applyFill="1" applyBorder="1" applyAlignment="1">
      <alignment horizontal="center" vertical="center" textRotation="90" wrapText="1"/>
    </xf>
    <xf numFmtId="0" fontId="16" fillId="0" borderId="16" xfId="0" applyFont="1" applyBorder="1" applyAlignment="1">
      <alignment horizontal="center" vertical="center" wrapText="1"/>
    </xf>
    <xf numFmtId="2" fontId="16" fillId="0" borderId="16" xfId="0" applyNumberFormat="1" applyFont="1" applyBorder="1" applyAlignment="1">
      <alignment horizontal="center" vertical="center" wrapText="1"/>
    </xf>
    <xf numFmtId="2" fontId="16" fillId="0" borderId="5" xfId="0" applyNumberFormat="1" applyFont="1" applyBorder="1" applyAlignment="1">
      <alignment horizontal="center" vertical="center" wrapText="1"/>
    </xf>
    <xf numFmtId="0" fontId="16" fillId="9" borderId="16" xfId="0" applyFont="1" applyFill="1" applyBorder="1" applyAlignment="1">
      <alignment horizontal="center" vertical="center" wrapText="1"/>
    </xf>
    <xf numFmtId="9" fontId="16" fillId="5" borderId="16" xfId="3" applyFont="1" applyFill="1" applyBorder="1" applyAlignment="1">
      <alignment horizontal="center" vertical="center" wrapText="1"/>
    </xf>
    <xf numFmtId="0" fontId="16" fillId="25" borderId="16" xfId="0" applyFont="1" applyFill="1" applyBorder="1" applyAlignment="1">
      <alignment horizontal="center" vertical="center" wrapText="1"/>
    </xf>
    <xf numFmtId="9" fontId="16" fillId="0" borderId="16" xfId="0" applyNumberFormat="1" applyFont="1" applyBorder="1" applyAlignment="1">
      <alignment horizontal="center" vertical="center" wrapText="1"/>
    </xf>
    <xf numFmtId="9" fontId="7" fillId="0" borderId="16"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0" fontId="7" fillId="9" borderId="5" xfId="0" applyFont="1" applyFill="1" applyBorder="1" applyAlignment="1">
      <alignment horizontal="center" vertical="center" wrapText="1"/>
    </xf>
    <xf numFmtId="0" fontId="7" fillId="9" borderId="12" xfId="0" applyFont="1" applyFill="1" applyBorder="1" applyAlignment="1">
      <alignment horizontal="center" vertical="center" wrapText="1"/>
    </xf>
    <xf numFmtId="1" fontId="7" fillId="25" borderId="5" xfId="0" applyNumberFormat="1" applyFont="1" applyFill="1" applyBorder="1" applyAlignment="1">
      <alignment horizontal="center" vertical="center" wrapText="1"/>
    </xf>
    <xf numFmtId="1" fontId="7" fillId="25" borderId="12" xfId="0" applyNumberFormat="1" applyFont="1" applyFill="1" applyBorder="1" applyAlignment="1">
      <alignment horizontal="center" vertical="center" wrapText="1"/>
    </xf>
    <xf numFmtId="167" fontId="7" fillId="5" borderId="5" xfId="0" applyNumberFormat="1" applyFont="1" applyFill="1" applyBorder="1" applyAlignment="1">
      <alignment horizontal="center" vertical="center" wrapText="1"/>
    </xf>
    <xf numFmtId="0" fontId="7" fillId="5" borderId="16" xfId="0" applyFont="1" applyFill="1" applyBorder="1" applyAlignment="1">
      <alignment horizontal="center" vertical="center" wrapText="1"/>
    </xf>
    <xf numFmtId="0" fontId="37" fillId="5" borderId="16" xfId="1" applyFont="1" applyFill="1" applyBorder="1" applyAlignment="1">
      <alignment horizontal="center" vertical="center" wrapText="1"/>
    </xf>
    <xf numFmtId="0" fontId="7" fillId="5" borderId="17" xfId="0" applyFont="1" applyFill="1" applyBorder="1" applyAlignment="1">
      <alignment horizontal="left" vertical="center" wrapText="1"/>
    </xf>
    <xf numFmtId="1" fontId="7" fillId="25" borderId="16" xfId="0" applyNumberFormat="1" applyFont="1" applyFill="1" applyBorder="1" applyAlignment="1">
      <alignment horizontal="center" vertical="center" wrapText="1"/>
    </xf>
    <xf numFmtId="167" fontId="7" fillId="5" borderId="16" xfId="0" applyNumberFormat="1" applyFont="1" applyFill="1" applyBorder="1" applyAlignment="1">
      <alignment horizontal="center" vertical="center" wrapText="1"/>
    </xf>
    <xf numFmtId="0" fontId="16" fillId="0" borderId="19" xfId="0" applyFont="1" applyBorder="1" applyAlignment="1">
      <alignment horizontal="center" vertical="center" wrapText="1"/>
    </xf>
    <xf numFmtId="0" fontId="16" fillId="0" borderId="30" xfId="0" applyFont="1" applyBorder="1" applyAlignment="1">
      <alignment horizontal="center" vertical="center" wrapText="1"/>
    </xf>
    <xf numFmtId="0" fontId="7" fillId="9" borderId="16" xfId="0" applyFont="1" applyFill="1" applyBorder="1" applyAlignment="1">
      <alignment horizontal="center" vertical="center" wrapText="1"/>
    </xf>
    <xf numFmtId="0" fontId="16" fillId="25" borderId="12" xfId="0" applyFont="1" applyFill="1" applyBorder="1" applyAlignment="1">
      <alignment horizontal="center" vertical="center" wrapText="1"/>
    </xf>
    <xf numFmtId="0" fontId="16" fillId="0" borderId="1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37" fillId="0" borderId="5" xfId="2" applyFont="1" applyBorder="1" applyAlignment="1">
      <alignment horizontal="center" vertical="center"/>
    </xf>
    <xf numFmtId="0" fontId="37" fillId="0" borderId="12" xfId="2" applyFont="1" applyBorder="1" applyAlignment="1">
      <alignment horizontal="center" vertical="center"/>
    </xf>
    <xf numFmtId="0" fontId="7" fillId="0" borderId="19" xfId="0" applyFont="1" applyBorder="1" applyAlignment="1">
      <alignment horizontal="center" vertical="center" wrapText="1"/>
    </xf>
    <xf numFmtId="0" fontId="7" fillId="0" borderId="30" xfId="0" applyFont="1" applyBorder="1" applyAlignment="1">
      <alignment horizontal="center" vertical="center" wrapText="1"/>
    </xf>
    <xf numFmtId="0" fontId="41" fillId="5" borderId="49" xfId="0" applyFont="1" applyFill="1" applyBorder="1" applyAlignment="1">
      <alignment horizontal="center" vertical="center" textRotation="90" wrapText="1"/>
    </xf>
    <xf numFmtId="0" fontId="41" fillId="5" borderId="50" xfId="0" applyFont="1" applyFill="1" applyBorder="1" applyAlignment="1">
      <alignment horizontal="center" vertical="center" textRotation="90" wrapText="1"/>
    </xf>
    <xf numFmtId="0" fontId="41" fillId="5" borderId="53" xfId="0" applyFont="1" applyFill="1" applyBorder="1" applyAlignment="1">
      <alignment horizontal="center" vertical="center" textRotation="90" wrapText="1"/>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9" borderId="5" xfId="0" applyFont="1" applyFill="1" applyBorder="1" applyAlignment="1">
      <alignment horizontal="center" vertical="center"/>
    </xf>
    <xf numFmtId="0" fontId="7" fillId="9" borderId="12" xfId="0" applyFont="1" applyFill="1" applyBorder="1" applyAlignment="1">
      <alignment horizontal="center" vertical="center"/>
    </xf>
    <xf numFmtId="0" fontId="7" fillId="25" borderId="5" xfId="0" applyFont="1" applyFill="1" applyBorder="1" applyAlignment="1">
      <alignment horizontal="center" vertical="center"/>
    </xf>
    <xf numFmtId="0" fontId="7" fillId="25" borderId="12" xfId="0" applyFont="1" applyFill="1" applyBorder="1" applyAlignment="1">
      <alignment horizontal="center" vertical="center"/>
    </xf>
    <xf numFmtId="9" fontId="7" fillId="0" borderId="5" xfId="0" applyNumberFormat="1" applyFont="1" applyBorder="1" applyAlignment="1">
      <alignment horizontal="center" vertical="center"/>
    </xf>
    <xf numFmtId="9" fontId="7" fillId="0" borderId="12" xfId="0" applyNumberFormat="1" applyFont="1" applyBorder="1" applyAlignment="1">
      <alignment horizontal="center" vertical="center"/>
    </xf>
    <xf numFmtId="0" fontId="7" fillId="0" borderId="14" xfId="0" applyFont="1" applyBorder="1" applyAlignment="1">
      <alignment horizontal="center" vertical="center"/>
    </xf>
    <xf numFmtId="0" fontId="7" fillId="0" borderId="45" xfId="0" applyFont="1" applyBorder="1" applyAlignment="1">
      <alignment horizontal="center" vertical="center"/>
    </xf>
    <xf numFmtId="1" fontId="7" fillId="0" borderId="5" xfId="0" applyNumberFormat="1" applyFont="1" applyBorder="1" applyAlignment="1">
      <alignment horizontal="center" vertical="center"/>
    </xf>
    <xf numFmtId="1" fontId="7" fillId="0" borderId="12" xfId="0" applyNumberFormat="1" applyFont="1" applyBorder="1" applyAlignment="1">
      <alignment horizontal="center" vertical="center"/>
    </xf>
    <xf numFmtId="0" fontId="37" fillId="0" borderId="5" xfId="1" applyFont="1" applyBorder="1" applyAlignment="1">
      <alignment horizontal="center" vertical="center"/>
    </xf>
    <xf numFmtId="0" fontId="7" fillId="25" borderId="5" xfId="0" applyFont="1" applyFill="1" applyBorder="1" applyAlignment="1">
      <alignment horizontal="center" vertical="center" wrapText="1"/>
    </xf>
    <xf numFmtId="1" fontId="7" fillId="0" borderId="5" xfId="3" applyNumberFormat="1" applyFont="1" applyBorder="1" applyAlignment="1">
      <alignment horizontal="center" vertical="center" wrapText="1"/>
    </xf>
    <xf numFmtId="9" fontId="7" fillId="0" borderId="5" xfId="3" applyFont="1" applyBorder="1" applyAlignment="1">
      <alignment horizontal="center" vertical="center" wrapText="1"/>
    </xf>
    <xf numFmtId="0" fontId="7" fillId="0" borderId="14" xfId="0" applyFont="1" applyBorder="1" applyAlignment="1">
      <alignment horizontal="center" vertical="center" wrapText="1"/>
    </xf>
    <xf numFmtId="1" fontId="7" fillId="0" borderId="5" xfId="0" applyNumberFormat="1" applyFont="1" applyBorder="1" applyAlignment="1">
      <alignment horizontal="center" vertical="center" wrapText="1"/>
    </xf>
    <xf numFmtId="0" fontId="37" fillId="0" borderId="5" xfId="2"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4" xfId="0" applyFont="1" applyFill="1" applyBorder="1" applyAlignment="1">
      <alignment horizontal="center" vertical="center" wrapText="1"/>
    </xf>
    <xf numFmtId="2" fontId="7" fillId="5" borderId="5" xfId="0" applyNumberFormat="1" applyFont="1" applyFill="1" applyBorder="1" applyAlignment="1">
      <alignment horizontal="center" vertical="center" wrapText="1"/>
    </xf>
    <xf numFmtId="9" fontId="7" fillId="5" borderId="5" xfId="0" applyNumberFormat="1" applyFont="1" applyFill="1" applyBorder="1" applyAlignment="1">
      <alignment horizontal="center" vertical="center" wrapText="1"/>
    </xf>
    <xf numFmtId="0" fontId="7" fillId="0" borderId="16" xfId="0" applyFont="1" applyBorder="1" applyAlignment="1">
      <alignment horizontal="center" vertical="center" wrapText="1"/>
    </xf>
    <xf numFmtId="0" fontId="7" fillId="25" borderId="16"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14" xfId="0" applyFont="1" applyFill="1" applyBorder="1" applyAlignment="1">
      <alignment horizontal="center" vertical="center" wrapText="1"/>
    </xf>
    <xf numFmtId="1" fontId="16" fillId="0" borderId="16" xfId="0" applyNumberFormat="1" applyFont="1" applyBorder="1" applyAlignment="1">
      <alignment horizontal="center" vertical="center" wrapText="1"/>
    </xf>
    <xf numFmtId="0" fontId="41" fillId="5" borderId="51" xfId="0" applyFont="1" applyFill="1" applyBorder="1" applyAlignment="1">
      <alignment horizontal="center" vertical="center" textRotation="90" wrapText="1"/>
    </xf>
    <xf numFmtId="0" fontId="37" fillId="5" borderId="12" xfId="1" applyFont="1" applyFill="1" applyBorder="1" applyAlignment="1">
      <alignment horizontal="center" vertical="center" wrapText="1"/>
    </xf>
    <xf numFmtId="0" fontId="16" fillId="5" borderId="16"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12" xfId="0" applyFont="1" applyFill="1" applyBorder="1" applyAlignment="1">
      <alignment horizontal="center" vertical="center"/>
    </xf>
    <xf numFmtId="0" fontId="57" fillId="5" borderId="10" xfId="1" applyFont="1" applyFill="1" applyBorder="1" applyAlignment="1">
      <alignment horizontal="center" vertical="center" wrapText="1"/>
    </xf>
    <xf numFmtId="0" fontId="57" fillId="5" borderId="5" xfId="1" applyFont="1" applyFill="1" applyBorder="1" applyAlignment="1">
      <alignment horizontal="center" vertical="center" wrapText="1"/>
    </xf>
    <xf numFmtId="0" fontId="57" fillId="5" borderId="12" xfId="1"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1" fontId="16" fillId="25" borderId="12" xfId="0" applyNumberFormat="1" applyFont="1" applyFill="1" applyBorder="1" applyAlignment="1">
      <alignment horizontal="center" vertical="center" wrapText="1"/>
    </xf>
    <xf numFmtId="9" fontId="16" fillId="0" borderId="12" xfId="0" applyNumberFormat="1" applyFont="1" applyBorder="1" applyAlignment="1">
      <alignment horizontal="center" vertical="center" wrapText="1"/>
    </xf>
    <xf numFmtId="10" fontId="16" fillId="0" borderId="5" xfId="3" applyNumberFormat="1" applyFont="1" applyFill="1" applyBorder="1" applyAlignment="1">
      <alignment horizontal="center" vertical="center" wrapText="1"/>
    </xf>
    <xf numFmtId="2" fontId="16" fillId="0" borderId="5" xfId="3" applyNumberFormat="1" applyFont="1" applyFill="1" applyBorder="1" applyAlignment="1">
      <alignment horizontal="center" vertical="center" wrapText="1"/>
    </xf>
    <xf numFmtId="9" fontId="16" fillId="0" borderId="5" xfId="3"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2" fillId="5" borderId="19" xfId="0" applyFont="1" applyFill="1" applyBorder="1" applyAlignment="1">
      <alignment horizontal="center" vertical="center" wrapText="1"/>
    </xf>
    <xf numFmtId="0" fontId="12" fillId="5" borderId="30" xfId="0" applyFont="1" applyFill="1" applyBorder="1" applyAlignment="1">
      <alignment horizontal="center" vertical="center" wrapText="1"/>
    </xf>
    <xf numFmtId="1" fontId="16" fillId="5" borderId="16" xfId="0" applyNumberFormat="1" applyFont="1" applyFill="1" applyBorder="1" applyAlignment="1">
      <alignment horizontal="center" vertical="center" wrapText="1"/>
    </xf>
    <xf numFmtId="1" fontId="16" fillId="5" borderId="5" xfId="0" applyNumberFormat="1" applyFont="1" applyFill="1" applyBorder="1" applyAlignment="1">
      <alignment horizontal="center" vertical="center" wrapText="1"/>
    </xf>
    <xf numFmtId="10" fontId="16" fillId="0" borderId="16" xfId="0" applyNumberFormat="1" applyFont="1" applyBorder="1" applyAlignment="1">
      <alignment horizontal="center" vertical="center" wrapText="1"/>
    </xf>
    <xf numFmtId="9" fontId="12" fillId="5" borderId="5" xfId="3" applyFont="1" applyFill="1" applyBorder="1" applyAlignment="1">
      <alignment horizontal="center" vertical="center" wrapText="1"/>
    </xf>
    <xf numFmtId="9" fontId="12" fillId="5" borderId="12" xfId="3" applyFont="1" applyFill="1" applyBorder="1" applyAlignment="1">
      <alignment horizontal="center" vertical="center" wrapText="1"/>
    </xf>
    <xf numFmtId="3" fontId="12" fillId="5" borderId="5" xfId="0" applyNumberFormat="1"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29" xfId="0" applyFont="1" applyFill="1" applyBorder="1" applyAlignment="1">
      <alignment horizontal="center" vertical="center" wrapText="1"/>
    </xf>
    <xf numFmtId="1" fontId="12" fillId="5" borderId="5" xfId="0" applyNumberFormat="1" applyFont="1" applyFill="1" applyBorder="1" applyAlignment="1">
      <alignment horizontal="center" vertical="center" wrapText="1"/>
    </xf>
    <xf numFmtId="1" fontId="12" fillId="5" borderId="12" xfId="0" applyNumberFormat="1"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12" xfId="0" applyFont="1" applyFill="1" applyBorder="1" applyAlignment="1">
      <alignment horizontal="center" vertical="center" wrapText="1"/>
    </xf>
    <xf numFmtId="9" fontId="12" fillId="0" borderId="5" xfId="0" applyNumberFormat="1" applyFont="1" applyBorder="1" applyAlignment="1">
      <alignment horizontal="center" vertical="center" wrapText="1"/>
    </xf>
    <xf numFmtId="9" fontId="12" fillId="0" borderId="12" xfId="0" applyNumberFormat="1" applyFont="1" applyBorder="1" applyAlignment="1">
      <alignment horizontal="center" vertical="center" wrapText="1"/>
    </xf>
    <xf numFmtId="1" fontId="12" fillId="25" borderId="5" xfId="0" applyNumberFormat="1" applyFont="1" applyFill="1" applyBorder="1" applyAlignment="1">
      <alignment horizontal="center" vertical="center" wrapText="1"/>
    </xf>
    <xf numFmtId="1" fontId="12" fillId="25" borderId="12" xfId="0" applyNumberFormat="1"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0" borderId="10" xfId="0" applyFont="1" applyBorder="1" applyAlignment="1">
      <alignment horizontal="center" vertical="center" wrapText="1"/>
    </xf>
    <xf numFmtId="9" fontId="12" fillId="0" borderId="10" xfId="3" applyFont="1" applyFill="1" applyBorder="1" applyAlignment="1">
      <alignment horizontal="center" vertical="center" wrapText="1"/>
    </xf>
    <xf numFmtId="9" fontId="12" fillId="0" borderId="5" xfId="3" applyFont="1" applyFill="1" applyBorder="1" applyAlignment="1">
      <alignment horizontal="center" vertical="center" wrapText="1"/>
    </xf>
    <xf numFmtId="0" fontId="12" fillId="9" borderId="10" xfId="0" applyFont="1" applyFill="1" applyBorder="1" applyAlignment="1">
      <alignment horizontal="center" vertical="center" wrapText="1"/>
    </xf>
    <xf numFmtId="9" fontId="12" fillId="0" borderId="10" xfId="0" applyNumberFormat="1" applyFont="1" applyBorder="1" applyAlignment="1">
      <alignment horizontal="center" vertical="center" wrapText="1"/>
    </xf>
    <xf numFmtId="1" fontId="12" fillId="25" borderId="10" xfId="0" applyNumberFormat="1" applyFont="1" applyFill="1" applyBorder="1" applyAlignment="1">
      <alignment horizontal="center" vertical="center" wrapText="1"/>
    </xf>
    <xf numFmtId="0" fontId="38" fillId="5" borderId="16" xfId="0" applyFont="1" applyFill="1" applyBorder="1" applyAlignment="1">
      <alignment horizontal="center" vertical="center" wrapText="1"/>
    </xf>
    <xf numFmtId="0" fontId="38" fillId="5" borderId="5" xfId="0" applyFont="1" applyFill="1" applyBorder="1" applyAlignment="1">
      <alignment horizontal="center" vertical="center" wrapText="1"/>
    </xf>
    <xf numFmtId="0" fontId="53" fillId="5" borderId="16" xfId="1" applyFont="1" applyFill="1" applyBorder="1" applyAlignment="1">
      <alignment horizontal="center" vertical="center" wrapText="1"/>
    </xf>
    <xf numFmtId="0" fontId="38" fillId="5" borderId="5" xfId="0" applyFont="1" applyFill="1" applyBorder="1" applyAlignment="1">
      <alignment horizontal="center" vertical="center"/>
    </xf>
    <xf numFmtId="0" fontId="38" fillId="5" borderId="17" xfId="0" applyFont="1" applyFill="1" applyBorder="1" applyAlignment="1">
      <alignment horizontal="center" vertical="center"/>
    </xf>
    <xf numFmtId="0" fontId="38" fillId="5" borderId="19" xfId="0" applyFont="1" applyFill="1" applyBorder="1" applyAlignment="1">
      <alignment horizontal="center" vertical="center"/>
    </xf>
    <xf numFmtId="0" fontId="38" fillId="5" borderId="21" xfId="0" applyFont="1" applyFill="1" applyBorder="1" applyAlignment="1">
      <alignment horizontal="center" vertical="center" wrapText="1"/>
    </xf>
    <xf numFmtId="0" fontId="38" fillId="5" borderId="21" xfId="0" applyFont="1" applyFill="1" applyBorder="1" applyAlignment="1">
      <alignment horizontal="center" vertical="center"/>
    </xf>
    <xf numFmtId="0" fontId="38" fillId="5" borderId="22" xfId="0" applyFont="1" applyFill="1" applyBorder="1" applyAlignment="1">
      <alignment horizontal="center" vertical="center"/>
    </xf>
    <xf numFmtId="0" fontId="12" fillId="5" borderId="55" xfId="0" applyFont="1" applyFill="1" applyBorder="1" applyAlignment="1">
      <alignment horizontal="center" vertical="center" wrapText="1"/>
    </xf>
    <xf numFmtId="1" fontId="12" fillId="5" borderId="10" xfId="0" applyNumberFormat="1" applyFont="1" applyFill="1" applyBorder="1" applyAlignment="1">
      <alignment horizontal="center" vertical="center" wrapText="1"/>
    </xf>
    <xf numFmtId="0" fontId="16" fillId="9" borderId="21" xfId="0" applyFont="1" applyFill="1" applyBorder="1" applyAlignment="1">
      <alignment horizontal="center" vertical="center" wrapText="1"/>
    </xf>
    <xf numFmtId="164" fontId="16" fillId="5" borderId="5" xfId="6" applyNumberFormat="1" applyFont="1" applyFill="1" applyBorder="1" applyAlignment="1">
      <alignment horizontal="center" vertical="center" wrapText="1"/>
    </xf>
    <xf numFmtId="164" fontId="16" fillId="5" borderId="21" xfId="6" applyNumberFormat="1" applyFont="1" applyFill="1" applyBorder="1" applyAlignment="1">
      <alignment horizontal="center" vertical="center" wrapText="1"/>
    </xf>
    <xf numFmtId="164" fontId="16" fillId="25" borderId="5" xfId="6" applyNumberFormat="1" applyFont="1" applyFill="1" applyBorder="1" applyAlignment="1">
      <alignment horizontal="center" vertical="center" wrapText="1"/>
    </xf>
    <xf numFmtId="164" fontId="16" fillId="25" borderId="21" xfId="6" applyNumberFormat="1" applyFont="1" applyFill="1" applyBorder="1" applyAlignment="1">
      <alignment horizontal="center" vertical="center" wrapText="1"/>
    </xf>
    <xf numFmtId="0" fontId="7" fillId="5" borderId="21" xfId="0" applyFont="1" applyFill="1" applyBorder="1" applyAlignment="1">
      <alignment horizontal="center" vertical="center" wrapText="1"/>
    </xf>
    <xf numFmtId="164" fontId="12" fillId="5" borderId="5" xfId="6" applyNumberFormat="1" applyFont="1" applyFill="1" applyBorder="1" applyAlignment="1">
      <alignment horizontal="center" vertical="center" wrapText="1"/>
    </xf>
    <xf numFmtId="164" fontId="12" fillId="5" borderId="21" xfId="6" applyNumberFormat="1" applyFont="1" applyFill="1" applyBorder="1" applyAlignment="1">
      <alignment horizontal="center" vertical="center" wrapText="1"/>
    </xf>
    <xf numFmtId="0" fontId="12" fillId="5" borderId="21" xfId="0" applyFont="1" applyFill="1" applyBorder="1" applyAlignment="1">
      <alignment horizontal="center" vertical="center" wrapText="1"/>
    </xf>
    <xf numFmtId="0" fontId="7" fillId="0" borderId="21" xfId="0" applyFont="1" applyBorder="1" applyAlignment="1">
      <alignment horizontal="center" vertical="center" wrapText="1"/>
    </xf>
    <xf numFmtId="0" fontId="12" fillId="2" borderId="5" xfId="0" applyFont="1" applyFill="1" applyBorder="1" applyAlignment="1">
      <alignment horizontal="center" vertical="center" wrapText="1"/>
    </xf>
    <xf numFmtId="164" fontId="12" fillId="5" borderId="16" xfId="6" applyNumberFormat="1" applyFont="1" applyFill="1" applyBorder="1" applyAlignment="1">
      <alignment horizontal="center" vertical="center" wrapText="1"/>
    </xf>
    <xf numFmtId="0" fontId="12" fillId="2" borderId="16" xfId="0" applyFont="1" applyFill="1" applyBorder="1" applyAlignment="1">
      <alignment horizontal="center" vertical="center" wrapText="1"/>
    </xf>
    <xf numFmtId="0" fontId="8" fillId="5" borderId="5" xfId="0" applyFont="1" applyFill="1" applyBorder="1" applyAlignment="1">
      <alignment horizontal="center" vertical="center"/>
    </xf>
    <xf numFmtId="0" fontId="8" fillId="5" borderId="12" xfId="0" applyFont="1" applyFill="1" applyBorder="1" applyAlignment="1">
      <alignment horizontal="center" vertical="center"/>
    </xf>
    <xf numFmtId="0" fontId="55" fillId="5" borderId="5" xfId="1" applyFont="1" applyFill="1" applyBorder="1" applyAlignment="1">
      <alignment horizontal="center" vertical="center" wrapText="1"/>
    </xf>
    <xf numFmtId="0" fontId="55" fillId="5" borderId="12" xfId="1"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5" borderId="30" xfId="0" applyFont="1" applyFill="1" applyBorder="1" applyAlignment="1">
      <alignment horizontal="center" vertical="center" wrapText="1"/>
    </xf>
    <xf numFmtId="164" fontId="16" fillId="5" borderId="16" xfId="6" applyNumberFormat="1" applyFont="1" applyFill="1" applyBorder="1" applyAlignment="1">
      <alignment horizontal="center" vertical="center" wrapText="1"/>
    </xf>
    <xf numFmtId="164" fontId="16" fillId="25" borderId="16" xfId="6" applyNumberFormat="1" applyFont="1" applyFill="1" applyBorder="1" applyAlignment="1">
      <alignment horizontal="center" vertical="center" wrapText="1"/>
    </xf>
    <xf numFmtId="9" fontId="8" fillId="5" borderId="5" xfId="0" applyNumberFormat="1" applyFont="1" applyFill="1" applyBorder="1" applyAlignment="1">
      <alignment horizontal="center" vertical="center" wrapText="1"/>
    </xf>
    <xf numFmtId="9" fontId="8" fillId="5" borderId="12" xfId="0" applyNumberFormat="1" applyFont="1" applyFill="1" applyBorder="1" applyAlignment="1">
      <alignment horizontal="center" vertical="center" wrapText="1"/>
    </xf>
    <xf numFmtId="9" fontId="38" fillId="5" borderId="5" xfId="0" applyNumberFormat="1"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29" xfId="0" applyFont="1" applyFill="1" applyBorder="1" applyAlignment="1">
      <alignment horizontal="center" vertical="center" wrapText="1"/>
    </xf>
    <xf numFmtId="1" fontId="8" fillId="5" borderId="5" xfId="0" applyNumberFormat="1" applyFont="1" applyFill="1" applyBorder="1" applyAlignment="1">
      <alignment horizontal="center" vertical="center" wrapText="1"/>
    </xf>
    <xf numFmtId="1" fontId="8" fillId="5" borderId="12" xfId="0" applyNumberFormat="1"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12" xfId="0" applyFont="1" applyFill="1" applyBorder="1" applyAlignment="1">
      <alignment horizontal="center" vertical="center" wrapText="1"/>
    </xf>
    <xf numFmtId="1" fontId="8" fillId="25" borderId="5" xfId="0" applyNumberFormat="1" applyFont="1" applyFill="1" applyBorder="1" applyAlignment="1">
      <alignment horizontal="center" vertical="center" wrapText="1"/>
    </xf>
    <xf numFmtId="1" fontId="8" fillId="25" borderId="12" xfId="0" applyNumberFormat="1" applyFont="1" applyFill="1" applyBorder="1" applyAlignment="1">
      <alignment horizontal="center" vertical="center" wrapText="1"/>
    </xf>
    <xf numFmtId="0" fontId="38" fillId="5" borderId="18" xfId="0" applyFont="1" applyFill="1" applyBorder="1" applyAlignment="1">
      <alignment horizontal="center" vertical="center" wrapText="1"/>
    </xf>
    <xf numFmtId="1" fontId="38" fillId="5" borderId="5" xfId="0" applyNumberFormat="1" applyFont="1" applyFill="1" applyBorder="1" applyAlignment="1">
      <alignment horizontal="center" vertical="center" wrapText="1"/>
    </xf>
    <xf numFmtId="0" fontId="38" fillId="9" borderId="5" xfId="0" applyFont="1" applyFill="1" applyBorder="1" applyAlignment="1">
      <alignment horizontal="center" vertical="center" wrapText="1"/>
    </xf>
    <xf numFmtId="1" fontId="38" fillId="25" borderId="5" xfId="0" applyNumberFormat="1" applyFont="1" applyFill="1" applyBorder="1" applyAlignment="1">
      <alignment horizontal="center" vertical="center" wrapText="1"/>
    </xf>
    <xf numFmtId="167" fontId="38" fillId="5" borderId="5" xfId="3" applyNumberFormat="1" applyFont="1" applyFill="1" applyBorder="1" applyAlignment="1">
      <alignment horizontal="center" vertical="center" wrapText="1"/>
    </xf>
    <xf numFmtId="1" fontId="38" fillId="25" borderId="5" xfId="3" applyNumberFormat="1" applyFont="1" applyFill="1" applyBorder="1" applyAlignment="1">
      <alignment horizontal="center" vertical="center" wrapText="1"/>
    </xf>
    <xf numFmtId="167" fontId="38" fillId="5" borderId="5" xfId="0" applyNumberFormat="1" applyFont="1" applyFill="1" applyBorder="1" applyAlignment="1">
      <alignment horizontal="center" vertical="center" wrapText="1"/>
    </xf>
    <xf numFmtId="17" fontId="8" fillId="5" borderId="5" xfId="0" applyNumberFormat="1" applyFont="1" applyFill="1" applyBorder="1" applyAlignment="1">
      <alignment horizontal="center" vertical="center" wrapText="1"/>
    </xf>
    <xf numFmtId="0" fontId="8" fillId="5" borderId="5" xfId="0" applyFont="1" applyFill="1" applyBorder="1" applyAlignment="1">
      <alignment horizontal="left" vertical="center" wrapText="1"/>
    </xf>
    <xf numFmtId="0" fontId="8" fillId="25" borderId="5" xfId="0" applyFont="1" applyFill="1" applyBorder="1" applyAlignment="1">
      <alignment horizontal="center" vertical="center" wrapText="1"/>
    </xf>
    <xf numFmtId="9" fontId="8" fillId="5" borderId="5" xfId="3" applyFont="1" applyFill="1" applyBorder="1" applyAlignment="1">
      <alignment horizontal="center" vertical="center" wrapText="1"/>
    </xf>
    <xf numFmtId="0" fontId="38" fillId="5" borderId="19" xfId="0" applyFont="1" applyFill="1" applyBorder="1" applyAlignment="1">
      <alignment horizontal="center" vertical="center" wrapText="1"/>
    </xf>
    <xf numFmtId="0" fontId="38" fillId="25" borderId="5" xfId="0" applyFont="1" applyFill="1" applyBorder="1" applyAlignment="1">
      <alignment horizontal="center" vertical="center" wrapText="1"/>
    </xf>
    <xf numFmtId="0" fontId="38" fillId="5" borderId="5" xfId="0" applyFont="1" applyFill="1" applyBorder="1" applyAlignment="1">
      <alignment horizontal="left" vertical="center" wrapText="1"/>
    </xf>
    <xf numFmtId="0" fontId="8" fillId="5" borderId="16" xfId="0" applyFont="1" applyFill="1" applyBorder="1" applyAlignment="1">
      <alignment horizontal="left" vertical="center" wrapText="1"/>
    </xf>
    <xf numFmtId="9" fontId="8" fillId="5" borderId="16" xfId="0" applyNumberFormat="1" applyFont="1" applyFill="1" applyBorder="1" applyAlignment="1">
      <alignment horizontal="center" vertical="center" wrapText="1"/>
    </xf>
    <xf numFmtId="0" fontId="38" fillId="5" borderId="30"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12" xfId="0" applyFont="1" applyFill="1" applyBorder="1" applyAlignment="1">
      <alignment horizontal="center" vertical="center" wrapText="1"/>
    </xf>
    <xf numFmtId="1" fontId="11" fillId="5" borderId="5" xfId="0" applyNumberFormat="1" applyFont="1" applyFill="1" applyBorder="1" applyAlignment="1">
      <alignment horizontal="center" vertical="center" wrapText="1"/>
    </xf>
    <xf numFmtId="1" fontId="11" fillId="5" borderId="12" xfId="0" applyNumberFormat="1" applyFont="1" applyFill="1" applyBorder="1" applyAlignment="1">
      <alignment horizontal="center" vertical="center" wrapText="1"/>
    </xf>
    <xf numFmtId="9" fontId="11" fillId="5" borderId="5" xfId="0" applyNumberFormat="1" applyFont="1" applyFill="1" applyBorder="1" applyAlignment="1">
      <alignment horizontal="center" vertical="center" wrapText="1"/>
    </xf>
    <xf numFmtId="1" fontId="11" fillId="25" borderId="5" xfId="0" applyNumberFormat="1" applyFont="1" applyFill="1" applyBorder="1" applyAlignment="1">
      <alignment horizontal="center" vertical="center" wrapText="1"/>
    </xf>
    <xf numFmtId="1" fontId="11" fillId="25" borderId="12" xfId="0" applyNumberFormat="1" applyFont="1" applyFill="1" applyBorder="1" applyAlignment="1">
      <alignment horizontal="center" vertical="center" wrapText="1"/>
    </xf>
    <xf numFmtId="0" fontId="38" fillId="5" borderId="12" xfId="0" applyFont="1" applyFill="1" applyBorder="1" applyAlignment="1">
      <alignment horizontal="center" vertical="center" wrapText="1"/>
    </xf>
    <xf numFmtId="9" fontId="38" fillId="5" borderId="5" xfId="3" applyFont="1" applyFill="1" applyBorder="1" applyAlignment="1">
      <alignment horizontal="center" vertical="center" wrapText="1"/>
    </xf>
    <xf numFmtId="0" fontId="8" fillId="5" borderId="16" xfId="0" applyFont="1" applyFill="1" applyBorder="1" applyAlignment="1">
      <alignment horizontal="center" vertical="center" wrapText="1"/>
    </xf>
    <xf numFmtId="0" fontId="38" fillId="5" borderId="16" xfId="0" applyFont="1" applyFill="1" applyBorder="1" applyAlignment="1">
      <alignment horizontal="left" vertical="center" wrapText="1"/>
    </xf>
    <xf numFmtId="0" fontId="38" fillId="9" borderId="16" xfId="0" applyFont="1" applyFill="1" applyBorder="1" applyAlignment="1">
      <alignment horizontal="center" vertical="center" wrapText="1"/>
    </xf>
    <xf numFmtId="0" fontId="38" fillId="25" borderId="16" xfId="0" applyFont="1" applyFill="1" applyBorder="1" applyAlignment="1">
      <alignment horizontal="center" vertical="center" wrapText="1"/>
    </xf>
    <xf numFmtId="9" fontId="38" fillId="5" borderId="12" xfId="3" applyFont="1" applyFill="1" applyBorder="1" applyAlignment="1">
      <alignment horizontal="center" vertical="center" wrapText="1"/>
    </xf>
    <xf numFmtId="0" fontId="11" fillId="5" borderId="16" xfId="0" applyFont="1" applyFill="1" applyBorder="1" applyAlignment="1">
      <alignment horizontal="center" vertical="center" wrapText="1"/>
    </xf>
    <xf numFmtId="0" fontId="38" fillId="5" borderId="17" xfId="0" applyFont="1" applyFill="1" applyBorder="1" applyAlignment="1">
      <alignment horizontal="center" vertical="center" wrapText="1"/>
    </xf>
    <xf numFmtId="9" fontId="11" fillId="5" borderId="16" xfId="0" applyNumberFormat="1" applyFont="1" applyFill="1" applyBorder="1" applyAlignment="1">
      <alignment horizontal="center" vertical="center" wrapText="1"/>
    </xf>
    <xf numFmtId="9" fontId="38" fillId="5" borderId="16" xfId="3" applyFont="1" applyFill="1" applyBorder="1" applyAlignment="1">
      <alignment horizontal="center" vertical="center" wrapText="1"/>
    </xf>
    <xf numFmtId="0" fontId="11" fillId="5" borderId="15" xfId="0" applyFont="1" applyFill="1" applyBorder="1" applyAlignment="1">
      <alignment horizontal="center" vertical="center" wrapText="1"/>
    </xf>
    <xf numFmtId="1" fontId="11" fillId="5" borderId="16" xfId="0" applyNumberFormat="1" applyFont="1" applyFill="1" applyBorder="1" applyAlignment="1">
      <alignment horizontal="center" vertical="center" wrapText="1"/>
    </xf>
    <xf numFmtId="1" fontId="11"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8" fillId="0" borderId="5" xfId="0" applyFont="1" applyBorder="1" applyAlignment="1">
      <alignment horizontal="center" vertical="center" wrapText="1"/>
    </xf>
    <xf numFmtId="1" fontId="54" fillId="5" borderId="5" xfId="3" applyNumberFormat="1" applyFont="1" applyFill="1" applyBorder="1" applyAlignment="1">
      <alignment horizontal="center" vertical="center" wrapText="1"/>
    </xf>
    <xf numFmtId="1" fontId="11" fillId="9" borderId="5" xfId="0" applyNumberFormat="1" applyFont="1" applyFill="1" applyBorder="1" applyAlignment="1">
      <alignment horizontal="center" vertical="center" wrapText="1"/>
    </xf>
    <xf numFmtId="1" fontId="11" fillId="9" borderId="12" xfId="0" applyNumberFormat="1" applyFont="1" applyFill="1" applyBorder="1" applyAlignment="1">
      <alignment horizontal="center" vertical="center" wrapText="1"/>
    </xf>
    <xf numFmtId="0" fontId="8" fillId="0" borderId="12" xfId="0" applyFont="1" applyBorder="1" applyAlignment="1">
      <alignment horizontal="center" vertical="center" wrapText="1"/>
    </xf>
    <xf numFmtId="10" fontId="11" fillId="0" borderId="5" xfId="0" applyNumberFormat="1" applyFont="1" applyBorder="1" applyAlignment="1">
      <alignment horizontal="center" vertical="center" wrapText="1"/>
    </xf>
    <xf numFmtId="0" fontId="11" fillId="9" borderId="16"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38" fillId="5" borderId="15" xfId="0" applyFont="1" applyFill="1" applyBorder="1" applyAlignment="1">
      <alignment horizontal="center" vertical="center" wrapText="1"/>
    </xf>
    <xf numFmtId="1" fontId="38" fillId="5" borderId="16" xfId="0" applyNumberFormat="1" applyFont="1" applyFill="1" applyBorder="1" applyAlignment="1">
      <alignment horizontal="center" vertical="center" wrapText="1"/>
    </xf>
    <xf numFmtId="1" fontId="11" fillId="25" borderId="16" xfId="0" applyNumberFormat="1" applyFont="1" applyFill="1" applyBorder="1" applyAlignment="1">
      <alignment horizontal="center" vertical="center" wrapText="1"/>
    </xf>
    <xf numFmtId="0" fontId="11" fillId="9" borderId="12" xfId="0" applyFont="1" applyFill="1" applyBorder="1" applyAlignment="1">
      <alignment horizontal="center" vertical="center" wrapText="1"/>
    </xf>
    <xf numFmtId="9" fontId="11" fillId="0" borderId="5" xfId="0" applyNumberFormat="1" applyFont="1" applyBorder="1" applyAlignment="1">
      <alignment horizontal="center" vertical="center" wrapText="1"/>
    </xf>
    <xf numFmtId="9" fontId="7" fillId="5" borderId="5" xfId="3" applyFont="1" applyFill="1" applyBorder="1" applyAlignment="1">
      <alignment horizontal="center" vertical="center" wrapText="1"/>
    </xf>
    <xf numFmtId="1" fontId="11" fillId="9" borderId="16" xfId="0" applyNumberFormat="1" applyFont="1" applyFill="1" applyBorder="1" applyAlignment="1">
      <alignment horizontal="center" vertical="center" wrapText="1"/>
    </xf>
    <xf numFmtId="0" fontId="8" fillId="0" borderId="16" xfId="0" applyFont="1" applyBorder="1" applyAlignment="1">
      <alignment horizontal="center" vertical="center" wrapText="1"/>
    </xf>
    <xf numFmtId="10" fontId="11" fillId="0" borderId="16" xfId="0" applyNumberFormat="1" applyFont="1" applyBorder="1" applyAlignment="1">
      <alignment horizontal="center" vertical="center" wrapText="1"/>
    </xf>
    <xf numFmtId="1" fontId="38" fillId="5" borderId="16" xfId="3" applyNumberFormat="1" applyFont="1" applyFill="1" applyBorder="1" applyAlignment="1">
      <alignment horizontal="center" vertical="center" wrapText="1"/>
    </xf>
    <xf numFmtId="1" fontId="38" fillId="5" borderId="5" xfId="3" applyNumberFormat="1" applyFont="1" applyFill="1" applyBorder="1" applyAlignment="1">
      <alignment horizontal="center" vertical="center" wrapText="1"/>
    </xf>
    <xf numFmtId="9" fontId="7" fillId="5" borderId="16" xfId="3" applyFont="1" applyFill="1" applyBorder="1" applyAlignment="1">
      <alignment horizontal="center" vertical="center" wrapText="1"/>
    </xf>
    <xf numFmtId="9" fontId="38" fillId="5" borderId="16" xfId="0" applyNumberFormat="1" applyFont="1" applyFill="1" applyBorder="1" applyAlignment="1">
      <alignment horizontal="center" vertical="center" wrapText="1"/>
    </xf>
    <xf numFmtId="1" fontId="8" fillId="25" borderId="16" xfId="0" applyNumberFormat="1" applyFont="1" applyFill="1" applyBorder="1" applyAlignment="1">
      <alignment horizontal="center" vertical="center" wrapText="1"/>
    </xf>
    <xf numFmtId="9" fontId="11" fillId="5" borderId="12" xfId="0" applyNumberFormat="1" applyFont="1" applyFill="1" applyBorder="1" applyAlignment="1">
      <alignment horizontal="center" vertical="center" wrapText="1"/>
    </xf>
    <xf numFmtId="9" fontId="7" fillId="5" borderId="12" xfId="3" applyFont="1" applyFill="1" applyBorder="1" applyAlignment="1">
      <alignment horizontal="center" vertical="center" wrapText="1"/>
    </xf>
    <xf numFmtId="0" fontId="48" fillId="5" borderId="16" xfId="1" applyFont="1" applyFill="1" applyBorder="1" applyAlignment="1">
      <alignment horizontal="center" vertical="center" wrapText="1"/>
    </xf>
    <xf numFmtId="0" fontId="48" fillId="5" borderId="5" xfId="1" applyFont="1" applyFill="1" applyBorder="1" applyAlignment="1">
      <alignment horizontal="center" vertical="center" wrapText="1"/>
    </xf>
    <xf numFmtId="0" fontId="48" fillId="5" borderId="12" xfId="1" applyFont="1" applyFill="1" applyBorder="1" applyAlignment="1">
      <alignment horizontal="center" vertical="center" wrapText="1"/>
    </xf>
    <xf numFmtId="168" fontId="11" fillId="0" borderId="5" xfId="5" applyNumberFormat="1" applyFont="1" applyFill="1" applyBorder="1" applyAlignment="1">
      <alignment horizontal="center" vertical="center" wrapText="1"/>
    </xf>
    <xf numFmtId="168" fontId="11" fillId="0" borderId="12" xfId="5" applyNumberFormat="1" applyFont="1" applyFill="1" applyBorder="1" applyAlignment="1">
      <alignment horizontal="center" vertical="center" wrapText="1"/>
    </xf>
    <xf numFmtId="1" fontId="11" fillId="25" borderId="5" xfId="5" applyNumberFormat="1" applyFont="1" applyFill="1" applyBorder="1" applyAlignment="1">
      <alignment horizontal="center" vertical="center" wrapText="1"/>
    </xf>
    <xf numFmtId="1" fontId="11" fillId="25" borderId="12" xfId="5" applyNumberFormat="1" applyFont="1" applyFill="1" applyBorder="1" applyAlignment="1">
      <alignment horizontal="center" vertical="center" wrapText="1"/>
    </xf>
    <xf numFmtId="9" fontId="38" fillId="5" borderId="12" xfId="0" applyNumberFormat="1" applyFont="1" applyFill="1" applyBorder="1" applyAlignment="1">
      <alignment horizontal="center" vertical="center" wrapText="1"/>
    </xf>
    <xf numFmtId="9" fontId="38" fillId="5" borderId="5" xfId="0" applyNumberFormat="1" applyFont="1" applyFill="1" applyBorder="1" applyAlignment="1" applyProtection="1">
      <alignment horizontal="center" vertical="center" wrapText="1"/>
      <protection locked="0"/>
    </xf>
    <xf numFmtId="9" fontId="38" fillId="5" borderId="12" xfId="0" applyNumberFormat="1"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11" fillId="25" borderId="5" xfId="0" applyFont="1" applyFill="1" applyBorder="1" applyAlignment="1">
      <alignment horizontal="center" vertical="center" wrapText="1"/>
    </xf>
    <xf numFmtId="0" fontId="11" fillId="25" borderId="12" xfId="0" applyFont="1" applyFill="1" applyBorder="1" applyAlignment="1">
      <alignment horizontal="center" vertical="center" wrapText="1"/>
    </xf>
    <xf numFmtId="0" fontId="8" fillId="22" borderId="16" xfId="0" applyFont="1" applyFill="1" applyBorder="1" applyAlignment="1">
      <alignment horizontal="center" vertical="center" wrapText="1"/>
    </xf>
    <xf numFmtId="0" fontId="8" fillId="22" borderId="5" xfId="0" applyFont="1" applyFill="1" applyBorder="1" applyAlignment="1">
      <alignment horizontal="center" vertical="center" wrapText="1"/>
    </xf>
    <xf numFmtId="9" fontId="11" fillId="23" borderId="16" xfId="0" applyNumberFormat="1" applyFont="1" applyFill="1" applyBorder="1" applyAlignment="1" applyProtection="1">
      <alignment horizontal="center" vertical="center" wrapText="1"/>
      <protection locked="0"/>
    </xf>
    <xf numFmtId="9" fontId="11" fillId="23" borderId="5" xfId="0" applyNumberFormat="1" applyFont="1" applyFill="1" applyBorder="1" applyAlignment="1" applyProtection="1">
      <alignment horizontal="center" vertical="center" wrapText="1"/>
      <protection locked="0"/>
    </xf>
    <xf numFmtId="0" fontId="8" fillId="23" borderId="16" xfId="0" applyFont="1" applyFill="1" applyBorder="1" applyAlignment="1" applyProtection="1">
      <alignment horizontal="center" vertical="center" wrapText="1"/>
      <protection locked="0"/>
    </xf>
    <xf numFmtId="0" fontId="8" fillId="23" borderId="5" xfId="0" applyFont="1" applyFill="1" applyBorder="1" applyAlignment="1" applyProtection="1">
      <alignment horizontal="center" vertical="center" wrapText="1"/>
      <protection locked="0"/>
    </xf>
    <xf numFmtId="0" fontId="32" fillId="5" borderId="16" xfId="0" applyFont="1" applyFill="1" applyBorder="1" applyAlignment="1">
      <alignment horizontal="center" vertical="center" wrapText="1"/>
    </xf>
    <xf numFmtId="0" fontId="32" fillId="5" borderId="12" xfId="0" applyFont="1" applyFill="1" applyBorder="1" applyAlignment="1">
      <alignment horizontal="center" vertical="center" wrapText="1"/>
    </xf>
    <xf numFmtId="0" fontId="50" fillId="5" borderId="16" xfId="0" applyFont="1" applyFill="1" applyBorder="1" applyAlignment="1">
      <alignment horizontal="center" vertical="center" wrapText="1"/>
    </xf>
    <xf numFmtId="0" fontId="50" fillId="5" borderId="12" xfId="0" applyFont="1" applyFill="1" applyBorder="1" applyAlignment="1">
      <alignment horizontal="center" vertical="center" wrapText="1"/>
    </xf>
    <xf numFmtId="0" fontId="51" fillId="5" borderId="16" xfId="1" applyFont="1" applyFill="1" applyBorder="1" applyAlignment="1">
      <alignment horizontal="center" vertical="center" wrapText="1"/>
    </xf>
    <xf numFmtId="0" fontId="51" fillId="5" borderId="12" xfId="1" applyFont="1" applyFill="1" applyBorder="1" applyAlignment="1">
      <alignment horizontal="center" vertical="center" wrapText="1"/>
    </xf>
    <xf numFmtId="0" fontId="52" fillId="22" borderId="16" xfId="0" applyFont="1" applyFill="1" applyBorder="1" applyAlignment="1">
      <alignment horizontal="center" vertical="center" wrapText="1"/>
    </xf>
    <xf numFmtId="0" fontId="52" fillId="22" borderId="5" xfId="0" applyFont="1" applyFill="1" applyBorder="1" applyAlignment="1">
      <alignment horizontal="center" vertical="center" wrapText="1"/>
    </xf>
    <xf numFmtId="0" fontId="11" fillId="25" borderId="16" xfId="0" applyFont="1" applyFill="1" applyBorder="1" applyAlignment="1">
      <alignment horizontal="center" vertical="center" wrapText="1"/>
    </xf>
    <xf numFmtId="9" fontId="32" fillId="5" borderId="16" xfId="0" applyNumberFormat="1" applyFont="1" applyFill="1" applyBorder="1" applyAlignment="1">
      <alignment horizontal="center" vertical="center" wrapText="1"/>
    </xf>
    <xf numFmtId="0" fontId="32" fillId="25" borderId="16" xfId="0" applyFont="1" applyFill="1" applyBorder="1" applyAlignment="1">
      <alignment horizontal="center" vertical="center" wrapText="1"/>
    </xf>
    <xf numFmtId="0" fontId="32" fillId="25" borderId="12" xfId="0" applyFont="1" applyFill="1" applyBorder="1" applyAlignment="1">
      <alignment horizontal="center" vertical="center" wrapText="1"/>
    </xf>
    <xf numFmtId="0" fontId="35" fillId="5" borderId="16" xfId="0" applyFont="1" applyFill="1" applyBorder="1" applyAlignment="1">
      <alignment horizontal="center" vertical="center" wrapText="1"/>
    </xf>
    <xf numFmtId="9" fontId="32" fillId="5" borderId="12" xfId="0" applyNumberFormat="1" applyFont="1" applyFill="1" applyBorder="1" applyAlignment="1">
      <alignment horizontal="center" vertical="center" wrapText="1"/>
    </xf>
    <xf numFmtId="1" fontId="32" fillId="5" borderId="16" xfId="0" applyNumberFormat="1" applyFont="1" applyFill="1" applyBorder="1" applyAlignment="1">
      <alignment horizontal="center" vertical="center" wrapText="1"/>
    </xf>
    <xf numFmtId="1" fontId="32" fillId="5" borderId="12" xfId="0" applyNumberFormat="1" applyFont="1" applyFill="1" applyBorder="1" applyAlignment="1">
      <alignment horizontal="center" vertical="center" wrapText="1"/>
    </xf>
    <xf numFmtId="0" fontId="32" fillId="9" borderId="16" xfId="0" applyFont="1" applyFill="1" applyBorder="1" applyAlignment="1">
      <alignment horizontal="center" vertical="center" wrapText="1"/>
    </xf>
    <xf numFmtId="0" fontId="32" fillId="9" borderId="12" xfId="0" applyFont="1" applyFill="1" applyBorder="1" applyAlignment="1">
      <alignment horizontal="center" vertical="center" wrapText="1"/>
    </xf>
    <xf numFmtId="0" fontId="44" fillId="5" borderId="16" xfId="0" applyFont="1" applyFill="1" applyBorder="1" applyAlignment="1">
      <alignment horizontal="center" vertical="center" wrapText="1"/>
    </xf>
    <xf numFmtId="0" fontId="44" fillId="5" borderId="5" xfId="0" applyFont="1" applyFill="1" applyBorder="1" applyAlignment="1">
      <alignment horizontal="center" vertical="center" wrapText="1"/>
    </xf>
    <xf numFmtId="0" fontId="44" fillId="5" borderId="12" xfId="0" applyFont="1" applyFill="1" applyBorder="1" applyAlignment="1">
      <alignment horizontal="center" vertical="center" wrapText="1"/>
    </xf>
    <xf numFmtId="0" fontId="49" fillId="5" borderId="16" xfId="1" applyFont="1" applyFill="1" applyBorder="1" applyAlignment="1">
      <alignment horizontal="center" vertical="center" wrapText="1"/>
    </xf>
    <xf numFmtId="0" fontId="49" fillId="5" borderId="5" xfId="1" applyFont="1" applyFill="1" applyBorder="1" applyAlignment="1">
      <alignment horizontal="center" vertical="center" wrapText="1"/>
    </xf>
    <xf numFmtId="0" fontId="49" fillId="5" borderId="12" xfId="1" applyFont="1" applyFill="1" applyBorder="1" applyAlignment="1">
      <alignment horizontal="center" vertical="center" wrapText="1"/>
    </xf>
    <xf numFmtId="0" fontId="44" fillId="25" borderId="16" xfId="0" applyFont="1" applyFill="1" applyBorder="1" applyAlignment="1">
      <alignment horizontal="center" vertical="center" wrapText="1"/>
    </xf>
    <xf numFmtId="0" fontId="44" fillId="25" borderId="5" xfId="0" applyFont="1" applyFill="1" applyBorder="1" applyAlignment="1">
      <alignment horizontal="center" vertical="center" wrapText="1"/>
    </xf>
    <xf numFmtId="0" fontId="44" fillId="25" borderId="12" xfId="0" applyFont="1" applyFill="1" applyBorder="1" applyAlignment="1">
      <alignment horizontal="center" vertical="center" wrapText="1"/>
    </xf>
    <xf numFmtId="9" fontId="44" fillId="5" borderId="16" xfId="0" applyNumberFormat="1" applyFont="1" applyFill="1" applyBorder="1" applyAlignment="1">
      <alignment horizontal="center" vertical="center" wrapText="1"/>
    </xf>
    <xf numFmtId="9" fontId="44" fillId="5" borderId="5" xfId="0" applyNumberFormat="1" applyFont="1" applyFill="1" applyBorder="1" applyAlignment="1">
      <alignment horizontal="center" vertical="center" wrapText="1"/>
    </xf>
    <xf numFmtId="9" fontId="44" fillId="5" borderId="12" xfId="0" applyNumberFormat="1" applyFont="1" applyFill="1" applyBorder="1" applyAlignment="1">
      <alignment horizontal="center" vertical="center" wrapText="1"/>
    </xf>
    <xf numFmtId="167" fontId="7" fillId="5" borderId="16" xfId="3" applyNumberFormat="1" applyFont="1" applyFill="1" applyBorder="1" applyAlignment="1">
      <alignment horizontal="center" vertical="center" wrapText="1"/>
    </xf>
    <xf numFmtId="167" fontId="7" fillId="5" borderId="5" xfId="3" applyNumberFormat="1" applyFont="1" applyFill="1" applyBorder="1" applyAlignment="1">
      <alignment horizontal="center" vertical="center" wrapText="1"/>
    </xf>
    <xf numFmtId="167" fontId="7" fillId="5" borderId="12" xfId="3" applyNumberFormat="1" applyFont="1" applyFill="1" applyBorder="1" applyAlignment="1">
      <alignment horizontal="center" vertical="center" wrapText="1"/>
    </xf>
    <xf numFmtId="10" fontId="7" fillId="5" borderId="16" xfId="3" applyNumberFormat="1" applyFont="1" applyFill="1" applyBorder="1" applyAlignment="1">
      <alignment horizontal="center" vertical="center" wrapText="1"/>
    </xf>
    <xf numFmtId="10" fontId="7" fillId="5" borderId="5" xfId="3" applyNumberFormat="1" applyFont="1" applyFill="1" applyBorder="1" applyAlignment="1">
      <alignment horizontal="center" vertical="center" wrapText="1"/>
    </xf>
    <xf numFmtId="10" fontId="7" fillId="5" borderId="12" xfId="3" applyNumberFormat="1" applyFont="1" applyFill="1" applyBorder="1" applyAlignment="1">
      <alignment horizontal="center" vertical="center" wrapText="1"/>
    </xf>
    <xf numFmtId="9" fontId="45" fillId="5" borderId="16" xfId="0" applyNumberFormat="1" applyFont="1" applyFill="1" applyBorder="1" applyAlignment="1">
      <alignment horizontal="center" vertical="center" wrapText="1"/>
    </xf>
    <xf numFmtId="9" fontId="45" fillId="5" borderId="5" xfId="0" applyNumberFormat="1" applyFont="1" applyFill="1" applyBorder="1" applyAlignment="1">
      <alignment horizontal="center" vertical="center" wrapText="1"/>
    </xf>
    <xf numFmtId="9" fontId="45" fillId="5" borderId="12" xfId="0" applyNumberFormat="1" applyFont="1" applyFill="1" applyBorder="1" applyAlignment="1">
      <alignment horizontal="center" vertical="center" wrapText="1"/>
    </xf>
    <xf numFmtId="0" fontId="44" fillId="5" borderId="15" xfId="0" applyFont="1" applyFill="1" applyBorder="1" applyAlignment="1">
      <alignment horizontal="center" vertical="center" wrapText="1"/>
    </xf>
    <xf numFmtId="0" fontId="44" fillId="5" borderId="18" xfId="0" applyFont="1" applyFill="1" applyBorder="1" applyAlignment="1">
      <alignment horizontal="center" vertical="center" wrapText="1"/>
    </xf>
    <xf numFmtId="0" fontId="44" fillId="5" borderId="29" xfId="0" applyFont="1" applyFill="1" applyBorder="1" applyAlignment="1">
      <alignment horizontal="center" vertical="center" wrapText="1"/>
    </xf>
    <xf numFmtId="0" fontId="44" fillId="9" borderId="16" xfId="0" applyFont="1" applyFill="1" applyBorder="1" applyAlignment="1">
      <alignment horizontal="center" vertical="center" wrapText="1"/>
    </xf>
    <xf numFmtId="0" fontId="44" fillId="9" borderId="5"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31" fillId="5" borderId="16" xfId="0" applyFont="1" applyFill="1" applyBorder="1" applyAlignment="1">
      <alignment vertical="center" wrapText="1"/>
    </xf>
    <xf numFmtId="0" fontId="45" fillId="0" borderId="16"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12" xfId="0" applyFont="1" applyBorder="1" applyAlignment="1">
      <alignment horizontal="center" vertical="center" wrapText="1"/>
    </xf>
    <xf numFmtId="0" fontId="40" fillId="20" borderId="43" xfId="0" applyFont="1" applyFill="1" applyBorder="1" applyAlignment="1">
      <alignment horizontal="center" vertical="center" wrapText="1"/>
    </xf>
    <xf numFmtId="0" fontId="40" fillId="20" borderId="54" xfId="0" applyFont="1" applyFill="1" applyBorder="1" applyAlignment="1">
      <alignment horizontal="center" vertical="center" wrapText="1"/>
    </xf>
    <xf numFmtId="0" fontId="38" fillId="5" borderId="29" xfId="0" applyFont="1" applyFill="1" applyBorder="1" applyAlignment="1">
      <alignment horizontal="center" vertical="center" wrapText="1"/>
    </xf>
    <xf numFmtId="0" fontId="11" fillId="0" borderId="12" xfId="0" applyFont="1" applyBorder="1" applyAlignment="1">
      <alignment horizontal="center" vertical="center" wrapText="1"/>
    </xf>
    <xf numFmtId="167" fontId="12" fillId="0" borderId="5" xfId="3" applyNumberFormat="1" applyFont="1" applyFill="1" applyBorder="1" applyAlignment="1">
      <alignment horizontal="center" vertical="center" wrapText="1"/>
    </xf>
    <xf numFmtId="1" fontId="16" fillId="9" borderId="12" xfId="0" applyNumberFormat="1" applyFont="1" applyFill="1" applyBorder="1" applyAlignment="1">
      <alignment horizontal="center" vertical="center" wrapText="1"/>
    </xf>
    <xf numFmtId="167" fontId="12" fillId="0" borderId="12" xfId="3" applyNumberFormat="1" applyFont="1" applyFill="1" applyBorder="1" applyAlignment="1">
      <alignment horizontal="center" vertical="center" wrapText="1"/>
    </xf>
    <xf numFmtId="1" fontId="7" fillId="5" borderId="16" xfId="0" applyNumberFormat="1" applyFont="1" applyFill="1" applyBorder="1" applyAlignment="1">
      <alignment horizontal="center" vertical="center" wrapText="1"/>
    </xf>
    <xf numFmtId="1" fontId="7" fillId="5" borderId="5" xfId="0" applyNumberFormat="1" applyFont="1" applyFill="1" applyBorder="1" applyAlignment="1">
      <alignment horizontal="center" vertical="center" wrapText="1"/>
    </xf>
    <xf numFmtId="0" fontId="12" fillId="0" borderId="16" xfId="0" applyFont="1" applyBorder="1" applyAlignment="1">
      <alignment horizontal="center" vertical="center" wrapText="1"/>
    </xf>
    <xf numFmtId="0" fontId="16" fillId="0" borderId="15" xfId="0" applyFont="1" applyBorder="1" applyAlignment="1">
      <alignment horizontal="center" vertical="center" wrapText="1"/>
    </xf>
    <xf numFmtId="0" fontId="32" fillId="5" borderId="15" xfId="0" applyFont="1" applyFill="1" applyBorder="1" applyAlignment="1">
      <alignment horizontal="center" vertical="center" wrapText="1"/>
    </xf>
    <xf numFmtId="0" fontId="32" fillId="5" borderId="29" xfId="0" applyFont="1" applyFill="1" applyBorder="1" applyAlignment="1">
      <alignment horizontal="center" vertical="center" wrapText="1"/>
    </xf>
    <xf numFmtId="0" fontId="36" fillId="5" borderId="16" xfId="1" applyFont="1" applyFill="1" applyBorder="1" applyAlignment="1">
      <alignment horizontal="center" vertical="center" wrapText="1"/>
    </xf>
    <xf numFmtId="0" fontId="36" fillId="5" borderId="12" xfId="1" applyFont="1" applyFill="1" applyBorder="1" applyAlignment="1">
      <alignment horizontal="center" vertical="center" wrapText="1"/>
    </xf>
    <xf numFmtId="1" fontId="12" fillId="25" borderId="16" xfId="0" applyNumberFormat="1" applyFont="1" applyFill="1" applyBorder="1" applyAlignment="1">
      <alignment horizontal="center" vertical="center" wrapText="1"/>
    </xf>
    <xf numFmtId="167" fontId="12" fillId="0" borderId="16" xfId="0" applyNumberFormat="1" applyFont="1" applyBorder="1" applyAlignment="1">
      <alignment horizontal="center" vertical="center" wrapText="1"/>
    </xf>
    <xf numFmtId="167" fontId="12" fillId="0" borderId="5" xfId="0" applyNumberFormat="1" applyFont="1" applyBorder="1" applyAlignment="1">
      <alignment horizontal="center" vertical="center" wrapText="1"/>
    </xf>
    <xf numFmtId="9" fontId="34" fillId="5" borderId="16" xfId="0" applyNumberFormat="1" applyFont="1" applyFill="1" applyBorder="1" applyAlignment="1">
      <alignment horizontal="center" vertical="center" wrapText="1"/>
    </xf>
    <xf numFmtId="9" fontId="34" fillId="5" borderId="12" xfId="0" applyNumberFormat="1" applyFont="1" applyFill="1" applyBorder="1" applyAlignment="1">
      <alignment horizontal="center" vertical="center" wrapText="1"/>
    </xf>
    <xf numFmtId="9" fontId="24" fillId="5" borderId="16" xfId="3" applyFont="1" applyFill="1" applyBorder="1" applyAlignment="1">
      <alignment horizontal="center" vertical="center" wrapText="1"/>
    </xf>
    <xf numFmtId="9" fontId="24" fillId="5" borderId="12" xfId="3" applyFont="1" applyFill="1" applyBorder="1" applyAlignment="1">
      <alignment horizontal="center" vertical="center" wrapText="1"/>
    </xf>
    <xf numFmtId="0" fontId="34" fillId="5" borderId="16"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4" fillId="25" borderId="16" xfId="0" applyFont="1" applyFill="1" applyBorder="1" applyAlignment="1">
      <alignment horizontal="center" vertical="center" wrapText="1"/>
    </xf>
    <xf numFmtId="0" fontId="34" fillId="25" borderId="12" xfId="0" applyFont="1" applyFill="1" applyBorder="1" applyAlignment="1">
      <alignment horizontal="center" vertical="center" wrapText="1"/>
    </xf>
    <xf numFmtId="0" fontId="16" fillId="5" borderId="12" xfId="0" applyFont="1" applyFill="1" applyBorder="1" applyAlignment="1">
      <alignment horizontal="center" vertical="center" wrapText="1"/>
    </xf>
    <xf numFmtId="1" fontId="16" fillId="5" borderId="12" xfId="0" applyNumberFormat="1"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30" fillId="5" borderId="16" xfId="1" applyFont="1" applyFill="1" applyBorder="1" applyAlignment="1">
      <alignment horizontal="center" vertical="center" wrapText="1"/>
    </xf>
    <xf numFmtId="0" fontId="30" fillId="5" borderId="5" xfId="1" applyFont="1" applyFill="1" applyBorder="1" applyAlignment="1">
      <alignment horizontal="center" vertical="center" wrapText="1"/>
    </xf>
    <xf numFmtId="0" fontId="30" fillId="5" borderId="12" xfId="1" applyFont="1" applyFill="1" applyBorder="1" applyAlignment="1">
      <alignment horizontal="center" vertical="center" wrapText="1"/>
    </xf>
    <xf numFmtId="164" fontId="12" fillId="5" borderId="5" xfId="4" applyNumberFormat="1" applyFont="1" applyFill="1" applyBorder="1" applyAlignment="1">
      <alignment horizontal="center" vertical="center" wrapText="1"/>
    </xf>
    <xf numFmtId="164" fontId="12" fillId="5" borderId="12" xfId="4" applyNumberFormat="1" applyFont="1" applyFill="1" applyBorder="1" applyAlignment="1">
      <alignment horizontal="center" vertical="center" wrapText="1"/>
    </xf>
    <xf numFmtId="0" fontId="12" fillId="21" borderId="5" xfId="0" applyFont="1" applyFill="1" applyBorder="1" applyAlignment="1">
      <alignment horizontal="justify" vertical="center" wrapText="1"/>
    </xf>
    <xf numFmtId="0" fontId="12" fillId="21" borderId="12" xfId="0" applyFont="1" applyFill="1" applyBorder="1" applyAlignment="1">
      <alignment horizontal="justify" vertical="center" wrapText="1"/>
    </xf>
    <xf numFmtId="0" fontId="12" fillId="5" borderId="5" xfId="0" applyFont="1" applyFill="1" applyBorder="1" applyAlignment="1">
      <alignment horizontal="justify" vertical="center" wrapText="1"/>
    </xf>
    <xf numFmtId="1" fontId="12" fillId="25" borderId="5" xfId="4" applyNumberFormat="1" applyFont="1" applyFill="1" applyBorder="1" applyAlignment="1">
      <alignment horizontal="center" vertical="center" wrapText="1"/>
    </xf>
    <xf numFmtId="1" fontId="12" fillId="25" borderId="12" xfId="4" applyNumberFormat="1" applyFont="1" applyFill="1" applyBorder="1" applyAlignment="1">
      <alignment horizontal="center" vertical="center" wrapText="1"/>
    </xf>
    <xf numFmtId="1" fontId="7" fillId="5" borderId="12" xfId="0" applyNumberFormat="1" applyFont="1" applyFill="1" applyBorder="1" applyAlignment="1">
      <alignment horizontal="center" vertical="center" wrapText="1"/>
    </xf>
    <xf numFmtId="3" fontId="7" fillId="5" borderId="5" xfId="0" applyNumberFormat="1" applyFont="1" applyFill="1" applyBorder="1" applyAlignment="1">
      <alignment horizontal="center" vertical="center" wrapText="1"/>
    </xf>
    <xf numFmtId="9" fontId="12" fillId="5" borderId="5" xfId="0" applyNumberFormat="1" applyFont="1" applyFill="1" applyBorder="1" applyAlignment="1">
      <alignment horizontal="center" vertical="center" wrapText="1"/>
    </xf>
    <xf numFmtId="1" fontId="30" fillId="5" borderId="5" xfId="0" applyNumberFormat="1" applyFont="1" applyFill="1" applyBorder="1" applyAlignment="1">
      <alignment horizontal="center" vertical="center" wrapText="1"/>
    </xf>
    <xf numFmtId="0" fontId="26" fillId="15" borderId="39" xfId="0" applyFont="1" applyFill="1" applyBorder="1" applyAlignment="1">
      <alignment horizontal="center" vertical="center" wrapText="1"/>
    </xf>
    <xf numFmtId="0" fontId="26" fillId="15" borderId="41" xfId="0" applyFont="1" applyFill="1" applyBorder="1" applyAlignment="1">
      <alignment horizontal="center" vertical="center" wrapText="1"/>
    </xf>
    <xf numFmtId="0" fontId="26" fillId="15" borderId="36"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6" fillId="14" borderId="31" xfId="0" applyFont="1" applyFill="1" applyBorder="1" applyAlignment="1">
      <alignment horizontal="center" vertical="center" wrapText="1"/>
    </xf>
    <xf numFmtId="0" fontId="26" fillId="14" borderId="7" xfId="0" applyFont="1" applyFill="1" applyBorder="1" applyAlignment="1">
      <alignment horizontal="center" vertical="center" wrapText="1"/>
    </xf>
    <xf numFmtId="0" fontId="26" fillId="14" borderId="36" xfId="0" applyFont="1" applyFill="1" applyBorder="1" applyAlignment="1">
      <alignment horizontal="center" vertical="center" wrapText="1"/>
    </xf>
    <xf numFmtId="0" fontId="26" fillId="14" borderId="37" xfId="0" applyFont="1" applyFill="1" applyBorder="1" applyAlignment="1">
      <alignment horizontal="center" vertical="center" wrapText="1"/>
    </xf>
    <xf numFmtId="0" fontId="26" fillId="14" borderId="38" xfId="0" applyFont="1" applyFill="1" applyBorder="1" applyAlignment="1">
      <alignment horizontal="center" vertical="center" wrapText="1"/>
    </xf>
    <xf numFmtId="0" fontId="26" fillId="13" borderId="16" xfId="0" applyFont="1" applyFill="1" applyBorder="1" applyAlignment="1">
      <alignment horizontal="center" vertical="center" wrapText="1"/>
    </xf>
    <xf numFmtId="0" fontId="26" fillId="13" borderId="12" xfId="0" applyFont="1" applyFill="1" applyBorder="1" applyAlignment="1">
      <alignment horizontal="center" vertical="center" wrapText="1"/>
    </xf>
    <xf numFmtId="0" fontId="26" fillId="14" borderId="9" xfId="0" applyFont="1" applyFill="1" applyBorder="1" applyAlignment="1">
      <alignment horizontal="center" vertical="center" wrapText="1"/>
    </xf>
    <xf numFmtId="0" fontId="26" fillId="14" borderId="40" xfId="0" applyFont="1" applyFill="1" applyBorder="1" applyAlignment="1">
      <alignment horizontal="center" vertical="center" wrapText="1"/>
    </xf>
    <xf numFmtId="0" fontId="12" fillId="5" borderId="16" xfId="0" applyFont="1" applyFill="1" applyBorder="1" applyAlignment="1">
      <alignment horizontal="justify" vertical="center" wrapText="1"/>
    </xf>
    <xf numFmtId="9" fontId="12" fillId="5" borderId="16" xfId="3" applyFont="1" applyFill="1" applyBorder="1" applyAlignment="1">
      <alignment horizontal="center" vertical="center" wrapText="1"/>
    </xf>
    <xf numFmtId="1" fontId="12" fillId="5" borderId="16" xfId="0" applyNumberFormat="1" applyFont="1" applyFill="1" applyBorder="1" applyAlignment="1">
      <alignment horizontal="center" vertical="center" wrapText="1"/>
    </xf>
    <xf numFmtId="0" fontId="13" fillId="5" borderId="17" xfId="0" applyFont="1" applyFill="1" applyBorder="1" applyAlignment="1">
      <alignment horizontal="center" vertical="center" wrapText="1"/>
    </xf>
    <xf numFmtId="0" fontId="26" fillId="14" borderId="33" xfId="0" applyFont="1" applyFill="1" applyBorder="1" applyAlignment="1">
      <alignment horizontal="center" vertical="center" wrapText="1"/>
    </xf>
    <xf numFmtId="0" fontId="26" fillId="14" borderId="34" xfId="0" applyFont="1" applyFill="1" applyBorder="1" applyAlignment="1">
      <alignment horizontal="center" vertical="center" wrapText="1"/>
    </xf>
    <xf numFmtId="0" fontId="26" fillId="14" borderId="35" xfId="0" applyFont="1" applyFill="1" applyBorder="1" applyAlignment="1">
      <alignment horizontal="center" vertical="center" wrapText="1"/>
    </xf>
    <xf numFmtId="0" fontId="12" fillId="25" borderId="16" xfId="0" applyFont="1" applyFill="1" applyBorder="1" applyAlignment="1">
      <alignment horizontal="center" vertical="center" wrapText="1"/>
    </xf>
    <xf numFmtId="0" fontId="12" fillId="25" borderId="5" xfId="0" applyFont="1" applyFill="1" applyBorder="1" applyAlignment="1">
      <alignment horizontal="center" vertical="center" wrapText="1"/>
    </xf>
    <xf numFmtId="0" fontId="41" fillId="5" borderId="44" xfId="0" applyFont="1" applyFill="1" applyBorder="1" applyAlignment="1">
      <alignment horizontal="center" vertical="center" textRotation="90" wrapText="1"/>
    </xf>
    <xf numFmtId="0" fontId="41" fillId="5" borderId="54" xfId="0" applyFont="1" applyFill="1" applyBorder="1" applyAlignment="1">
      <alignment horizontal="center" vertical="center" textRotation="90" wrapText="1"/>
    </xf>
    <xf numFmtId="0" fontId="26" fillId="12" borderId="15" xfId="0" applyFont="1" applyFill="1" applyBorder="1" applyAlignment="1">
      <alignment horizontal="center" vertical="center" wrapText="1"/>
    </xf>
    <xf numFmtId="0" fontId="26" fillId="12" borderId="29" xfId="0" applyFont="1" applyFill="1" applyBorder="1" applyAlignment="1">
      <alignment horizontal="center" vertical="center" wrapText="1"/>
    </xf>
    <xf numFmtId="0" fontId="26" fillId="12" borderId="16" xfId="0" applyFont="1" applyFill="1" applyBorder="1" applyAlignment="1">
      <alignment horizontal="center" vertical="center" wrapText="1"/>
    </xf>
    <xf numFmtId="0" fontId="26" fillId="12" borderId="12" xfId="0" applyFont="1" applyFill="1" applyBorder="1" applyAlignment="1">
      <alignment horizontal="center" vertical="center" wrapText="1"/>
    </xf>
    <xf numFmtId="1" fontId="8" fillId="5" borderId="16" xfId="0" applyNumberFormat="1" applyFont="1" applyFill="1" applyBorder="1" applyAlignment="1">
      <alignment horizontal="center" vertical="center" wrapText="1"/>
    </xf>
    <xf numFmtId="2" fontId="8" fillId="5" borderId="5" xfId="0" applyNumberFormat="1" applyFont="1" applyFill="1" applyBorder="1" applyAlignment="1">
      <alignment horizontal="center" vertical="center" wrapText="1"/>
    </xf>
    <xf numFmtId="2" fontId="8" fillId="5" borderId="21" xfId="0" applyNumberFormat="1" applyFont="1" applyFill="1" applyBorder="1" applyAlignment="1">
      <alignment horizontal="center" vertical="center" wrapText="1"/>
    </xf>
    <xf numFmtId="1" fontId="8" fillId="5" borderId="21" xfId="0" applyNumberFormat="1" applyFont="1" applyFill="1" applyBorder="1" applyAlignment="1">
      <alignment horizontal="center" vertical="center" wrapText="1"/>
    </xf>
    <xf numFmtId="2" fontId="8" fillId="5" borderId="16" xfId="0" applyNumberFormat="1" applyFont="1" applyFill="1" applyBorder="1" applyAlignment="1">
      <alignment horizontal="center" vertical="center" wrapText="1"/>
    </xf>
    <xf numFmtId="9" fontId="8" fillId="5" borderId="21" xfId="0" applyNumberFormat="1" applyFont="1" applyFill="1" applyBorder="1" applyAlignment="1">
      <alignment horizontal="center" vertical="center" wrapText="1"/>
    </xf>
    <xf numFmtId="2" fontId="8" fillId="5" borderId="5" xfId="0" applyNumberFormat="1" applyFont="1" applyFill="1" applyBorder="1" applyAlignment="1">
      <alignment horizontal="center" vertical="center" wrapText="1"/>
    </xf>
    <xf numFmtId="2" fontId="8" fillId="5" borderId="5" xfId="0" quotePrefix="1" applyNumberFormat="1" applyFont="1" applyFill="1" applyBorder="1" applyAlignment="1">
      <alignment horizontal="center" vertical="center" wrapText="1"/>
    </xf>
    <xf numFmtId="9" fontId="8" fillId="5" borderId="10" xfId="0" applyNumberFormat="1" applyFont="1" applyFill="1" applyBorder="1" applyAlignment="1">
      <alignment horizontal="center" vertical="center" wrapText="1"/>
    </xf>
    <xf numFmtId="2" fontId="8" fillId="5" borderId="12" xfId="0" applyNumberFormat="1" applyFont="1" applyFill="1" applyBorder="1" applyAlignment="1">
      <alignment horizontal="center" vertical="center" wrapText="1"/>
    </xf>
    <xf numFmtId="2" fontId="8" fillId="5" borderId="24" xfId="0" applyNumberFormat="1" applyFont="1" applyFill="1" applyBorder="1" applyAlignment="1">
      <alignment horizontal="center" vertical="center" wrapText="1"/>
    </xf>
    <xf numFmtId="0" fontId="16" fillId="0" borderId="21" xfId="0" applyFont="1" applyBorder="1" applyAlignment="1">
      <alignment horizontal="center" vertical="center" wrapText="1"/>
    </xf>
    <xf numFmtId="1" fontId="8" fillId="5" borderId="21" xfId="0" applyNumberFormat="1" applyFont="1" applyFill="1" applyBorder="1" applyAlignment="1">
      <alignment horizontal="center" vertical="center" wrapText="1"/>
    </xf>
    <xf numFmtId="0" fontId="12" fillId="0" borderId="16" xfId="0" applyFont="1" applyBorder="1" applyAlignment="1">
      <alignment horizontal="left" vertical="center" wrapText="1"/>
    </xf>
    <xf numFmtId="0" fontId="30" fillId="5" borderId="16" xfId="0" applyFont="1" applyFill="1" applyBorder="1" applyAlignment="1">
      <alignment horizontal="left" vertical="center" wrapText="1"/>
    </xf>
    <xf numFmtId="0" fontId="34" fillId="0" borderId="16" xfId="0" applyFont="1" applyBorder="1" applyAlignment="1">
      <alignment horizontal="left" vertical="center" wrapText="1"/>
    </xf>
    <xf numFmtId="0" fontId="34" fillId="0" borderId="12" xfId="0" applyFont="1" applyBorder="1" applyAlignment="1">
      <alignment horizontal="left" vertical="center" wrapText="1"/>
    </xf>
    <xf numFmtId="0" fontId="12" fillId="0" borderId="5" xfId="0" applyFont="1" applyBorder="1" applyAlignment="1">
      <alignment horizontal="left" vertical="center" wrapText="1"/>
    </xf>
    <xf numFmtId="0" fontId="12" fillId="0" borderId="12" xfId="0" applyFont="1" applyBorder="1" applyAlignment="1">
      <alignment horizontal="left" vertical="center" wrapText="1"/>
    </xf>
    <xf numFmtId="0" fontId="8" fillId="21" borderId="5" xfId="0" applyFont="1" applyFill="1" applyBorder="1" applyAlignment="1">
      <alignment horizontal="left" vertical="center" wrapText="1"/>
    </xf>
    <xf numFmtId="0" fontId="8" fillId="21" borderId="12" xfId="0" applyFont="1" applyFill="1" applyBorder="1" applyAlignment="1">
      <alignment horizontal="left" vertical="center" wrapText="1"/>
    </xf>
    <xf numFmtId="0" fontId="7" fillId="5" borderId="31" xfId="0" applyFont="1" applyFill="1" applyBorder="1" applyAlignment="1">
      <alignment horizontal="left" vertical="center" wrapText="1"/>
    </xf>
    <xf numFmtId="0" fontId="38" fillId="5" borderId="12" xfId="0" applyFont="1" applyFill="1" applyBorder="1" applyAlignment="1">
      <alignment horizontal="left" vertical="center" wrapText="1"/>
    </xf>
    <xf numFmtId="0" fontId="38" fillId="5" borderId="5"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38" fillId="5" borderId="12" xfId="0" applyFont="1" applyFill="1" applyBorder="1" applyAlignment="1" applyProtection="1">
      <alignment horizontal="left" vertical="center" wrapText="1"/>
      <protection locked="0"/>
    </xf>
    <xf numFmtId="0" fontId="12" fillId="5" borderId="16" xfId="0" applyFont="1" applyFill="1" applyBorder="1" applyAlignment="1">
      <alignment horizontal="left" vertical="center" wrapText="1"/>
    </xf>
    <xf numFmtId="0" fontId="12" fillId="0" borderId="21" xfId="0" applyFont="1" applyBorder="1" applyAlignment="1">
      <alignment horizontal="left" vertical="center" wrapText="1"/>
    </xf>
    <xf numFmtId="0" fontId="12" fillId="0" borderId="10" xfId="0" applyFont="1" applyBorder="1" applyAlignment="1">
      <alignment horizontal="left" vertical="center" wrapText="1"/>
    </xf>
    <xf numFmtId="0" fontId="35" fillId="0" borderId="5" xfId="0" applyFont="1" applyBorder="1" applyAlignment="1">
      <alignment horizontal="left" vertical="top" wrapText="1"/>
    </xf>
    <xf numFmtId="0" fontId="35" fillId="0" borderId="5" xfId="0" applyFont="1" applyBorder="1" applyAlignment="1">
      <alignment horizontal="left" vertical="center" wrapText="1"/>
    </xf>
    <xf numFmtId="0" fontId="35" fillId="0" borderId="12" xfId="0" applyFont="1" applyBorder="1" applyAlignment="1">
      <alignment horizontal="left" vertical="center" wrapText="1"/>
    </xf>
    <xf numFmtId="0" fontId="7" fillId="5" borderId="16" xfId="0" applyFont="1" applyFill="1" applyBorder="1" applyAlignment="1">
      <alignment horizontal="left" vertical="center" wrapText="1"/>
    </xf>
    <xf numFmtId="0" fontId="7" fillId="5" borderId="5"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16" fillId="5" borderId="21" xfId="0" applyFont="1" applyFill="1" applyBorder="1" applyAlignment="1">
      <alignment horizontal="left" vertical="center" wrapText="1"/>
    </xf>
  </cellXfs>
  <cellStyles count="7">
    <cellStyle name="Hipervínculo" xfId="1" builtinId="8"/>
    <cellStyle name="Hyperlink" xfId="2" xr:uid="{79AEFE2D-C4F0-45B5-8F95-7A4A9A1260FD}"/>
    <cellStyle name="Millares" xfId="5" builtinId="3"/>
    <cellStyle name="Millares [0]" xfId="4" builtinId="6"/>
    <cellStyle name="Moneda" xfId="6" builtinId="4"/>
    <cellStyle name="Normal" xfId="0" builtinId="0"/>
    <cellStyle name="Porcentaje" xfId="3" builtinId="5"/>
  </cellStyles>
  <dxfs count="1">
    <dxf>
      <font>
        <color rgb="FF006100"/>
      </font>
      <fill>
        <patternFill>
          <bgColor rgb="FFC6EFCE"/>
        </patternFill>
      </fill>
    </dxf>
  </dxfs>
  <tableStyles count="0" defaultTableStyle="TableStyleMedium2" defaultPivotStyle="PivotStyleLight16"/>
  <colors>
    <mruColors>
      <color rgb="FFCC6600"/>
      <color rgb="FFFF9900"/>
      <color rgb="FFFDD7F8"/>
      <color rgb="FFAEFCF5"/>
      <color rgb="FF0000FF"/>
      <color rgb="FFFFFF66"/>
      <color rgb="FFFF8669"/>
      <color rgb="FFECEE96"/>
      <color rgb="FFA4BDD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LUIS CARLOS PAREDES AGUIRRE" id="{E9A6A551-3163-4B15-8B9D-CC60ED56A94C}" userId="S::lcparedes@minenergia.gov.co::d5980cec-ad72-4538-a622-2d6678a35a31"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C233" dT="2026-06-05T13:22:31.70" personId="{E9A6A551-3163-4B15-8B9D-CC60ED56A94C}" id="{3D6A9C60-EE5A-473C-A088-E0C414591B80}">
    <text>Cambiar en sigame ya que aparece duplicada “Recepción de informes de la entidad Delegada”</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mailto:jcroa@minenerg&#237;a.gov.co" TargetMode="External"/><Relationship Id="rId21" Type="http://schemas.openxmlformats.org/officeDocument/2006/relationships/hyperlink" Target="mailto:acmolano@minenergia.gov.co" TargetMode="External"/><Relationship Id="rId34" Type="http://schemas.openxmlformats.org/officeDocument/2006/relationships/hyperlink" Target="mailto:arrodriguez@minenergia.gov.co" TargetMode="External"/><Relationship Id="rId42" Type="http://schemas.openxmlformats.org/officeDocument/2006/relationships/hyperlink" Target="mailto:macalero@minenergia.gov.co" TargetMode="External"/><Relationship Id="rId47" Type="http://schemas.openxmlformats.org/officeDocument/2006/relationships/hyperlink" Target="mailto:jflozano@minenergia.gov.co" TargetMode="External"/><Relationship Id="rId50" Type="http://schemas.openxmlformats.org/officeDocument/2006/relationships/hyperlink" Target="mailto:jflozano@minenergia.gov.co" TargetMode="External"/><Relationship Id="rId55" Type="http://schemas.openxmlformats.org/officeDocument/2006/relationships/hyperlink" Target="mailto:dmrobayo@minenergia.gov.co" TargetMode="External"/><Relationship Id="rId63" Type="http://schemas.openxmlformats.org/officeDocument/2006/relationships/hyperlink" Target="mailto:dcalvarez@minenergia.gov.co" TargetMode="External"/><Relationship Id="rId68" Type="http://schemas.microsoft.com/office/2017/10/relationships/threadedComment" Target="../threadedComments/threadedComment1.xml"/><Relationship Id="rId7" Type="http://schemas.openxmlformats.org/officeDocument/2006/relationships/hyperlink" Target="mailto:mdbeltran@minenergia.gov.co" TargetMode="External"/><Relationship Id="rId2" Type="http://schemas.openxmlformats.org/officeDocument/2006/relationships/hyperlink" Target="mailto:hrodriguez@minenergia.gov.co" TargetMode="External"/><Relationship Id="rId16" Type="http://schemas.openxmlformats.org/officeDocument/2006/relationships/hyperlink" Target="mailto:segomez@minenergia.gov.co" TargetMode="External"/><Relationship Id="rId29" Type="http://schemas.openxmlformats.org/officeDocument/2006/relationships/hyperlink" Target="mailto:amvargasa@minenergia.gov.co" TargetMode="External"/><Relationship Id="rId11" Type="http://schemas.openxmlformats.org/officeDocument/2006/relationships/hyperlink" Target="mailto:imruiz@minenergia.gov.co" TargetMode="External"/><Relationship Id="rId24" Type="http://schemas.openxmlformats.org/officeDocument/2006/relationships/hyperlink" Target="mailto:jelozano@minenergia.gov.co" TargetMode="External"/><Relationship Id="rId32" Type="http://schemas.openxmlformats.org/officeDocument/2006/relationships/hyperlink" Target="mailto:lfavila@minenergia.gov.co" TargetMode="External"/><Relationship Id="rId37" Type="http://schemas.openxmlformats.org/officeDocument/2006/relationships/hyperlink" Target="mailto:jcagreda@minenergia.gov.co" TargetMode="External"/><Relationship Id="rId40" Type="http://schemas.openxmlformats.org/officeDocument/2006/relationships/hyperlink" Target="mailto:davanegas@minenergia.gov.co" TargetMode="External"/><Relationship Id="rId45" Type="http://schemas.openxmlformats.org/officeDocument/2006/relationships/hyperlink" Target="mailto:jflozano@minenergia.gov.co" TargetMode="External"/><Relationship Id="rId53" Type="http://schemas.openxmlformats.org/officeDocument/2006/relationships/hyperlink" Target="mailto:rrrivera@minenergia.gov.co" TargetMode="External"/><Relationship Id="rId58" Type="http://schemas.openxmlformats.org/officeDocument/2006/relationships/hyperlink" Target="mailto:jdtulcan@minenergia.gov.co" TargetMode="External"/><Relationship Id="rId66" Type="http://schemas.openxmlformats.org/officeDocument/2006/relationships/vmlDrawing" Target="../drawings/vmlDrawing1.vml"/><Relationship Id="rId5" Type="http://schemas.openxmlformats.org/officeDocument/2006/relationships/hyperlink" Target="mailto:dacardenas@minenergia.gov.co" TargetMode="External"/><Relationship Id="rId61" Type="http://schemas.openxmlformats.org/officeDocument/2006/relationships/hyperlink" Target="mailto:amcastillo@minenergia.gov.co" TargetMode="External"/><Relationship Id="rId19" Type="http://schemas.openxmlformats.org/officeDocument/2006/relationships/hyperlink" Target="mailto:oframirez@minenergia.gov.co" TargetMode="External"/><Relationship Id="rId14" Type="http://schemas.openxmlformats.org/officeDocument/2006/relationships/hyperlink" Target="mailto:jfchaparro@minenergia.gov.co;" TargetMode="External"/><Relationship Id="rId22" Type="http://schemas.openxmlformats.org/officeDocument/2006/relationships/hyperlink" Target="mailto:cmmontenegro@minenergia.gov.co" TargetMode="External"/><Relationship Id="rId27" Type="http://schemas.openxmlformats.org/officeDocument/2006/relationships/hyperlink" Target="mailto:lcparedes@minenergia.gov.co" TargetMode="External"/><Relationship Id="rId30" Type="http://schemas.openxmlformats.org/officeDocument/2006/relationships/hyperlink" Target="mailto:japuentes@minenergia.gov.co" TargetMode="External"/><Relationship Id="rId35" Type="http://schemas.openxmlformats.org/officeDocument/2006/relationships/hyperlink" Target="mailto:carodriguez@minenergia.gov.co" TargetMode="External"/><Relationship Id="rId43" Type="http://schemas.openxmlformats.org/officeDocument/2006/relationships/hyperlink" Target="mailto:macalero@minenergia.gov.co" TargetMode="External"/><Relationship Id="rId48" Type="http://schemas.openxmlformats.org/officeDocument/2006/relationships/hyperlink" Target="mailto:jflozano@minenergia.gov.co" TargetMode="External"/><Relationship Id="rId56" Type="http://schemas.openxmlformats.org/officeDocument/2006/relationships/hyperlink" Target="mailto:dmrobayo@minenergia.gov.co" TargetMode="External"/><Relationship Id="rId64" Type="http://schemas.openxmlformats.org/officeDocument/2006/relationships/hyperlink" Target="mailto:neramos@minenergia.gov.co" TargetMode="External"/><Relationship Id="rId8" Type="http://schemas.openxmlformats.org/officeDocument/2006/relationships/hyperlink" Target="mailto:ocarmona@minenergia.gov.co" TargetMode="External"/><Relationship Id="rId51" Type="http://schemas.openxmlformats.org/officeDocument/2006/relationships/hyperlink" Target="mailto:jflozano@minenergia.gov.co" TargetMode="External"/><Relationship Id="rId3" Type="http://schemas.openxmlformats.org/officeDocument/2006/relationships/hyperlink" Target="mailto:jabuelvas@minenergia.gov.co" TargetMode="External"/><Relationship Id="rId12" Type="http://schemas.openxmlformats.org/officeDocument/2006/relationships/hyperlink" Target="mailto:nvcruzme@minenergia.gov.co" TargetMode="External"/><Relationship Id="rId17" Type="http://schemas.openxmlformats.org/officeDocument/2006/relationships/hyperlink" Target="mailto:jfchaparro@minenergia.gov.co;" TargetMode="External"/><Relationship Id="rId25" Type="http://schemas.openxmlformats.org/officeDocument/2006/relationships/hyperlink" Target="mailto:jcroa@minenerg&#237;a.gov.co" TargetMode="External"/><Relationship Id="rId33" Type="http://schemas.openxmlformats.org/officeDocument/2006/relationships/hyperlink" Target="mailto:esolarte@minenergia.gov.co" TargetMode="External"/><Relationship Id="rId38" Type="http://schemas.openxmlformats.org/officeDocument/2006/relationships/hyperlink" Target="mailto:pamartinez@minenergia.gov.co" TargetMode="External"/><Relationship Id="rId46" Type="http://schemas.openxmlformats.org/officeDocument/2006/relationships/hyperlink" Target="mailto:jflozano@minenergia.gov.co" TargetMode="External"/><Relationship Id="rId59" Type="http://schemas.openxmlformats.org/officeDocument/2006/relationships/hyperlink" Target="mailto:jdtulcan@minenergia.gov.co" TargetMode="External"/><Relationship Id="rId67" Type="http://schemas.openxmlformats.org/officeDocument/2006/relationships/comments" Target="../comments1.xml"/><Relationship Id="rId20" Type="http://schemas.openxmlformats.org/officeDocument/2006/relationships/hyperlink" Target="mailto:acmolano@minenergia.gov.co" TargetMode="External"/><Relationship Id="rId41" Type="http://schemas.openxmlformats.org/officeDocument/2006/relationships/hyperlink" Target="mailto:macalero@minenergia.gov.co" TargetMode="External"/><Relationship Id="rId54" Type="http://schemas.openxmlformats.org/officeDocument/2006/relationships/hyperlink" Target="mailto:akmejia@minenergia.gov.co" TargetMode="External"/><Relationship Id="rId62" Type="http://schemas.openxmlformats.org/officeDocument/2006/relationships/hyperlink" Target="mailto:amcastillo@minenergia.gov.co" TargetMode="External"/><Relationship Id="rId1" Type="http://schemas.openxmlformats.org/officeDocument/2006/relationships/hyperlink" Target="mailto:lycuca@minenergia.gov.co" TargetMode="External"/><Relationship Id="rId6" Type="http://schemas.openxmlformats.org/officeDocument/2006/relationships/hyperlink" Target="mailto:rleal@minenergia.gov.co" TargetMode="External"/><Relationship Id="rId15" Type="http://schemas.openxmlformats.org/officeDocument/2006/relationships/hyperlink" Target="mailto:jelozano@minenergia.gov.co" TargetMode="External"/><Relationship Id="rId23" Type="http://schemas.openxmlformats.org/officeDocument/2006/relationships/hyperlink" Target="mailto:cmmontenegro@minenergia.gov.co" TargetMode="External"/><Relationship Id="rId28" Type="http://schemas.openxmlformats.org/officeDocument/2006/relationships/hyperlink" Target="mailto:hamera@minenergia.gov.co" TargetMode="External"/><Relationship Id="rId36" Type="http://schemas.openxmlformats.org/officeDocument/2006/relationships/hyperlink" Target="mailto:msbarreto@minenergia.gov.co" TargetMode="External"/><Relationship Id="rId49" Type="http://schemas.openxmlformats.org/officeDocument/2006/relationships/hyperlink" Target="mailto:jflozano@minenergia.gov.co" TargetMode="External"/><Relationship Id="rId57" Type="http://schemas.openxmlformats.org/officeDocument/2006/relationships/hyperlink" Target="mailto:jdtulcan@minenergia.gov.co" TargetMode="External"/><Relationship Id="rId10" Type="http://schemas.openxmlformats.org/officeDocument/2006/relationships/hyperlink" Target="mailto:ldbermudez@minenergia.gov.co" TargetMode="External"/><Relationship Id="rId31" Type="http://schemas.openxmlformats.org/officeDocument/2006/relationships/hyperlink" Target="mailto:areina@minenergia.gov.co" TargetMode="External"/><Relationship Id="rId44" Type="http://schemas.openxmlformats.org/officeDocument/2006/relationships/hyperlink" Target="mailto:macalero@minenergia.gov.co" TargetMode="External"/><Relationship Id="rId52" Type="http://schemas.openxmlformats.org/officeDocument/2006/relationships/hyperlink" Target="mailto:rrrivera@minenergia.gov.co" TargetMode="External"/><Relationship Id="rId60" Type="http://schemas.openxmlformats.org/officeDocument/2006/relationships/hyperlink" Target="mailto:amcastillo@minenergia.gov.co" TargetMode="External"/><Relationship Id="rId65" Type="http://schemas.openxmlformats.org/officeDocument/2006/relationships/printerSettings" Target="../printerSettings/printerSettings2.bin"/><Relationship Id="rId4" Type="http://schemas.openxmlformats.org/officeDocument/2006/relationships/hyperlink" Target="mailto:yfuentes@minenergia.gov.co" TargetMode="External"/><Relationship Id="rId9" Type="http://schemas.openxmlformats.org/officeDocument/2006/relationships/hyperlink" Target="mailto:apramos@minenergia.gov.co" TargetMode="External"/><Relationship Id="rId13" Type="http://schemas.openxmlformats.org/officeDocument/2006/relationships/hyperlink" Target="mailto:jelozano@minenergia.gov.co" TargetMode="External"/><Relationship Id="rId18" Type="http://schemas.openxmlformats.org/officeDocument/2006/relationships/hyperlink" Target="mailto:oframirez@minenergia.gov.co" TargetMode="External"/><Relationship Id="rId39" Type="http://schemas.openxmlformats.org/officeDocument/2006/relationships/hyperlink" Target="mailto:tamartinez@minenerg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F06B3-B952-4A43-BC5D-C5413B354A56}">
  <dimension ref="A1:P3"/>
  <sheetViews>
    <sheetView showGridLines="0" workbookViewId="0">
      <selection activeCell="L2" sqref="L2"/>
    </sheetView>
  </sheetViews>
  <sheetFormatPr baseColWidth="10" defaultColWidth="11.44140625" defaultRowHeight="14.4"/>
  <sheetData>
    <row r="1" spans="1:16">
      <c r="A1" s="478" t="s">
        <v>0</v>
      </c>
      <c r="B1" s="478"/>
      <c r="C1" s="478"/>
      <c r="D1" s="478"/>
      <c r="E1" s="478"/>
      <c r="F1" s="478"/>
      <c r="G1" s="478"/>
      <c r="H1" s="478"/>
      <c r="I1" s="478"/>
      <c r="J1" s="478"/>
      <c r="K1" s="478"/>
      <c r="L1" s="478"/>
      <c r="M1" s="478"/>
      <c r="N1" s="478"/>
      <c r="O1" s="478"/>
      <c r="P1" s="478"/>
    </row>
    <row r="2" spans="1:16" ht="61.2">
      <c r="A2" s="4" t="s">
        <v>1</v>
      </c>
      <c r="B2" s="4" t="s">
        <v>2</v>
      </c>
      <c r="C2" s="4" t="s">
        <v>3</v>
      </c>
      <c r="D2" s="4" t="s">
        <v>4</v>
      </c>
      <c r="E2" s="4" t="s">
        <v>5</v>
      </c>
      <c r="F2" s="4" t="s">
        <v>6</v>
      </c>
      <c r="G2" s="4" t="s">
        <v>7</v>
      </c>
      <c r="H2" s="4" t="s">
        <v>8</v>
      </c>
      <c r="I2" s="4" t="s">
        <v>9</v>
      </c>
      <c r="J2" s="4" t="s">
        <v>4</v>
      </c>
      <c r="K2" s="4" t="s">
        <v>10</v>
      </c>
      <c r="L2" s="4" t="s">
        <v>6</v>
      </c>
      <c r="M2" s="4" t="s">
        <v>11</v>
      </c>
      <c r="N2" s="4" t="s">
        <v>12</v>
      </c>
      <c r="O2" s="4" t="s">
        <v>13</v>
      </c>
      <c r="P2" s="4" t="s">
        <v>14</v>
      </c>
    </row>
    <row r="3" spans="1:16">
      <c r="A3" s="5"/>
      <c r="B3" s="6"/>
      <c r="C3" s="6"/>
      <c r="D3" s="6"/>
      <c r="E3" s="6"/>
      <c r="F3" s="6"/>
      <c r="G3" s="7"/>
      <c r="H3" s="6"/>
      <c r="I3" s="6"/>
      <c r="J3" s="6"/>
      <c r="K3" s="6"/>
      <c r="L3" s="6"/>
      <c r="M3" s="2"/>
      <c r="N3" s="6"/>
      <c r="O3" s="6"/>
      <c r="P3" s="8"/>
    </row>
  </sheetData>
  <mergeCells count="1">
    <mergeCell ref="A1:P1"/>
  </mergeCells>
  <conditionalFormatting sqref="O3">
    <cfRule type="containsText" dxfId="0" priority="1" operator="containsText" text="Ajustado por el área">
      <formula>NOT(ISERROR(SEARCH("Ajustado por el área",O3)))</formula>
    </cfRule>
  </conditionalFormatting>
  <dataValidations count="1">
    <dataValidation type="list" allowBlank="1" showInputMessage="1" showErrorMessage="1" sqref="O3" xr:uid="{D462C6C4-DA51-42CE-8F80-BA005B8DA769}">
      <formula1>"Ajustar reporte, Reporte completo, Ajustado por el área"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FF2E-C651-4105-87E5-CCCA348D8EDE}">
  <dimension ref="A1:D35"/>
  <sheetViews>
    <sheetView zoomScaleNormal="100" workbookViewId="0">
      <selection activeCell="C31" sqref="C31"/>
    </sheetView>
  </sheetViews>
  <sheetFormatPr baseColWidth="10" defaultColWidth="11.44140625" defaultRowHeight="15.6"/>
  <cols>
    <col min="1" max="1" width="7.6640625" style="68" customWidth="1"/>
    <col min="2" max="2" width="34.44140625" style="64" customWidth="1"/>
    <col min="3" max="3" width="108.88671875" style="64" customWidth="1"/>
    <col min="4" max="4" width="22.33203125" style="66" customWidth="1"/>
    <col min="5" max="16384" width="11.44140625" style="67"/>
  </cols>
  <sheetData>
    <row r="1" spans="1:4" ht="16.2" thickBot="1">
      <c r="A1" s="73"/>
      <c r="B1" s="74"/>
      <c r="C1" s="74"/>
    </row>
    <row r="2" spans="1:4" ht="27" customHeight="1" thickBot="1">
      <c r="A2" s="479" t="s">
        <v>34</v>
      </c>
      <c r="B2" s="480"/>
      <c r="C2" s="481"/>
      <c r="D2" s="69"/>
    </row>
    <row r="3" spans="1:4" ht="19.5" customHeight="1" thickBot="1">
      <c r="A3" s="75" t="s">
        <v>35</v>
      </c>
      <c r="B3" s="76" t="s">
        <v>36</v>
      </c>
      <c r="C3" s="77" t="s">
        <v>37</v>
      </c>
      <c r="D3" s="69"/>
    </row>
    <row r="4" spans="1:4" ht="27.6">
      <c r="A4" s="78">
        <v>1</v>
      </c>
      <c r="B4" s="79" t="s">
        <v>38</v>
      </c>
      <c r="C4" s="80" t="s">
        <v>39</v>
      </c>
      <c r="D4" s="69"/>
    </row>
    <row r="5" spans="1:4">
      <c r="A5" s="81">
        <v>2</v>
      </c>
      <c r="B5" s="82" t="s">
        <v>40</v>
      </c>
      <c r="C5" s="114" t="s">
        <v>41</v>
      </c>
      <c r="D5" s="69"/>
    </row>
    <row r="6" spans="1:4">
      <c r="A6" s="81">
        <v>3</v>
      </c>
      <c r="B6" s="82" t="s">
        <v>42</v>
      </c>
      <c r="C6" s="115" t="s">
        <v>43</v>
      </c>
      <c r="D6" s="69"/>
    </row>
    <row r="7" spans="1:4">
      <c r="A7" s="81">
        <v>4</v>
      </c>
      <c r="B7" s="82" t="s">
        <v>44</v>
      </c>
      <c r="C7" s="115" t="s">
        <v>45</v>
      </c>
      <c r="D7" s="69"/>
    </row>
    <row r="8" spans="1:4" ht="27.6">
      <c r="A8" s="81">
        <v>5</v>
      </c>
      <c r="B8" s="82" t="s">
        <v>46</v>
      </c>
      <c r="C8" s="115" t="s">
        <v>47</v>
      </c>
      <c r="D8" s="69"/>
    </row>
    <row r="9" spans="1:4" ht="27.6">
      <c r="A9" s="81">
        <v>6</v>
      </c>
      <c r="B9" s="82" t="s">
        <v>48</v>
      </c>
      <c r="C9" s="83" t="s">
        <v>49</v>
      </c>
      <c r="D9" s="69"/>
    </row>
    <row r="10" spans="1:4" ht="28.2" thickBot="1">
      <c r="A10" s="84">
        <v>7</v>
      </c>
      <c r="B10" s="85" t="s">
        <v>50</v>
      </c>
      <c r="C10" s="86" t="s">
        <v>51</v>
      </c>
      <c r="D10" s="69"/>
    </row>
    <row r="11" spans="1:4">
      <c r="A11" s="93">
        <v>8</v>
      </c>
      <c r="B11" s="94" t="s">
        <v>52</v>
      </c>
      <c r="C11" s="95" t="s">
        <v>53</v>
      </c>
      <c r="D11" s="69"/>
    </row>
    <row r="12" spans="1:4" ht="41.4">
      <c r="A12" s="96">
        <v>9</v>
      </c>
      <c r="B12" s="72" t="s">
        <v>54</v>
      </c>
      <c r="C12" s="97" t="s">
        <v>55</v>
      </c>
      <c r="D12" s="69"/>
    </row>
    <row r="13" spans="1:4" ht="27.6">
      <c r="A13" s="96">
        <v>10</v>
      </c>
      <c r="B13" s="72" t="s">
        <v>56</v>
      </c>
      <c r="C13" s="97" t="s">
        <v>57</v>
      </c>
      <c r="D13" s="69"/>
    </row>
    <row r="14" spans="1:4">
      <c r="A14" s="96">
        <v>11</v>
      </c>
      <c r="B14" s="72" t="s">
        <v>58</v>
      </c>
      <c r="C14" s="97" t="s">
        <v>59</v>
      </c>
      <c r="D14" s="69"/>
    </row>
    <row r="15" spans="1:4" ht="22.5" customHeight="1" thickBot="1">
      <c r="A15" s="98">
        <v>12</v>
      </c>
      <c r="B15" s="99" t="s">
        <v>60</v>
      </c>
      <c r="C15" s="100" t="s">
        <v>61</v>
      </c>
      <c r="D15" s="69"/>
    </row>
    <row r="16" spans="1:4" ht="96.75" customHeight="1">
      <c r="A16" s="88">
        <v>13</v>
      </c>
      <c r="B16" s="89" t="s">
        <v>62</v>
      </c>
      <c r="C16" s="90" t="s">
        <v>63</v>
      </c>
      <c r="D16" s="69"/>
    </row>
    <row r="17" spans="1:4" ht="23.25" customHeight="1">
      <c r="A17" s="91">
        <v>14</v>
      </c>
      <c r="B17" s="87" t="s">
        <v>64</v>
      </c>
      <c r="C17" s="92" t="s">
        <v>65</v>
      </c>
      <c r="D17" s="69"/>
    </row>
    <row r="18" spans="1:4" ht="21.75" customHeight="1">
      <c r="A18" s="91">
        <v>15</v>
      </c>
      <c r="B18" s="87" t="s">
        <v>66</v>
      </c>
      <c r="C18" s="92" t="s">
        <v>67</v>
      </c>
      <c r="D18" s="69"/>
    </row>
    <row r="19" spans="1:4" ht="21.75" customHeight="1">
      <c r="A19" s="91">
        <f>A18+1</f>
        <v>16</v>
      </c>
      <c r="B19" s="87" t="s">
        <v>68</v>
      </c>
      <c r="C19" s="92" t="s">
        <v>69</v>
      </c>
      <c r="D19" s="69"/>
    </row>
    <row r="20" spans="1:4" ht="27.6">
      <c r="A20" s="91">
        <f t="shared" ref="A20:A34" si="0">A19+1</f>
        <v>17</v>
      </c>
      <c r="B20" s="87" t="s">
        <v>70</v>
      </c>
      <c r="C20" s="92" t="s">
        <v>71</v>
      </c>
      <c r="D20" s="69"/>
    </row>
    <row r="21" spans="1:4" ht="27.6">
      <c r="A21" s="91">
        <f t="shared" si="0"/>
        <v>18</v>
      </c>
      <c r="B21" s="87" t="s">
        <v>72</v>
      </c>
      <c r="C21" s="92" t="s">
        <v>73</v>
      </c>
      <c r="D21" s="69"/>
    </row>
    <row r="22" spans="1:4" ht="27.6">
      <c r="A22" s="91">
        <f t="shared" si="0"/>
        <v>19</v>
      </c>
      <c r="B22" s="87" t="s">
        <v>74</v>
      </c>
      <c r="C22" s="92" t="s">
        <v>75</v>
      </c>
      <c r="D22" s="69"/>
    </row>
    <row r="23" spans="1:4">
      <c r="A23" s="91">
        <f t="shared" si="0"/>
        <v>20</v>
      </c>
      <c r="B23" s="87" t="s">
        <v>76</v>
      </c>
      <c r="C23" s="92" t="s">
        <v>77</v>
      </c>
      <c r="D23" s="69"/>
    </row>
    <row r="24" spans="1:4" ht="27.6">
      <c r="A24" s="91">
        <f t="shared" si="0"/>
        <v>21</v>
      </c>
      <c r="B24" s="87" t="s">
        <v>78</v>
      </c>
      <c r="C24" s="92" t="s">
        <v>79</v>
      </c>
      <c r="D24" s="69"/>
    </row>
    <row r="25" spans="1:4">
      <c r="A25" s="91">
        <f t="shared" si="0"/>
        <v>22</v>
      </c>
      <c r="B25" s="87" t="s">
        <v>80</v>
      </c>
      <c r="C25" s="92" t="s">
        <v>81</v>
      </c>
      <c r="D25" s="69"/>
    </row>
    <row r="26" spans="1:4" ht="27" customHeight="1">
      <c r="A26" s="91">
        <f t="shared" si="0"/>
        <v>23</v>
      </c>
      <c r="B26" s="87" t="s">
        <v>82</v>
      </c>
      <c r="C26" s="92" t="s">
        <v>83</v>
      </c>
      <c r="D26" s="69"/>
    </row>
    <row r="27" spans="1:4" ht="27.75" customHeight="1">
      <c r="A27" s="91">
        <f t="shared" si="0"/>
        <v>24</v>
      </c>
      <c r="B27" s="87" t="s">
        <v>84</v>
      </c>
      <c r="C27" s="92" t="s">
        <v>85</v>
      </c>
      <c r="D27" s="69"/>
    </row>
    <row r="28" spans="1:4" ht="28.5" customHeight="1" thickBot="1">
      <c r="A28" s="121">
        <f t="shared" si="0"/>
        <v>25</v>
      </c>
      <c r="B28" s="122" t="s">
        <v>86</v>
      </c>
      <c r="C28" s="123" t="s">
        <v>87</v>
      </c>
      <c r="D28" s="69"/>
    </row>
    <row r="29" spans="1:4" ht="27.6">
      <c r="A29" s="124">
        <f t="shared" si="0"/>
        <v>26</v>
      </c>
      <c r="B29" s="109" t="s">
        <v>88</v>
      </c>
      <c r="C29" s="110" t="s">
        <v>89</v>
      </c>
      <c r="D29" s="69"/>
    </row>
    <row r="30" spans="1:4" ht="27.6">
      <c r="A30" s="117">
        <f t="shared" si="0"/>
        <v>27</v>
      </c>
      <c r="B30" s="101" t="s">
        <v>90</v>
      </c>
      <c r="C30" s="111" t="s">
        <v>91</v>
      </c>
      <c r="D30" s="69"/>
    </row>
    <row r="31" spans="1:4" ht="28.2" thickBot="1">
      <c r="A31" s="125">
        <f t="shared" si="0"/>
        <v>28</v>
      </c>
      <c r="B31" s="112" t="s">
        <v>92</v>
      </c>
      <c r="C31" s="113" t="s">
        <v>93</v>
      </c>
      <c r="D31" s="69"/>
    </row>
    <row r="32" spans="1:4" ht="27.6">
      <c r="A32" s="119">
        <f t="shared" si="0"/>
        <v>29</v>
      </c>
      <c r="B32" s="104" t="s">
        <v>281</v>
      </c>
      <c r="C32" s="105" t="s">
        <v>94</v>
      </c>
      <c r="D32" s="69"/>
    </row>
    <row r="33" spans="1:4">
      <c r="A33" s="118">
        <f t="shared" si="0"/>
        <v>30</v>
      </c>
      <c r="B33" s="102" t="s">
        <v>95</v>
      </c>
      <c r="C33" s="106" t="s">
        <v>96</v>
      </c>
      <c r="D33" s="69"/>
    </row>
    <row r="34" spans="1:4" ht="16.2" thickBot="1">
      <c r="A34" s="120">
        <f t="shared" si="0"/>
        <v>31</v>
      </c>
      <c r="B34" s="107" t="s">
        <v>97</v>
      </c>
      <c r="C34" s="108" t="s">
        <v>98</v>
      </c>
      <c r="D34" s="69"/>
    </row>
    <row r="35" spans="1:4">
      <c r="A35" s="70"/>
      <c r="B35" s="103"/>
      <c r="C35" s="71"/>
    </row>
  </sheetData>
  <mergeCells count="1">
    <mergeCell ref="A2:C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C333B-E76F-43B8-BE5B-DD23844B90BF}">
  <dimension ref="A1:AED548"/>
  <sheetViews>
    <sheetView showGridLines="0" tabSelected="1" zoomScale="90" zoomScaleNormal="90" zoomScaleSheetLayoutView="90" workbookViewId="0">
      <pane xSplit="1" ySplit="2" topLeftCell="B3" activePane="bottomRight" state="frozen"/>
      <selection pane="topRight" activeCell="B1" sqref="B1"/>
      <selection pane="bottomLeft" activeCell="A3" sqref="A3"/>
      <selection pane="bottomRight" activeCell="AK81" sqref="AK81"/>
    </sheetView>
  </sheetViews>
  <sheetFormatPr baseColWidth="10" defaultColWidth="11.44140625" defaultRowHeight="11.25" customHeight="1"/>
  <cols>
    <col min="1" max="1" width="18.109375" style="134" customWidth="1"/>
    <col min="2" max="2" width="15" style="134" customWidth="1"/>
    <col min="3" max="3" width="19.109375" style="134" customWidth="1"/>
    <col min="4" max="4" width="24.21875" style="134" customWidth="1"/>
    <col min="5" max="5" width="23.88671875" style="134" customWidth="1"/>
    <col min="6" max="6" width="20.109375" style="134" customWidth="1"/>
    <col min="7" max="7" width="17" style="134" customWidth="1"/>
    <col min="8" max="8" width="19.88671875" style="134" customWidth="1"/>
    <col min="9" max="11" width="20.88671875" style="134" customWidth="1"/>
    <col min="12" max="12" width="30.88671875" style="134" customWidth="1"/>
    <col min="13" max="13" width="20.44140625" style="134" customWidth="1"/>
    <col min="14" max="14" width="4.77734375" style="134" customWidth="1"/>
    <col min="15" max="15" width="35.44140625" style="134" customWidth="1"/>
    <col min="16" max="16" width="18.21875" style="134" customWidth="1"/>
    <col min="17" max="17" width="5.33203125" style="134" customWidth="1"/>
    <col min="18" max="18" width="35.44140625" style="134" customWidth="1"/>
    <col min="19" max="19" width="18.88671875" style="134" customWidth="1"/>
    <col min="20" max="20" width="11.88671875" style="134" customWidth="1"/>
    <col min="21" max="21" width="11.5546875" style="134" bestFit="1" customWidth="1"/>
    <col min="22" max="23" width="12.33203125" style="134" bestFit="1" customWidth="1"/>
    <col min="24" max="24" width="13.77734375" style="134" bestFit="1" customWidth="1"/>
    <col min="25" max="25" width="12.21875" style="134" customWidth="1"/>
    <col min="26" max="27" width="18.88671875" style="134" customWidth="1"/>
    <col min="28" max="28" width="4.6640625" style="134" customWidth="1"/>
    <col min="29" max="29" width="35.44140625" style="134" customWidth="1"/>
    <col min="30" max="30" width="12.33203125" style="134" bestFit="1" customWidth="1"/>
    <col min="31" max="31" width="11.77734375" style="134" bestFit="1" customWidth="1"/>
    <col min="32" max="32" width="9.6640625" style="134" customWidth="1"/>
    <col min="33" max="33" width="11.33203125" style="134" customWidth="1"/>
    <col min="34" max="34" width="10.6640625" style="134" customWidth="1"/>
    <col min="35" max="35" width="11.5546875" style="134" customWidth="1"/>
    <col min="36" max="36" width="15.77734375" style="135" customWidth="1"/>
    <col min="37" max="37" width="37.5546875" style="135" customWidth="1"/>
    <col min="38" max="38" width="30" style="134" customWidth="1"/>
    <col min="39" max="39" width="31.109375" style="134" customWidth="1"/>
    <col min="40" max="40" width="76.21875" style="134" customWidth="1"/>
    <col min="41" max="810" width="11.44140625" style="133"/>
    <col min="811" max="16384" width="11.44140625" style="134"/>
  </cols>
  <sheetData>
    <row r="1" spans="1:810" s="127" customFormat="1" ht="30" customHeight="1">
      <c r="A1" s="816" t="s">
        <v>450</v>
      </c>
      <c r="B1" s="888" t="s">
        <v>15</v>
      </c>
      <c r="C1" s="890" t="s">
        <v>16</v>
      </c>
      <c r="D1" s="890" t="s">
        <v>17</v>
      </c>
      <c r="E1" s="890" t="s">
        <v>18</v>
      </c>
      <c r="F1" s="890" t="s">
        <v>19</v>
      </c>
      <c r="G1" s="890" t="s">
        <v>20</v>
      </c>
      <c r="H1" s="890" t="s">
        <v>21</v>
      </c>
      <c r="I1" s="873" t="s">
        <v>22</v>
      </c>
      <c r="J1" s="873" t="s">
        <v>23</v>
      </c>
      <c r="K1" s="873" t="s">
        <v>24</v>
      </c>
      <c r="L1" s="873" t="s">
        <v>25</v>
      </c>
      <c r="M1" s="873" t="s">
        <v>26</v>
      </c>
      <c r="N1" s="870" t="s">
        <v>27</v>
      </c>
      <c r="O1" s="872"/>
      <c r="P1" s="868" t="s">
        <v>28</v>
      </c>
      <c r="Q1" s="870" t="s">
        <v>29</v>
      </c>
      <c r="R1" s="872"/>
      <c r="S1" s="868" t="s">
        <v>30</v>
      </c>
      <c r="T1" s="868" t="s">
        <v>349</v>
      </c>
      <c r="U1" s="881" t="s">
        <v>347</v>
      </c>
      <c r="V1" s="882"/>
      <c r="W1" s="882"/>
      <c r="X1" s="883"/>
      <c r="Y1" s="868" t="s">
        <v>348</v>
      </c>
      <c r="Z1" s="868" t="s">
        <v>372</v>
      </c>
      <c r="AA1" s="868" t="s">
        <v>373</v>
      </c>
      <c r="AB1" s="870" t="s">
        <v>31</v>
      </c>
      <c r="AC1" s="872"/>
      <c r="AD1" s="870" t="s">
        <v>305</v>
      </c>
      <c r="AE1" s="871"/>
      <c r="AF1" s="871"/>
      <c r="AG1" s="871"/>
      <c r="AH1" s="871"/>
      <c r="AI1" s="872"/>
      <c r="AJ1" s="868" t="s">
        <v>306</v>
      </c>
      <c r="AK1" s="868" t="s">
        <v>307</v>
      </c>
      <c r="AL1" s="866" t="s">
        <v>374</v>
      </c>
      <c r="AM1" s="866" t="s">
        <v>375</v>
      </c>
      <c r="AN1" s="864" t="s">
        <v>376</v>
      </c>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c r="IV1" s="126"/>
      <c r="IW1" s="126"/>
      <c r="IX1" s="126"/>
      <c r="IY1" s="126"/>
      <c r="IZ1" s="126"/>
      <c r="JA1" s="126"/>
      <c r="JB1" s="126"/>
      <c r="JC1" s="126"/>
      <c r="JD1" s="126"/>
      <c r="JE1" s="126"/>
      <c r="JF1" s="126"/>
      <c r="JG1" s="126"/>
      <c r="JH1" s="126"/>
      <c r="JI1" s="126"/>
      <c r="JJ1" s="126"/>
      <c r="JK1" s="126"/>
      <c r="JL1" s="126"/>
      <c r="JM1" s="126"/>
      <c r="JN1" s="126"/>
      <c r="JO1" s="126"/>
      <c r="JP1" s="126"/>
      <c r="JQ1" s="126"/>
      <c r="JR1" s="126"/>
      <c r="JS1" s="126"/>
      <c r="JT1" s="126"/>
      <c r="JU1" s="126"/>
      <c r="JV1" s="126"/>
      <c r="JW1" s="126"/>
      <c r="JX1" s="126"/>
      <c r="JY1" s="126"/>
      <c r="JZ1" s="126"/>
      <c r="KA1" s="126"/>
      <c r="KB1" s="126"/>
      <c r="KC1" s="126"/>
      <c r="KD1" s="126"/>
      <c r="KE1" s="126"/>
      <c r="KF1" s="126"/>
      <c r="KG1" s="126"/>
      <c r="KH1" s="126"/>
      <c r="KI1" s="126"/>
      <c r="KJ1" s="126"/>
      <c r="KK1" s="126"/>
      <c r="KL1" s="126"/>
      <c r="KM1" s="126"/>
      <c r="KN1" s="126"/>
      <c r="KO1" s="126"/>
      <c r="KP1" s="126"/>
      <c r="KQ1" s="126"/>
      <c r="KR1" s="126"/>
      <c r="KS1" s="126"/>
      <c r="KT1" s="126"/>
      <c r="KU1" s="126"/>
      <c r="KV1" s="126"/>
      <c r="KW1" s="126"/>
      <c r="KX1" s="126"/>
      <c r="KY1" s="126"/>
      <c r="KZ1" s="126"/>
      <c r="LA1" s="126"/>
      <c r="LB1" s="126"/>
      <c r="LC1" s="126"/>
      <c r="LD1" s="126"/>
      <c r="LE1" s="126"/>
      <c r="LF1" s="126"/>
      <c r="LG1" s="126"/>
      <c r="LH1" s="126"/>
      <c r="LI1" s="126"/>
      <c r="LJ1" s="126"/>
      <c r="LK1" s="126"/>
      <c r="LL1" s="126"/>
      <c r="LM1" s="126"/>
      <c r="LN1" s="126"/>
      <c r="LO1" s="126"/>
      <c r="LP1" s="126"/>
      <c r="LQ1" s="126"/>
      <c r="LR1" s="126"/>
      <c r="LS1" s="126"/>
      <c r="LT1" s="126"/>
      <c r="LU1" s="126"/>
      <c r="LV1" s="126"/>
      <c r="LW1" s="126"/>
      <c r="LX1" s="126"/>
      <c r="LY1" s="126"/>
      <c r="LZ1" s="126"/>
      <c r="MA1" s="126"/>
      <c r="MB1" s="126"/>
      <c r="MC1" s="126"/>
      <c r="MD1" s="126"/>
      <c r="ME1" s="126"/>
      <c r="MF1" s="126"/>
      <c r="MG1" s="126"/>
      <c r="MH1" s="126"/>
      <c r="MI1" s="126"/>
      <c r="MJ1" s="126"/>
      <c r="MK1" s="126"/>
      <c r="ML1" s="126"/>
      <c r="MM1" s="126"/>
      <c r="MN1" s="126"/>
      <c r="MO1" s="126"/>
      <c r="MP1" s="126"/>
      <c r="MQ1" s="126"/>
      <c r="MR1" s="126"/>
      <c r="MS1" s="126"/>
      <c r="MT1" s="126"/>
      <c r="MU1" s="126"/>
      <c r="MV1" s="126"/>
      <c r="MW1" s="126"/>
      <c r="MX1" s="126"/>
      <c r="MY1" s="126"/>
      <c r="MZ1" s="126"/>
      <c r="NA1" s="126"/>
      <c r="NB1" s="126"/>
      <c r="NC1" s="126"/>
      <c r="ND1" s="126"/>
      <c r="NE1" s="126"/>
      <c r="NF1" s="126"/>
      <c r="NG1" s="126"/>
      <c r="NH1" s="126"/>
      <c r="NI1" s="126"/>
      <c r="NJ1" s="126"/>
      <c r="NK1" s="126"/>
      <c r="NL1" s="126"/>
      <c r="NM1" s="126"/>
      <c r="NN1" s="126"/>
      <c r="NO1" s="126"/>
      <c r="NP1" s="126"/>
      <c r="NQ1" s="126"/>
      <c r="NR1" s="126"/>
      <c r="NS1" s="126"/>
      <c r="NT1" s="126"/>
      <c r="NU1" s="126"/>
      <c r="NV1" s="126"/>
      <c r="NW1" s="126"/>
      <c r="NX1" s="126"/>
      <c r="NY1" s="126"/>
      <c r="NZ1" s="126"/>
      <c r="OA1" s="126"/>
      <c r="OB1" s="126"/>
      <c r="OC1" s="126"/>
      <c r="OD1" s="126"/>
      <c r="OE1" s="126"/>
      <c r="OF1" s="126"/>
      <c r="OG1" s="126"/>
      <c r="OH1" s="126"/>
      <c r="OI1" s="126"/>
      <c r="OJ1" s="126"/>
      <c r="OK1" s="126"/>
      <c r="OL1" s="126"/>
      <c r="OM1" s="126"/>
      <c r="ON1" s="126"/>
      <c r="OO1" s="126"/>
      <c r="OP1" s="126"/>
      <c r="OQ1" s="126"/>
      <c r="OR1" s="126"/>
      <c r="OS1" s="126"/>
      <c r="OT1" s="126"/>
      <c r="OU1" s="126"/>
      <c r="OV1" s="126"/>
      <c r="OW1" s="126"/>
      <c r="OX1" s="126"/>
      <c r="OY1" s="126"/>
      <c r="OZ1" s="126"/>
      <c r="PA1" s="126"/>
      <c r="PB1" s="126"/>
      <c r="PC1" s="126"/>
      <c r="PD1" s="126"/>
      <c r="PE1" s="126"/>
      <c r="PF1" s="126"/>
      <c r="PG1" s="126"/>
      <c r="PH1" s="126"/>
      <c r="PI1" s="126"/>
      <c r="PJ1" s="126"/>
      <c r="PK1" s="126"/>
      <c r="PL1" s="126"/>
      <c r="PM1" s="126"/>
      <c r="PN1" s="126"/>
      <c r="PO1" s="126"/>
      <c r="PP1" s="126"/>
      <c r="PQ1" s="126"/>
      <c r="PR1" s="126"/>
      <c r="PS1" s="126"/>
      <c r="PT1" s="126"/>
      <c r="PU1" s="126"/>
      <c r="PV1" s="126"/>
      <c r="PW1" s="126"/>
      <c r="PX1" s="126"/>
      <c r="PY1" s="126"/>
      <c r="PZ1" s="126"/>
      <c r="QA1" s="126"/>
      <c r="QB1" s="126"/>
      <c r="QC1" s="126"/>
      <c r="QD1" s="126"/>
      <c r="QE1" s="126"/>
      <c r="QF1" s="126"/>
      <c r="QG1" s="126"/>
      <c r="QH1" s="126"/>
      <c r="QI1" s="126"/>
      <c r="QJ1" s="126"/>
      <c r="QK1" s="126"/>
      <c r="QL1" s="126"/>
      <c r="QM1" s="126"/>
      <c r="QN1" s="126"/>
      <c r="QO1" s="126"/>
      <c r="QP1" s="126"/>
      <c r="QQ1" s="126"/>
      <c r="QR1" s="126"/>
      <c r="QS1" s="126"/>
      <c r="QT1" s="126"/>
      <c r="QU1" s="126"/>
      <c r="QV1" s="126"/>
      <c r="QW1" s="126"/>
      <c r="QX1" s="126"/>
      <c r="QY1" s="126"/>
      <c r="QZ1" s="126"/>
      <c r="RA1" s="126"/>
      <c r="RB1" s="126"/>
      <c r="RC1" s="126"/>
      <c r="RD1" s="126"/>
      <c r="RE1" s="126"/>
      <c r="RF1" s="126"/>
      <c r="RG1" s="126"/>
      <c r="RH1" s="126"/>
      <c r="RI1" s="126"/>
      <c r="RJ1" s="126"/>
      <c r="RK1" s="126"/>
      <c r="RL1" s="126"/>
      <c r="RM1" s="126"/>
      <c r="RN1" s="126"/>
      <c r="RO1" s="126"/>
      <c r="RP1" s="126"/>
      <c r="RQ1" s="126"/>
      <c r="RR1" s="126"/>
      <c r="RS1" s="126"/>
      <c r="RT1" s="126"/>
      <c r="RU1" s="126"/>
      <c r="RV1" s="126"/>
      <c r="RW1" s="126"/>
      <c r="RX1" s="126"/>
      <c r="RY1" s="126"/>
      <c r="RZ1" s="126"/>
      <c r="SA1" s="126"/>
      <c r="SB1" s="126"/>
      <c r="SC1" s="126"/>
      <c r="SD1" s="126"/>
      <c r="SE1" s="126"/>
      <c r="SF1" s="126"/>
      <c r="SG1" s="126"/>
      <c r="SH1" s="126"/>
      <c r="SI1" s="126"/>
      <c r="SJ1" s="126"/>
      <c r="SK1" s="126"/>
      <c r="SL1" s="126"/>
      <c r="SM1" s="126"/>
      <c r="SN1" s="126"/>
      <c r="SO1" s="126"/>
      <c r="SP1" s="126"/>
      <c r="SQ1" s="126"/>
      <c r="SR1" s="126"/>
      <c r="SS1" s="126"/>
      <c r="ST1" s="126"/>
      <c r="SU1" s="126"/>
      <c r="SV1" s="126"/>
      <c r="SW1" s="126"/>
      <c r="SX1" s="126"/>
      <c r="SY1" s="126"/>
      <c r="SZ1" s="126"/>
      <c r="TA1" s="126"/>
      <c r="TB1" s="126"/>
      <c r="TC1" s="126"/>
      <c r="TD1" s="126"/>
      <c r="TE1" s="126"/>
      <c r="TF1" s="126"/>
      <c r="TG1" s="126"/>
      <c r="TH1" s="126"/>
      <c r="TI1" s="126"/>
      <c r="TJ1" s="126"/>
      <c r="TK1" s="126"/>
      <c r="TL1" s="126"/>
      <c r="TM1" s="126"/>
      <c r="TN1" s="126"/>
      <c r="TO1" s="126"/>
      <c r="TP1" s="126"/>
      <c r="TQ1" s="126"/>
      <c r="TR1" s="126"/>
      <c r="TS1" s="126"/>
      <c r="TT1" s="126"/>
      <c r="TU1" s="126"/>
      <c r="TV1" s="126"/>
      <c r="TW1" s="126"/>
      <c r="TX1" s="126"/>
      <c r="TY1" s="126"/>
      <c r="TZ1" s="126"/>
      <c r="UA1" s="126"/>
      <c r="UB1" s="126"/>
      <c r="UC1" s="126"/>
      <c r="UD1" s="126"/>
      <c r="UE1" s="126"/>
      <c r="UF1" s="126"/>
      <c r="UG1" s="126"/>
      <c r="UH1" s="126"/>
      <c r="UI1" s="126"/>
      <c r="UJ1" s="126"/>
      <c r="UK1" s="126"/>
      <c r="UL1" s="126"/>
      <c r="UM1" s="126"/>
      <c r="UN1" s="126"/>
      <c r="UO1" s="126"/>
      <c r="UP1" s="126"/>
      <c r="UQ1" s="126"/>
      <c r="UR1" s="126"/>
      <c r="US1" s="126"/>
      <c r="UT1" s="126"/>
      <c r="UU1" s="126"/>
      <c r="UV1" s="126"/>
      <c r="UW1" s="126"/>
      <c r="UX1" s="126"/>
      <c r="UY1" s="126"/>
      <c r="UZ1" s="126"/>
      <c r="VA1" s="126"/>
      <c r="VB1" s="126"/>
      <c r="VC1" s="126"/>
      <c r="VD1" s="126"/>
      <c r="VE1" s="126"/>
      <c r="VF1" s="126"/>
      <c r="VG1" s="126"/>
      <c r="VH1" s="126"/>
      <c r="VI1" s="126"/>
      <c r="VJ1" s="126"/>
      <c r="VK1" s="126"/>
      <c r="VL1" s="126"/>
      <c r="VM1" s="126"/>
      <c r="VN1" s="126"/>
      <c r="VO1" s="126"/>
      <c r="VP1" s="126"/>
      <c r="VQ1" s="126"/>
      <c r="VR1" s="126"/>
      <c r="VS1" s="126"/>
      <c r="VT1" s="126"/>
      <c r="VU1" s="126"/>
      <c r="VV1" s="126"/>
      <c r="VW1" s="126"/>
      <c r="VX1" s="126"/>
      <c r="VY1" s="126"/>
      <c r="VZ1" s="126"/>
      <c r="WA1" s="126"/>
      <c r="WB1" s="126"/>
      <c r="WC1" s="126"/>
      <c r="WD1" s="126"/>
      <c r="WE1" s="126"/>
      <c r="WF1" s="126"/>
      <c r="WG1" s="126"/>
      <c r="WH1" s="126"/>
      <c r="WI1" s="126"/>
      <c r="WJ1" s="126"/>
      <c r="WK1" s="126"/>
      <c r="WL1" s="126"/>
      <c r="WM1" s="126"/>
      <c r="WN1" s="126"/>
      <c r="WO1" s="126"/>
      <c r="WP1" s="126"/>
      <c r="WQ1" s="126"/>
      <c r="WR1" s="126"/>
      <c r="WS1" s="126"/>
      <c r="WT1" s="126"/>
      <c r="WU1" s="126"/>
      <c r="WV1" s="126"/>
      <c r="WW1" s="126"/>
      <c r="WX1" s="126"/>
      <c r="WY1" s="126"/>
      <c r="WZ1" s="126"/>
      <c r="XA1" s="126"/>
      <c r="XB1" s="126"/>
      <c r="XC1" s="126"/>
      <c r="XD1" s="126"/>
      <c r="XE1" s="126"/>
      <c r="XF1" s="126"/>
      <c r="XG1" s="126"/>
      <c r="XH1" s="126"/>
      <c r="XI1" s="126"/>
      <c r="XJ1" s="126"/>
      <c r="XK1" s="126"/>
      <c r="XL1" s="126"/>
      <c r="XM1" s="126"/>
      <c r="XN1" s="126"/>
      <c r="XO1" s="126"/>
      <c r="XP1" s="126"/>
      <c r="XQ1" s="126"/>
      <c r="XR1" s="126"/>
      <c r="XS1" s="126"/>
      <c r="XT1" s="126"/>
      <c r="XU1" s="126"/>
      <c r="XV1" s="126"/>
      <c r="XW1" s="126"/>
      <c r="XX1" s="126"/>
      <c r="XY1" s="126"/>
      <c r="XZ1" s="126"/>
      <c r="YA1" s="126"/>
      <c r="YB1" s="126"/>
      <c r="YC1" s="126"/>
      <c r="YD1" s="126"/>
      <c r="YE1" s="126"/>
      <c r="YF1" s="126"/>
      <c r="YG1" s="126"/>
      <c r="YH1" s="126"/>
      <c r="YI1" s="126"/>
      <c r="YJ1" s="126"/>
      <c r="YK1" s="126"/>
      <c r="YL1" s="126"/>
      <c r="YM1" s="126"/>
      <c r="YN1" s="126"/>
      <c r="YO1" s="126"/>
      <c r="YP1" s="126"/>
      <c r="YQ1" s="126"/>
      <c r="YR1" s="126"/>
      <c r="YS1" s="126"/>
      <c r="YT1" s="126"/>
      <c r="YU1" s="126"/>
      <c r="YV1" s="126"/>
      <c r="YW1" s="126"/>
      <c r="YX1" s="126"/>
      <c r="YY1" s="126"/>
      <c r="YZ1" s="126"/>
      <c r="ZA1" s="126"/>
      <c r="ZB1" s="126"/>
      <c r="ZC1" s="126"/>
      <c r="ZD1" s="126"/>
      <c r="ZE1" s="126"/>
      <c r="ZF1" s="126"/>
      <c r="ZG1" s="126"/>
      <c r="ZH1" s="126"/>
      <c r="ZI1" s="126"/>
      <c r="ZJ1" s="126"/>
      <c r="ZK1" s="126"/>
      <c r="ZL1" s="126"/>
      <c r="ZM1" s="126"/>
      <c r="ZN1" s="126"/>
      <c r="ZO1" s="126"/>
      <c r="ZP1" s="126"/>
      <c r="ZQ1" s="126"/>
      <c r="ZR1" s="126"/>
      <c r="ZS1" s="126"/>
      <c r="ZT1" s="126"/>
      <c r="ZU1" s="126"/>
      <c r="ZV1" s="126"/>
      <c r="ZW1" s="126"/>
      <c r="ZX1" s="126"/>
      <c r="ZY1" s="126"/>
      <c r="ZZ1" s="126"/>
      <c r="AAA1" s="126"/>
      <c r="AAB1" s="126"/>
      <c r="AAC1" s="126"/>
      <c r="AAD1" s="126"/>
      <c r="AAE1" s="126"/>
      <c r="AAF1" s="126"/>
      <c r="AAG1" s="126"/>
      <c r="AAH1" s="126"/>
      <c r="AAI1" s="126"/>
      <c r="AAJ1" s="126"/>
      <c r="AAK1" s="126"/>
      <c r="AAL1" s="126"/>
      <c r="AAM1" s="126"/>
      <c r="AAN1" s="126"/>
      <c r="AAO1" s="126"/>
      <c r="AAP1" s="126"/>
      <c r="AAQ1" s="126"/>
      <c r="AAR1" s="126"/>
      <c r="AAS1" s="126"/>
      <c r="AAT1" s="126"/>
      <c r="AAU1" s="126"/>
      <c r="AAV1" s="126"/>
      <c r="AAW1" s="126"/>
      <c r="AAX1" s="126"/>
      <c r="AAY1" s="126"/>
      <c r="AAZ1" s="126"/>
      <c r="ABA1" s="126"/>
      <c r="ABB1" s="126"/>
      <c r="ABC1" s="126"/>
      <c r="ABD1" s="126"/>
      <c r="ABE1" s="126"/>
      <c r="ABF1" s="126"/>
      <c r="ABG1" s="126"/>
      <c r="ABH1" s="126"/>
      <c r="ABI1" s="126"/>
      <c r="ABJ1" s="126"/>
      <c r="ABK1" s="126"/>
      <c r="ABL1" s="126"/>
      <c r="ABM1" s="126"/>
      <c r="ABN1" s="126"/>
      <c r="ABO1" s="126"/>
      <c r="ABP1" s="126"/>
      <c r="ABQ1" s="126"/>
      <c r="ABR1" s="126"/>
      <c r="ABS1" s="126"/>
      <c r="ABT1" s="126"/>
      <c r="ABU1" s="126"/>
      <c r="ABV1" s="126"/>
      <c r="ABW1" s="126"/>
      <c r="ABX1" s="126"/>
      <c r="ABY1" s="126"/>
      <c r="ABZ1" s="126"/>
      <c r="ACA1" s="126"/>
      <c r="ACB1" s="126"/>
      <c r="ACC1" s="126"/>
      <c r="ACD1" s="126"/>
      <c r="ACE1" s="126"/>
      <c r="ACF1" s="126"/>
      <c r="ACG1" s="126"/>
      <c r="ACH1" s="126"/>
      <c r="ACI1" s="126"/>
      <c r="ACJ1" s="126"/>
      <c r="ACK1" s="126"/>
      <c r="ACL1" s="126"/>
      <c r="ACM1" s="126"/>
      <c r="ACN1" s="126"/>
      <c r="ACO1" s="126"/>
      <c r="ACP1" s="126"/>
      <c r="ACQ1" s="126"/>
      <c r="ACR1" s="126"/>
      <c r="ACS1" s="126"/>
      <c r="ACT1" s="126"/>
      <c r="ACU1" s="126"/>
      <c r="ACV1" s="126"/>
      <c r="ACW1" s="126"/>
      <c r="ACX1" s="126"/>
      <c r="ACY1" s="126"/>
      <c r="ACZ1" s="126"/>
      <c r="ADA1" s="126"/>
      <c r="ADB1" s="126"/>
      <c r="ADC1" s="126"/>
      <c r="ADD1" s="126"/>
      <c r="ADE1" s="126"/>
      <c r="ADF1" s="126"/>
      <c r="ADG1" s="126"/>
      <c r="ADH1" s="126"/>
      <c r="ADI1" s="126"/>
      <c r="ADJ1" s="126"/>
      <c r="ADK1" s="126"/>
      <c r="ADL1" s="126"/>
      <c r="ADM1" s="126"/>
      <c r="ADN1" s="126"/>
      <c r="ADO1" s="126"/>
      <c r="ADP1" s="126"/>
      <c r="ADQ1" s="126"/>
      <c r="ADR1" s="126"/>
      <c r="ADS1" s="126"/>
      <c r="ADT1" s="126"/>
      <c r="ADU1" s="126"/>
      <c r="ADV1" s="126"/>
      <c r="ADW1" s="126"/>
      <c r="ADX1" s="126"/>
      <c r="ADY1" s="126"/>
      <c r="ADZ1" s="126"/>
      <c r="AEA1" s="126"/>
      <c r="AEB1" s="126"/>
      <c r="AEC1" s="126"/>
      <c r="AED1" s="126"/>
    </row>
    <row r="2" spans="1:810" s="130" customFormat="1" ht="37.5" customHeight="1" thickBot="1">
      <c r="A2" s="817"/>
      <c r="B2" s="889"/>
      <c r="C2" s="891"/>
      <c r="D2" s="891"/>
      <c r="E2" s="891"/>
      <c r="F2" s="891"/>
      <c r="G2" s="891"/>
      <c r="H2" s="891"/>
      <c r="I2" s="874"/>
      <c r="J2" s="874"/>
      <c r="K2" s="874"/>
      <c r="L2" s="874"/>
      <c r="M2" s="874"/>
      <c r="N2" s="875"/>
      <c r="O2" s="876"/>
      <c r="P2" s="869"/>
      <c r="Q2" s="875"/>
      <c r="R2" s="876"/>
      <c r="S2" s="869"/>
      <c r="T2" s="869"/>
      <c r="U2" s="128">
        <v>46112</v>
      </c>
      <c r="V2" s="128">
        <v>46203</v>
      </c>
      <c r="W2" s="128">
        <v>46295</v>
      </c>
      <c r="X2" s="128">
        <v>46387</v>
      </c>
      <c r="Y2" s="869"/>
      <c r="Z2" s="869"/>
      <c r="AA2" s="869"/>
      <c r="AB2" s="875"/>
      <c r="AC2" s="876"/>
      <c r="AD2" s="129" t="s">
        <v>32</v>
      </c>
      <c r="AE2" s="129" t="s">
        <v>33</v>
      </c>
      <c r="AF2" s="128">
        <v>46112</v>
      </c>
      <c r="AG2" s="128">
        <v>46203</v>
      </c>
      <c r="AH2" s="128">
        <v>46295</v>
      </c>
      <c r="AI2" s="128">
        <v>46387</v>
      </c>
      <c r="AJ2" s="869"/>
      <c r="AK2" s="869"/>
      <c r="AL2" s="867"/>
      <c r="AM2" s="867"/>
      <c r="AN2" s="865"/>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c r="IV2" s="126"/>
      <c r="IW2" s="126"/>
      <c r="IX2" s="126"/>
      <c r="IY2" s="126"/>
      <c r="IZ2" s="126"/>
      <c r="JA2" s="126"/>
      <c r="JB2" s="126"/>
      <c r="JC2" s="126"/>
      <c r="JD2" s="126"/>
      <c r="JE2" s="126"/>
      <c r="JF2" s="126"/>
      <c r="JG2" s="126"/>
      <c r="JH2" s="126"/>
      <c r="JI2" s="126"/>
      <c r="JJ2" s="126"/>
      <c r="JK2" s="126"/>
      <c r="JL2" s="126"/>
      <c r="JM2" s="126"/>
      <c r="JN2" s="126"/>
      <c r="JO2" s="126"/>
      <c r="JP2" s="126"/>
      <c r="JQ2" s="126"/>
      <c r="JR2" s="126"/>
      <c r="JS2" s="126"/>
      <c r="JT2" s="126"/>
      <c r="JU2" s="126"/>
      <c r="JV2" s="126"/>
      <c r="JW2" s="126"/>
      <c r="JX2" s="126"/>
      <c r="JY2" s="126"/>
      <c r="JZ2" s="126"/>
      <c r="KA2" s="126"/>
      <c r="KB2" s="126"/>
      <c r="KC2" s="126"/>
      <c r="KD2" s="126"/>
      <c r="KE2" s="126"/>
      <c r="KF2" s="126"/>
      <c r="KG2" s="126"/>
      <c r="KH2" s="126"/>
      <c r="KI2" s="126"/>
      <c r="KJ2" s="126"/>
      <c r="KK2" s="126"/>
      <c r="KL2" s="126"/>
      <c r="KM2" s="126"/>
      <c r="KN2" s="126"/>
      <c r="KO2" s="126"/>
      <c r="KP2" s="126"/>
      <c r="KQ2" s="126"/>
      <c r="KR2" s="126"/>
      <c r="KS2" s="126"/>
      <c r="KT2" s="126"/>
      <c r="KU2" s="126"/>
      <c r="KV2" s="126"/>
      <c r="KW2" s="126"/>
      <c r="KX2" s="126"/>
      <c r="KY2" s="126"/>
      <c r="KZ2" s="126"/>
      <c r="LA2" s="126"/>
      <c r="LB2" s="126"/>
      <c r="LC2" s="126"/>
      <c r="LD2" s="126"/>
      <c r="LE2" s="126"/>
      <c r="LF2" s="126"/>
      <c r="LG2" s="126"/>
      <c r="LH2" s="126"/>
      <c r="LI2" s="126"/>
      <c r="LJ2" s="126"/>
      <c r="LK2" s="126"/>
      <c r="LL2" s="126"/>
      <c r="LM2" s="126"/>
      <c r="LN2" s="126"/>
      <c r="LO2" s="126"/>
      <c r="LP2" s="126"/>
      <c r="LQ2" s="126"/>
      <c r="LR2" s="126"/>
      <c r="LS2" s="126"/>
      <c r="LT2" s="126"/>
      <c r="LU2" s="126"/>
      <c r="LV2" s="126"/>
      <c r="LW2" s="126"/>
      <c r="LX2" s="126"/>
      <c r="LY2" s="126"/>
      <c r="LZ2" s="126"/>
      <c r="MA2" s="126"/>
      <c r="MB2" s="126"/>
      <c r="MC2" s="126"/>
      <c r="MD2" s="126"/>
      <c r="ME2" s="126"/>
      <c r="MF2" s="126"/>
      <c r="MG2" s="126"/>
      <c r="MH2" s="126"/>
      <c r="MI2" s="126"/>
      <c r="MJ2" s="126"/>
      <c r="MK2" s="126"/>
      <c r="ML2" s="126"/>
      <c r="MM2" s="126"/>
      <c r="MN2" s="126"/>
      <c r="MO2" s="126"/>
      <c r="MP2" s="126"/>
      <c r="MQ2" s="126"/>
      <c r="MR2" s="126"/>
      <c r="MS2" s="126"/>
      <c r="MT2" s="126"/>
      <c r="MU2" s="126"/>
      <c r="MV2" s="126"/>
      <c r="MW2" s="126"/>
      <c r="MX2" s="126"/>
      <c r="MY2" s="126"/>
      <c r="MZ2" s="126"/>
      <c r="NA2" s="126"/>
      <c r="NB2" s="126"/>
      <c r="NC2" s="126"/>
      <c r="ND2" s="126"/>
      <c r="NE2" s="126"/>
      <c r="NF2" s="126"/>
      <c r="NG2" s="126"/>
      <c r="NH2" s="126"/>
      <c r="NI2" s="126"/>
      <c r="NJ2" s="126"/>
      <c r="NK2" s="126"/>
      <c r="NL2" s="126"/>
      <c r="NM2" s="126"/>
      <c r="NN2" s="126"/>
      <c r="NO2" s="126"/>
      <c r="NP2" s="126"/>
      <c r="NQ2" s="126"/>
      <c r="NR2" s="126"/>
      <c r="NS2" s="126"/>
      <c r="NT2" s="126"/>
      <c r="NU2" s="126"/>
      <c r="NV2" s="126"/>
      <c r="NW2" s="126"/>
      <c r="NX2" s="126"/>
      <c r="NY2" s="126"/>
      <c r="NZ2" s="126"/>
      <c r="OA2" s="126"/>
      <c r="OB2" s="126"/>
      <c r="OC2" s="126"/>
      <c r="OD2" s="126"/>
      <c r="OE2" s="126"/>
      <c r="OF2" s="126"/>
      <c r="OG2" s="126"/>
      <c r="OH2" s="126"/>
      <c r="OI2" s="126"/>
      <c r="OJ2" s="126"/>
      <c r="OK2" s="126"/>
      <c r="OL2" s="126"/>
      <c r="OM2" s="126"/>
      <c r="ON2" s="126"/>
      <c r="OO2" s="126"/>
      <c r="OP2" s="126"/>
      <c r="OQ2" s="126"/>
      <c r="OR2" s="126"/>
      <c r="OS2" s="126"/>
      <c r="OT2" s="126"/>
      <c r="OU2" s="126"/>
      <c r="OV2" s="126"/>
      <c r="OW2" s="126"/>
      <c r="OX2" s="126"/>
      <c r="OY2" s="126"/>
      <c r="OZ2" s="126"/>
      <c r="PA2" s="126"/>
      <c r="PB2" s="126"/>
      <c r="PC2" s="126"/>
      <c r="PD2" s="126"/>
      <c r="PE2" s="126"/>
      <c r="PF2" s="126"/>
      <c r="PG2" s="126"/>
      <c r="PH2" s="126"/>
      <c r="PI2" s="126"/>
      <c r="PJ2" s="126"/>
      <c r="PK2" s="126"/>
      <c r="PL2" s="126"/>
      <c r="PM2" s="126"/>
      <c r="PN2" s="126"/>
      <c r="PO2" s="126"/>
      <c r="PP2" s="126"/>
      <c r="PQ2" s="126"/>
      <c r="PR2" s="126"/>
      <c r="PS2" s="126"/>
      <c r="PT2" s="126"/>
      <c r="PU2" s="126"/>
      <c r="PV2" s="126"/>
      <c r="PW2" s="126"/>
      <c r="PX2" s="126"/>
      <c r="PY2" s="126"/>
      <c r="PZ2" s="126"/>
      <c r="QA2" s="126"/>
      <c r="QB2" s="126"/>
      <c r="QC2" s="126"/>
      <c r="QD2" s="126"/>
      <c r="QE2" s="126"/>
      <c r="QF2" s="126"/>
      <c r="QG2" s="126"/>
      <c r="QH2" s="126"/>
      <c r="QI2" s="126"/>
      <c r="QJ2" s="126"/>
      <c r="QK2" s="126"/>
      <c r="QL2" s="126"/>
      <c r="QM2" s="126"/>
      <c r="QN2" s="126"/>
      <c r="QO2" s="126"/>
      <c r="QP2" s="126"/>
      <c r="QQ2" s="126"/>
      <c r="QR2" s="126"/>
      <c r="QS2" s="126"/>
      <c r="QT2" s="126"/>
      <c r="QU2" s="126"/>
      <c r="QV2" s="126"/>
      <c r="QW2" s="126"/>
      <c r="QX2" s="126"/>
      <c r="QY2" s="126"/>
      <c r="QZ2" s="126"/>
      <c r="RA2" s="126"/>
      <c r="RB2" s="126"/>
      <c r="RC2" s="126"/>
      <c r="RD2" s="126"/>
      <c r="RE2" s="126"/>
      <c r="RF2" s="126"/>
      <c r="RG2" s="126"/>
      <c r="RH2" s="126"/>
      <c r="RI2" s="126"/>
      <c r="RJ2" s="126"/>
      <c r="RK2" s="126"/>
      <c r="RL2" s="126"/>
      <c r="RM2" s="126"/>
      <c r="RN2" s="126"/>
      <c r="RO2" s="126"/>
      <c r="RP2" s="126"/>
      <c r="RQ2" s="126"/>
      <c r="RR2" s="126"/>
      <c r="RS2" s="126"/>
      <c r="RT2" s="126"/>
      <c r="RU2" s="126"/>
      <c r="RV2" s="126"/>
      <c r="RW2" s="126"/>
      <c r="RX2" s="126"/>
      <c r="RY2" s="126"/>
      <c r="RZ2" s="126"/>
      <c r="SA2" s="126"/>
      <c r="SB2" s="126"/>
      <c r="SC2" s="126"/>
      <c r="SD2" s="126"/>
      <c r="SE2" s="126"/>
      <c r="SF2" s="126"/>
      <c r="SG2" s="126"/>
      <c r="SH2" s="126"/>
      <c r="SI2" s="126"/>
      <c r="SJ2" s="126"/>
      <c r="SK2" s="126"/>
      <c r="SL2" s="126"/>
      <c r="SM2" s="126"/>
      <c r="SN2" s="126"/>
      <c r="SO2" s="126"/>
      <c r="SP2" s="126"/>
      <c r="SQ2" s="126"/>
      <c r="SR2" s="126"/>
      <c r="SS2" s="126"/>
      <c r="ST2" s="126"/>
      <c r="SU2" s="126"/>
      <c r="SV2" s="126"/>
      <c r="SW2" s="126"/>
      <c r="SX2" s="126"/>
      <c r="SY2" s="126"/>
      <c r="SZ2" s="126"/>
      <c r="TA2" s="126"/>
      <c r="TB2" s="126"/>
      <c r="TC2" s="126"/>
      <c r="TD2" s="126"/>
      <c r="TE2" s="126"/>
      <c r="TF2" s="126"/>
      <c r="TG2" s="126"/>
      <c r="TH2" s="126"/>
      <c r="TI2" s="126"/>
      <c r="TJ2" s="126"/>
      <c r="TK2" s="126"/>
      <c r="TL2" s="126"/>
      <c r="TM2" s="126"/>
      <c r="TN2" s="126"/>
      <c r="TO2" s="126"/>
      <c r="TP2" s="126"/>
      <c r="TQ2" s="126"/>
      <c r="TR2" s="126"/>
      <c r="TS2" s="126"/>
      <c r="TT2" s="126"/>
      <c r="TU2" s="126"/>
      <c r="TV2" s="126"/>
      <c r="TW2" s="126"/>
      <c r="TX2" s="126"/>
      <c r="TY2" s="126"/>
      <c r="TZ2" s="126"/>
      <c r="UA2" s="126"/>
      <c r="UB2" s="126"/>
      <c r="UC2" s="126"/>
      <c r="UD2" s="126"/>
      <c r="UE2" s="126"/>
      <c r="UF2" s="126"/>
      <c r="UG2" s="126"/>
      <c r="UH2" s="126"/>
      <c r="UI2" s="126"/>
      <c r="UJ2" s="126"/>
      <c r="UK2" s="126"/>
      <c r="UL2" s="126"/>
      <c r="UM2" s="126"/>
      <c r="UN2" s="126"/>
      <c r="UO2" s="126"/>
      <c r="UP2" s="126"/>
      <c r="UQ2" s="126"/>
      <c r="UR2" s="126"/>
      <c r="US2" s="126"/>
      <c r="UT2" s="126"/>
      <c r="UU2" s="126"/>
      <c r="UV2" s="126"/>
      <c r="UW2" s="126"/>
      <c r="UX2" s="126"/>
      <c r="UY2" s="126"/>
      <c r="UZ2" s="126"/>
      <c r="VA2" s="126"/>
      <c r="VB2" s="126"/>
      <c r="VC2" s="126"/>
      <c r="VD2" s="126"/>
      <c r="VE2" s="126"/>
      <c r="VF2" s="126"/>
      <c r="VG2" s="126"/>
      <c r="VH2" s="126"/>
      <c r="VI2" s="126"/>
      <c r="VJ2" s="126"/>
      <c r="VK2" s="126"/>
      <c r="VL2" s="126"/>
      <c r="VM2" s="126"/>
      <c r="VN2" s="126"/>
      <c r="VO2" s="126"/>
      <c r="VP2" s="126"/>
      <c r="VQ2" s="126"/>
      <c r="VR2" s="126"/>
      <c r="VS2" s="126"/>
      <c r="VT2" s="126"/>
      <c r="VU2" s="126"/>
      <c r="VV2" s="126"/>
      <c r="VW2" s="126"/>
      <c r="VX2" s="126"/>
      <c r="VY2" s="126"/>
      <c r="VZ2" s="126"/>
      <c r="WA2" s="126"/>
      <c r="WB2" s="126"/>
      <c r="WC2" s="126"/>
      <c r="WD2" s="126"/>
      <c r="WE2" s="126"/>
      <c r="WF2" s="126"/>
      <c r="WG2" s="126"/>
      <c r="WH2" s="126"/>
      <c r="WI2" s="126"/>
      <c r="WJ2" s="126"/>
      <c r="WK2" s="126"/>
      <c r="WL2" s="126"/>
      <c r="WM2" s="126"/>
      <c r="WN2" s="126"/>
      <c r="WO2" s="126"/>
      <c r="WP2" s="126"/>
      <c r="WQ2" s="126"/>
      <c r="WR2" s="126"/>
      <c r="WS2" s="126"/>
      <c r="WT2" s="126"/>
      <c r="WU2" s="126"/>
      <c r="WV2" s="126"/>
      <c r="WW2" s="126"/>
      <c r="WX2" s="126"/>
      <c r="WY2" s="126"/>
      <c r="WZ2" s="126"/>
      <c r="XA2" s="126"/>
      <c r="XB2" s="126"/>
      <c r="XC2" s="126"/>
      <c r="XD2" s="126"/>
      <c r="XE2" s="126"/>
      <c r="XF2" s="126"/>
      <c r="XG2" s="126"/>
      <c r="XH2" s="126"/>
      <c r="XI2" s="126"/>
      <c r="XJ2" s="126"/>
      <c r="XK2" s="126"/>
      <c r="XL2" s="126"/>
      <c r="XM2" s="126"/>
      <c r="XN2" s="126"/>
      <c r="XO2" s="126"/>
      <c r="XP2" s="126"/>
      <c r="XQ2" s="126"/>
      <c r="XR2" s="126"/>
      <c r="XS2" s="126"/>
      <c r="XT2" s="126"/>
      <c r="XU2" s="126"/>
      <c r="XV2" s="126"/>
      <c r="XW2" s="126"/>
      <c r="XX2" s="126"/>
      <c r="XY2" s="126"/>
      <c r="XZ2" s="126"/>
      <c r="YA2" s="126"/>
      <c r="YB2" s="126"/>
      <c r="YC2" s="126"/>
      <c r="YD2" s="126"/>
      <c r="YE2" s="126"/>
      <c r="YF2" s="126"/>
      <c r="YG2" s="126"/>
      <c r="YH2" s="126"/>
      <c r="YI2" s="126"/>
      <c r="YJ2" s="126"/>
      <c r="YK2" s="126"/>
      <c r="YL2" s="126"/>
      <c r="YM2" s="126"/>
      <c r="YN2" s="126"/>
      <c r="YO2" s="126"/>
      <c r="YP2" s="126"/>
      <c r="YQ2" s="126"/>
      <c r="YR2" s="126"/>
      <c r="YS2" s="126"/>
      <c r="YT2" s="126"/>
      <c r="YU2" s="126"/>
      <c r="YV2" s="126"/>
      <c r="YW2" s="126"/>
      <c r="YX2" s="126"/>
      <c r="YY2" s="126"/>
      <c r="YZ2" s="126"/>
      <c r="ZA2" s="126"/>
      <c r="ZB2" s="126"/>
      <c r="ZC2" s="126"/>
      <c r="ZD2" s="126"/>
      <c r="ZE2" s="126"/>
      <c r="ZF2" s="126"/>
      <c r="ZG2" s="126"/>
      <c r="ZH2" s="126"/>
      <c r="ZI2" s="126"/>
      <c r="ZJ2" s="126"/>
      <c r="ZK2" s="126"/>
      <c r="ZL2" s="126"/>
      <c r="ZM2" s="126"/>
      <c r="ZN2" s="126"/>
      <c r="ZO2" s="126"/>
      <c r="ZP2" s="126"/>
      <c r="ZQ2" s="126"/>
      <c r="ZR2" s="126"/>
      <c r="ZS2" s="126"/>
      <c r="ZT2" s="126"/>
      <c r="ZU2" s="126"/>
      <c r="ZV2" s="126"/>
      <c r="ZW2" s="126"/>
      <c r="ZX2" s="126"/>
      <c r="ZY2" s="126"/>
      <c r="ZZ2" s="126"/>
      <c r="AAA2" s="126"/>
      <c r="AAB2" s="126"/>
      <c r="AAC2" s="126"/>
      <c r="AAD2" s="126"/>
      <c r="AAE2" s="126"/>
      <c r="AAF2" s="126"/>
      <c r="AAG2" s="126"/>
      <c r="AAH2" s="126"/>
      <c r="AAI2" s="126"/>
      <c r="AAJ2" s="126"/>
      <c r="AAK2" s="126"/>
      <c r="AAL2" s="126"/>
      <c r="AAM2" s="126"/>
      <c r="AAN2" s="126"/>
      <c r="AAO2" s="126"/>
      <c r="AAP2" s="126"/>
      <c r="AAQ2" s="126"/>
      <c r="AAR2" s="126"/>
      <c r="AAS2" s="126"/>
      <c r="AAT2" s="126"/>
      <c r="AAU2" s="126"/>
      <c r="AAV2" s="126"/>
      <c r="AAW2" s="126"/>
      <c r="AAX2" s="126"/>
      <c r="AAY2" s="126"/>
      <c r="AAZ2" s="126"/>
      <c r="ABA2" s="126"/>
      <c r="ABB2" s="126"/>
      <c r="ABC2" s="126"/>
      <c r="ABD2" s="126"/>
      <c r="ABE2" s="126"/>
      <c r="ABF2" s="126"/>
      <c r="ABG2" s="126"/>
      <c r="ABH2" s="126"/>
      <c r="ABI2" s="126"/>
      <c r="ABJ2" s="126"/>
      <c r="ABK2" s="126"/>
      <c r="ABL2" s="126"/>
      <c r="ABM2" s="126"/>
      <c r="ABN2" s="126"/>
      <c r="ABO2" s="126"/>
      <c r="ABP2" s="126"/>
      <c r="ABQ2" s="126"/>
      <c r="ABR2" s="126"/>
      <c r="ABS2" s="126"/>
      <c r="ABT2" s="126"/>
      <c r="ABU2" s="126"/>
      <c r="ABV2" s="126"/>
      <c r="ABW2" s="126"/>
      <c r="ABX2" s="126"/>
      <c r="ABY2" s="126"/>
      <c r="ABZ2" s="126"/>
      <c r="ACA2" s="126"/>
      <c r="ACB2" s="126"/>
      <c r="ACC2" s="126"/>
      <c r="ACD2" s="126"/>
      <c r="ACE2" s="126"/>
      <c r="ACF2" s="126"/>
      <c r="ACG2" s="126"/>
      <c r="ACH2" s="126"/>
      <c r="ACI2" s="126"/>
      <c r="ACJ2" s="126"/>
      <c r="ACK2" s="126"/>
      <c r="ACL2" s="126"/>
      <c r="ACM2" s="126"/>
      <c r="ACN2" s="126"/>
      <c r="ACO2" s="126"/>
      <c r="ACP2" s="126"/>
      <c r="ACQ2" s="126"/>
      <c r="ACR2" s="126"/>
      <c r="ACS2" s="126"/>
      <c r="ACT2" s="126"/>
      <c r="ACU2" s="126"/>
      <c r="ACV2" s="126"/>
      <c r="ACW2" s="126"/>
      <c r="ACX2" s="126"/>
      <c r="ACY2" s="126"/>
      <c r="ACZ2" s="126"/>
      <c r="ADA2" s="126"/>
      <c r="ADB2" s="126"/>
      <c r="ADC2" s="126"/>
      <c r="ADD2" s="126"/>
      <c r="ADE2" s="126"/>
      <c r="ADF2" s="126"/>
      <c r="ADG2" s="126"/>
      <c r="ADH2" s="126"/>
      <c r="ADI2" s="126"/>
      <c r="ADJ2" s="126"/>
      <c r="ADK2" s="126"/>
      <c r="ADL2" s="126"/>
      <c r="ADM2" s="126"/>
      <c r="ADN2" s="126"/>
      <c r="ADO2" s="126"/>
      <c r="ADP2" s="126"/>
      <c r="ADQ2" s="126"/>
      <c r="ADR2" s="126"/>
      <c r="ADS2" s="126"/>
      <c r="ADT2" s="126"/>
      <c r="ADU2" s="126"/>
      <c r="ADV2" s="126"/>
      <c r="ADW2" s="126"/>
      <c r="ADX2" s="126"/>
      <c r="ADY2" s="126"/>
      <c r="ADZ2" s="126"/>
      <c r="AEA2" s="126"/>
      <c r="AEB2" s="126"/>
      <c r="AEC2" s="126"/>
      <c r="AED2" s="126"/>
    </row>
    <row r="3" spans="1:810" s="131" customFormat="1" ht="79.2" customHeight="1">
      <c r="B3" s="518" t="s">
        <v>149</v>
      </c>
      <c r="C3" s="506" t="s">
        <v>168</v>
      </c>
      <c r="D3" s="506" t="s">
        <v>168</v>
      </c>
      <c r="E3" s="506" t="s">
        <v>168</v>
      </c>
      <c r="F3" s="506" t="s">
        <v>168</v>
      </c>
      <c r="G3" s="506"/>
      <c r="H3" s="616">
        <v>202300000000308</v>
      </c>
      <c r="I3" s="506" t="s">
        <v>147</v>
      </c>
      <c r="J3" s="506" t="s">
        <v>210</v>
      </c>
      <c r="K3" s="506" t="s">
        <v>149</v>
      </c>
      <c r="L3" s="506" t="s">
        <v>119</v>
      </c>
      <c r="M3" s="506" t="s">
        <v>282</v>
      </c>
      <c r="N3" s="536">
        <v>1</v>
      </c>
      <c r="O3" s="506" t="s">
        <v>322</v>
      </c>
      <c r="P3" s="509">
        <v>4</v>
      </c>
      <c r="Q3" s="884">
        <v>1</v>
      </c>
      <c r="R3" s="877" t="s">
        <v>308</v>
      </c>
      <c r="S3" s="878">
        <v>0.08</v>
      </c>
      <c r="T3" s="879">
        <v>4</v>
      </c>
      <c r="U3" s="823">
        <v>1</v>
      </c>
      <c r="V3" s="823">
        <v>2</v>
      </c>
      <c r="W3" s="823">
        <v>3</v>
      </c>
      <c r="X3" s="823">
        <v>4</v>
      </c>
      <c r="Y3" s="509" t="s">
        <v>283</v>
      </c>
      <c r="Z3" s="509" t="s">
        <v>284</v>
      </c>
      <c r="AA3" s="509" t="s">
        <v>285</v>
      </c>
      <c r="AB3" s="438">
        <v>1</v>
      </c>
      <c r="AC3" s="138" t="s">
        <v>309</v>
      </c>
      <c r="AD3" s="139">
        <v>46023</v>
      </c>
      <c r="AE3" s="139">
        <v>46387</v>
      </c>
      <c r="AF3" s="140">
        <v>0.25</v>
      </c>
      <c r="AG3" s="140">
        <v>0.5</v>
      </c>
      <c r="AH3" s="140">
        <v>0.75</v>
      </c>
      <c r="AI3" s="140">
        <v>1</v>
      </c>
      <c r="AJ3" s="136">
        <v>0.08</v>
      </c>
      <c r="AK3" s="906" t="s">
        <v>377</v>
      </c>
      <c r="AL3" s="547" t="s">
        <v>341</v>
      </c>
      <c r="AM3" s="850" t="s">
        <v>344</v>
      </c>
      <c r="AN3" s="880" t="s">
        <v>294</v>
      </c>
    </row>
    <row r="4" spans="1:810" s="131" customFormat="1" ht="24" customHeight="1">
      <c r="A4" s="484" t="s">
        <v>451</v>
      </c>
      <c r="B4" s="495"/>
      <c r="C4" s="482"/>
      <c r="D4" s="482"/>
      <c r="E4" s="482"/>
      <c r="F4" s="482"/>
      <c r="G4" s="482"/>
      <c r="H4" s="617"/>
      <c r="I4" s="482"/>
      <c r="J4" s="482"/>
      <c r="K4" s="482"/>
      <c r="L4" s="482"/>
      <c r="M4" s="482"/>
      <c r="N4" s="520"/>
      <c r="O4" s="482"/>
      <c r="P4" s="510"/>
      <c r="Q4" s="885"/>
      <c r="R4" s="857"/>
      <c r="S4" s="619"/>
      <c r="T4" s="624"/>
      <c r="U4" s="824"/>
      <c r="V4" s="824"/>
      <c r="W4" s="824"/>
      <c r="X4" s="824"/>
      <c r="Y4" s="510"/>
      <c r="Z4" s="510"/>
      <c r="AA4" s="510"/>
      <c r="AB4" s="439">
        <f>+AB3+1</f>
        <v>2</v>
      </c>
      <c r="AC4" s="144" t="s">
        <v>310</v>
      </c>
      <c r="AD4" s="145">
        <v>46023</v>
      </c>
      <c r="AE4" s="145">
        <v>46387</v>
      </c>
      <c r="AF4" s="146">
        <v>0.25</v>
      </c>
      <c r="AG4" s="146">
        <v>0.5</v>
      </c>
      <c r="AH4" s="146">
        <v>0.75</v>
      </c>
      <c r="AI4" s="146">
        <v>1</v>
      </c>
      <c r="AJ4" s="142">
        <v>0.9</v>
      </c>
      <c r="AK4" s="279" t="s">
        <v>351</v>
      </c>
      <c r="AL4" s="492"/>
      <c r="AM4" s="851"/>
      <c r="AN4" s="848"/>
    </row>
    <row r="5" spans="1:810" s="131" customFormat="1" ht="36">
      <c r="A5" s="484"/>
      <c r="B5" s="495"/>
      <c r="C5" s="482"/>
      <c r="D5" s="482"/>
      <c r="E5" s="482"/>
      <c r="F5" s="482"/>
      <c r="G5" s="482"/>
      <c r="H5" s="617"/>
      <c r="I5" s="482"/>
      <c r="J5" s="482"/>
      <c r="K5" s="482"/>
      <c r="L5" s="482"/>
      <c r="M5" s="482"/>
      <c r="N5" s="520"/>
      <c r="O5" s="482"/>
      <c r="P5" s="510"/>
      <c r="Q5" s="885"/>
      <c r="R5" s="857"/>
      <c r="S5" s="619"/>
      <c r="T5" s="624"/>
      <c r="U5" s="824"/>
      <c r="V5" s="824"/>
      <c r="W5" s="824"/>
      <c r="X5" s="824"/>
      <c r="Y5" s="510"/>
      <c r="Z5" s="510"/>
      <c r="AA5" s="510"/>
      <c r="AB5" s="439">
        <f t="shared" ref="AB5:AB68" si="0">+AB4+1</f>
        <v>3</v>
      </c>
      <c r="AC5" s="141" t="s">
        <v>311</v>
      </c>
      <c r="AD5" s="145">
        <v>46023</v>
      </c>
      <c r="AE5" s="145">
        <v>46387</v>
      </c>
      <c r="AF5" s="146">
        <v>0.25</v>
      </c>
      <c r="AG5" s="146">
        <v>0.5</v>
      </c>
      <c r="AH5" s="146">
        <v>0.75</v>
      </c>
      <c r="AI5" s="146">
        <v>1</v>
      </c>
      <c r="AJ5" s="142">
        <v>0.02</v>
      </c>
      <c r="AK5" s="39" t="s">
        <v>352</v>
      </c>
      <c r="AL5" s="492"/>
      <c r="AM5" s="851"/>
      <c r="AN5" s="848"/>
    </row>
    <row r="6" spans="1:810" s="131" customFormat="1" ht="36">
      <c r="A6" s="886"/>
      <c r="B6" s="594" t="s">
        <v>149</v>
      </c>
      <c r="C6" s="482" t="s">
        <v>168</v>
      </c>
      <c r="D6" s="482" t="s">
        <v>168</v>
      </c>
      <c r="E6" s="482" t="s">
        <v>168</v>
      </c>
      <c r="F6" s="482" t="s">
        <v>168</v>
      </c>
      <c r="G6" s="482"/>
      <c r="H6" s="617">
        <v>202300000000309</v>
      </c>
      <c r="I6" s="482" t="s">
        <v>147</v>
      </c>
      <c r="J6" s="482" t="s">
        <v>210</v>
      </c>
      <c r="K6" s="482" t="s">
        <v>149</v>
      </c>
      <c r="L6" s="482" t="s">
        <v>119</v>
      </c>
      <c r="M6" s="482" t="s">
        <v>282</v>
      </c>
      <c r="N6" s="520"/>
      <c r="O6" s="482"/>
      <c r="P6" s="862">
        <v>0.76</v>
      </c>
      <c r="Q6" s="630">
        <v>2</v>
      </c>
      <c r="R6" s="857" t="s">
        <v>315</v>
      </c>
      <c r="S6" s="619">
        <v>0.08</v>
      </c>
      <c r="T6" s="862">
        <v>0.76</v>
      </c>
      <c r="U6" s="736">
        <v>0</v>
      </c>
      <c r="V6" s="736">
        <v>0</v>
      </c>
      <c r="W6" s="736">
        <v>0.38</v>
      </c>
      <c r="X6" s="736">
        <v>0.76</v>
      </c>
      <c r="Y6" s="510" t="s">
        <v>155</v>
      </c>
      <c r="Z6" s="510" t="s">
        <v>286</v>
      </c>
      <c r="AA6" s="510" t="s">
        <v>287</v>
      </c>
      <c r="AB6" s="439">
        <f t="shared" si="0"/>
        <v>4</v>
      </c>
      <c r="AC6" s="141" t="s">
        <v>312</v>
      </c>
      <c r="AD6" s="145">
        <v>46023</v>
      </c>
      <c r="AE6" s="145">
        <v>46387</v>
      </c>
      <c r="AF6" s="146">
        <v>0.25</v>
      </c>
      <c r="AG6" s="146">
        <v>0.5</v>
      </c>
      <c r="AH6" s="146">
        <v>0.75</v>
      </c>
      <c r="AI6" s="146">
        <v>1</v>
      </c>
      <c r="AJ6" s="142">
        <v>0.08</v>
      </c>
      <c r="AK6" s="39" t="s">
        <v>292</v>
      </c>
      <c r="AL6" s="492"/>
      <c r="AM6" s="851"/>
      <c r="AN6" s="848" t="s">
        <v>302</v>
      </c>
    </row>
    <row r="7" spans="1:810" s="131" customFormat="1" ht="48">
      <c r="A7" s="886"/>
      <c r="B7" s="594"/>
      <c r="C7" s="482"/>
      <c r="D7" s="482"/>
      <c r="E7" s="482"/>
      <c r="F7" s="482"/>
      <c r="G7" s="482"/>
      <c r="H7" s="617"/>
      <c r="I7" s="482"/>
      <c r="J7" s="482"/>
      <c r="K7" s="482"/>
      <c r="L7" s="482"/>
      <c r="M7" s="482"/>
      <c r="N7" s="520"/>
      <c r="O7" s="482"/>
      <c r="P7" s="862"/>
      <c r="Q7" s="630"/>
      <c r="R7" s="857"/>
      <c r="S7" s="619"/>
      <c r="T7" s="862"/>
      <c r="U7" s="736"/>
      <c r="V7" s="736"/>
      <c r="W7" s="736"/>
      <c r="X7" s="736"/>
      <c r="Y7" s="510"/>
      <c r="Z7" s="510"/>
      <c r="AA7" s="510"/>
      <c r="AB7" s="439">
        <f t="shared" si="0"/>
        <v>5</v>
      </c>
      <c r="AC7" s="141" t="s">
        <v>313</v>
      </c>
      <c r="AD7" s="145">
        <v>46023</v>
      </c>
      <c r="AE7" s="145">
        <v>46387</v>
      </c>
      <c r="AF7" s="146">
        <v>0</v>
      </c>
      <c r="AG7" s="146">
        <v>0</v>
      </c>
      <c r="AH7" s="146">
        <v>0.5</v>
      </c>
      <c r="AI7" s="146">
        <v>1</v>
      </c>
      <c r="AJ7" s="142">
        <v>0.9</v>
      </c>
      <c r="AK7" s="279" t="s">
        <v>353</v>
      </c>
      <c r="AL7" s="492"/>
      <c r="AM7" s="851"/>
      <c r="AN7" s="848"/>
    </row>
    <row r="8" spans="1:810" s="131" customFormat="1" ht="36">
      <c r="A8" s="886"/>
      <c r="B8" s="594"/>
      <c r="C8" s="482"/>
      <c r="D8" s="482"/>
      <c r="E8" s="482"/>
      <c r="F8" s="482"/>
      <c r="G8" s="482"/>
      <c r="H8" s="617"/>
      <c r="I8" s="482"/>
      <c r="J8" s="482"/>
      <c r="K8" s="482"/>
      <c r="L8" s="482"/>
      <c r="M8" s="482"/>
      <c r="N8" s="520"/>
      <c r="O8" s="482"/>
      <c r="P8" s="862"/>
      <c r="Q8" s="630"/>
      <c r="R8" s="857"/>
      <c r="S8" s="619"/>
      <c r="T8" s="862"/>
      <c r="U8" s="736"/>
      <c r="V8" s="736"/>
      <c r="W8" s="736"/>
      <c r="X8" s="736"/>
      <c r="Y8" s="510"/>
      <c r="Z8" s="510"/>
      <c r="AA8" s="510"/>
      <c r="AB8" s="439">
        <f t="shared" si="0"/>
        <v>6</v>
      </c>
      <c r="AC8" s="141" t="s">
        <v>314</v>
      </c>
      <c r="AD8" s="145">
        <v>46023</v>
      </c>
      <c r="AE8" s="145">
        <v>46387</v>
      </c>
      <c r="AF8" s="146">
        <v>0</v>
      </c>
      <c r="AG8" s="146">
        <v>0</v>
      </c>
      <c r="AH8" s="146">
        <v>0.5</v>
      </c>
      <c r="AI8" s="146">
        <v>1</v>
      </c>
      <c r="AJ8" s="142">
        <v>0.02</v>
      </c>
      <c r="AK8" s="39" t="s">
        <v>354</v>
      </c>
      <c r="AL8" s="492"/>
      <c r="AM8" s="851"/>
      <c r="AN8" s="848"/>
    </row>
    <row r="9" spans="1:810" s="131" customFormat="1" ht="48">
      <c r="A9" s="886"/>
      <c r="B9" s="594" t="s">
        <v>149</v>
      </c>
      <c r="C9" s="482" t="s">
        <v>168</v>
      </c>
      <c r="D9" s="482" t="s">
        <v>168</v>
      </c>
      <c r="E9" s="482" t="s">
        <v>168</v>
      </c>
      <c r="F9" s="482" t="s">
        <v>168</v>
      </c>
      <c r="G9" s="482"/>
      <c r="H9" s="617">
        <v>202300000000310</v>
      </c>
      <c r="I9" s="482" t="s">
        <v>147</v>
      </c>
      <c r="J9" s="482" t="s">
        <v>210</v>
      </c>
      <c r="K9" s="482" t="s">
        <v>149</v>
      </c>
      <c r="L9" s="482" t="s">
        <v>119</v>
      </c>
      <c r="M9" s="482" t="s">
        <v>282</v>
      </c>
      <c r="N9" s="520"/>
      <c r="O9" s="482"/>
      <c r="P9" s="510">
        <v>2</v>
      </c>
      <c r="Q9" s="630">
        <v>3</v>
      </c>
      <c r="R9" s="857" t="s">
        <v>350</v>
      </c>
      <c r="S9" s="619">
        <v>0.08</v>
      </c>
      <c r="T9" s="510">
        <v>2</v>
      </c>
      <c r="U9" s="863">
        <v>0</v>
      </c>
      <c r="V9" s="863">
        <v>0</v>
      </c>
      <c r="W9" s="863">
        <v>1</v>
      </c>
      <c r="X9" s="863">
        <v>2</v>
      </c>
      <c r="Y9" s="510" t="s">
        <v>283</v>
      </c>
      <c r="Z9" s="510" t="s">
        <v>288</v>
      </c>
      <c r="AA9" s="510" t="s">
        <v>287</v>
      </c>
      <c r="AB9" s="439">
        <f t="shared" si="0"/>
        <v>7</v>
      </c>
      <c r="AC9" s="148" t="s">
        <v>378</v>
      </c>
      <c r="AD9" s="145">
        <v>46023</v>
      </c>
      <c r="AE9" s="145">
        <v>46387</v>
      </c>
      <c r="AF9" s="147">
        <v>1</v>
      </c>
      <c r="AG9" s="147">
        <v>1</v>
      </c>
      <c r="AH9" s="147">
        <v>1</v>
      </c>
      <c r="AI9" s="147">
        <v>1</v>
      </c>
      <c r="AJ9" s="142">
        <v>0.08</v>
      </c>
      <c r="AK9" s="39" t="s">
        <v>355</v>
      </c>
      <c r="AL9" s="492"/>
      <c r="AM9" s="851"/>
      <c r="AN9" s="848" t="s">
        <v>295</v>
      </c>
    </row>
    <row r="10" spans="1:810" s="131" customFormat="1" ht="36">
      <c r="A10" s="886"/>
      <c r="B10" s="594"/>
      <c r="C10" s="482"/>
      <c r="D10" s="482"/>
      <c r="E10" s="482"/>
      <c r="F10" s="482"/>
      <c r="G10" s="482"/>
      <c r="H10" s="617"/>
      <c r="I10" s="482"/>
      <c r="J10" s="482"/>
      <c r="K10" s="482"/>
      <c r="L10" s="482"/>
      <c r="M10" s="482"/>
      <c r="N10" s="520"/>
      <c r="O10" s="482"/>
      <c r="P10" s="510"/>
      <c r="Q10" s="630"/>
      <c r="R10" s="857"/>
      <c r="S10" s="619"/>
      <c r="T10" s="510"/>
      <c r="U10" s="863"/>
      <c r="V10" s="863"/>
      <c r="W10" s="863"/>
      <c r="X10" s="863"/>
      <c r="Y10" s="510"/>
      <c r="Z10" s="510"/>
      <c r="AA10" s="510"/>
      <c r="AB10" s="439">
        <f t="shared" si="0"/>
        <v>8</v>
      </c>
      <c r="AC10" s="141" t="s">
        <v>323</v>
      </c>
      <c r="AD10" s="145">
        <v>46023</v>
      </c>
      <c r="AE10" s="145">
        <v>46387</v>
      </c>
      <c r="AF10" s="149">
        <v>0</v>
      </c>
      <c r="AG10" s="149">
        <v>0</v>
      </c>
      <c r="AH10" s="149">
        <v>1</v>
      </c>
      <c r="AI10" s="149">
        <v>2</v>
      </c>
      <c r="AJ10" s="142">
        <v>0.9</v>
      </c>
      <c r="AK10" s="39" t="s">
        <v>356</v>
      </c>
      <c r="AL10" s="492"/>
      <c r="AM10" s="851"/>
      <c r="AN10" s="848"/>
    </row>
    <row r="11" spans="1:810" s="131" customFormat="1" ht="36">
      <c r="A11" s="886"/>
      <c r="B11" s="594"/>
      <c r="C11" s="482"/>
      <c r="D11" s="482"/>
      <c r="E11" s="482"/>
      <c r="F11" s="482"/>
      <c r="G11" s="482"/>
      <c r="H11" s="617"/>
      <c r="I11" s="482"/>
      <c r="J11" s="482"/>
      <c r="K11" s="482"/>
      <c r="L11" s="482"/>
      <c r="M11" s="482"/>
      <c r="N11" s="520"/>
      <c r="O11" s="482"/>
      <c r="P11" s="510"/>
      <c r="Q11" s="630"/>
      <c r="R11" s="857"/>
      <c r="S11" s="619"/>
      <c r="T11" s="510"/>
      <c r="U11" s="863"/>
      <c r="V11" s="863"/>
      <c r="W11" s="863"/>
      <c r="X11" s="863"/>
      <c r="Y11" s="510"/>
      <c r="Z11" s="510"/>
      <c r="AA11" s="510"/>
      <c r="AB11" s="439">
        <f t="shared" si="0"/>
        <v>9</v>
      </c>
      <c r="AC11" s="141" t="s">
        <v>324</v>
      </c>
      <c r="AD11" s="145">
        <v>46023</v>
      </c>
      <c r="AE11" s="145">
        <v>46387</v>
      </c>
      <c r="AF11" s="149">
        <v>0</v>
      </c>
      <c r="AG11" s="149">
        <v>0</v>
      </c>
      <c r="AH11" s="149">
        <v>1</v>
      </c>
      <c r="AI11" s="149">
        <v>2</v>
      </c>
      <c r="AJ11" s="142">
        <v>0.02</v>
      </c>
      <c r="AK11" s="39" t="s">
        <v>357</v>
      </c>
      <c r="AL11" s="492"/>
      <c r="AM11" s="851"/>
      <c r="AN11" s="848"/>
    </row>
    <row r="12" spans="1:810" s="131" customFormat="1" ht="48">
      <c r="A12" s="886"/>
      <c r="B12" s="594" t="s">
        <v>149</v>
      </c>
      <c r="C12" s="482" t="s">
        <v>168</v>
      </c>
      <c r="D12" s="482" t="s">
        <v>168</v>
      </c>
      <c r="E12" s="482" t="s">
        <v>168</v>
      </c>
      <c r="F12" s="482" t="s">
        <v>168</v>
      </c>
      <c r="G12" s="482"/>
      <c r="H12" s="617">
        <v>202300000000311</v>
      </c>
      <c r="I12" s="482" t="s">
        <v>147</v>
      </c>
      <c r="J12" s="482" t="s">
        <v>204</v>
      </c>
      <c r="K12" s="482" t="s">
        <v>149</v>
      </c>
      <c r="L12" s="482" t="s">
        <v>119</v>
      </c>
      <c r="M12" s="482" t="s">
        <v>282</v>
      </c>
      <c r="N12" s="520"/>
      <c r="O12" s="482"/>
      <c r="P12" s="510">
        <v>2</v>
      </c>
      <c r="Q12" s="630">
        <v>4</v>
      </c>
      <c r="R12" s="857" t="s">
        <v>316</v>
      </c>
      <c r="S12" s="619">
        <v>0.08</v>
      </c>
      <c r="T12" s="510">
        <v>2</v>
      </c>
      <c r="U12" s="863">
        <v>0</v>
      </c>
      <c r="V12" s="863">
        <v>0</v>
      </c>
      <c r="W12" s="863">
        <v>1</v>
      </c>
      <c r="X12" s="863">
        <v>2</v>
      </c>
      <c r="Y12" s="510" t="s">
        <v>283</v>
      </c>
      <c r="Z12" s="510" t="s">
        <v>289</v>
      </c>
      <c r="AA12" s="510" t="s">
        <v>287</v>
      </c>
      <c r="AB12" s="439">
        <f t="shared" si="0"/>
        <v>10</v>
      </c>
      <c r="AC12" s="141" t="s">
        <v>325</v>
      </c>
      <c r="AD12" s="145">
        <v>46023</v>
      </c>
      <c r="AE12" s="145">
        <v>46387</v>
      </c>
      <c r="AF12" s="147">
        <v>1</v>
      </c>
      <c r="AG12" s="147">
        <v>1</v>
      </c>
      <c r="AH12" s="147">
        <v>1</v>
      </c>
      <c r="AI12" s="147">
        <v>1</v>
      </c>
      <c r="AJ12" s="142">
        <v>0.08</v>
      </c>
      <c r="AK12" s="39" t="s">
        <v>358</v>
      </c>
      <c r="AL12" s="492"/>
      <c r="AM12" s="851"/>
      <c r="AN12" s="848" t="s">
        <v>296</v>
      </c>
    </row>
    <row r="13" spans="1:810" s="131" customFormat="1" ht="36">
      <c r="A13" s="886"/>
      <c r="B13" s="594"/>
      <c r="C13" s="482"/>
      <c r="D13" s="482"/>
      <c r="E13" s="482"/>
      <c r="F13" s="482"/>
      <c r="G13" s="482"/>
      <c r="H13" s="617"/>
      <c r="I13" s="482"/>
      <c r="J13" s="482"/>
      <c r="K13" s="482"/>
      <c r="L13" s="482"/>
      <c r="M13" s="482"/>
      <c r="N13" s="520"/>
      <c r="O13" s="482"/>
      <c r="P13" s="510"/>
      <c r="Q13" s="630"/>
      <c r="R13" s="857"/>
      <c r="S13" s="619"/>
      <c r="T13" s="510"/>
      <c r="U13" s="863"/>
      <c r="V13" s="863"/>
      <c r="W13" s="863"/>
      <c r="X13" s="863"/>
      <c r="Y13" s="510"/>
      <c r="Z13" s="510"/>
      <c r="AA13" s="510"/>
      <c r="AB13" s="439">
        <f t="shared" si="0"/>
        <v>11</v>
      </c>
      <c r="AC13" s="141" t="s">
        <v>326</v>
      </c>
      <c r="AD13" s="145">
        <v>46023</v>
      </c>
      <c r="AE13" s="145">
        <v>46387</v>
      </c>
      <c r="AF13" s="149">
        <v>0</v>
      </c>
      <c r="AG13" s="149">
        <v>0</v>
      </c>
      <c r="AH13" s="149">
        <v>1</v>
      </c>
      <c r="AI13" s="149">
        <v>2</v>
      </c>
      <c r="AJ13" s="142">
        <v>0.9</v>
      </c>
      <c r="AK13" s="39" t="s">
        <v>359</v>
      </c>
      <c r="AL13" s="492"/>
      <c r="AM13" s="851"/>
      <c r="AN13" s="848"/>
    </row>
    <row r="14" spans="1:810" s="131" customFormat="1" ht="36">
      <c r="A14" s="886"/>
      <c r="B14" s="594"/>
      <c r="C14" s="482"/>
      <c r="D14" s="482"/>
      <c r="E14" s="482"/>
      <c r="F14" s="482"/>
      <c r="G14" s="482"/>
      <c r="H14" s="617"/>
      <c r="I14" s="482"/>
      <c r="J14" s="482"/>
      <c r="K14" s="482"/>
      <c r="L14" s="482"/>
      <c r="M14" s="482"/>
      <c r="N14" s="520"/>
      <c r="O14" s="482"/>
      <c r="P14" s="510"/>
      <c r="Q14" s="630"/>
      <c r="R14" s="857"/>
      <c r="S14" s="619"/>
      <c r="T14" s="510"/>
      <c r="U14" s="863"/>
      <c r="V14" s="863"/>
      <c r="W14" s="863"/>
      <c r="X14" s="863"/>
      <c r="Y14" s="510"/>
      <c r="Z14" s="510"/>
      <c r="AA14" s="510"/>
      <c r="AB14" s="439">
        <f t="shared" si="0"/>
        <v>12</v>
      </c>
      <c r="AC14" s="141" t="s">
        <v>327</v>
      </c>
      <c r="AD14" s="145">
        <v>46023</v>
      </c>
      <c r="AE14" s="145">
        <v>46387</v>
      </c>
      <c r="AF14" s="149">
        <v>0</v>
      </c>
      <c r="AG14" s="149">
        <v>0</v>
      </c>
      <c r="AH14" s="149">
        <v>1</v>
      </c>
      <c r="AI14" s="149">
        <v>2</v>
      </c>
      <c r="AJ14" s="142">
        <v>0.02</v>
      </c>
      <c r="AK14" s="39" t="s">
        <v>360</v>
      </c>
      <c r="AL14" s="492"/>
      <c r="AM14" s="851"/>
      <c r="AN14" s="848"/>
    </row>
    <row r="15" spans="1:810" s="132" customFormat="1" ht="36">
      <c r="A15" s="886"/>
      <c r="B15" s="594" t="s">
        <v>149</v>
      </c>
      <c r="C15" s="482" t="s">
        <v>168</v>
      </c>
      <c r="D15" s="482" t="s">
        <v>168</v>
      </c>
      <c r="E15" s="482" t="s">
        <v>168</v>
      </c>
      <c r="F15" s="482" t="s">
        <v>168</v>
      </c>
      <c r="G15" s="482"/>
      <c r="H15" s="617">
        <v>202300000000308</v>
      </c>
      <c r="I15" s="482" t="s">
        <v>147</v>
      </c>
      <c r="J15" s="482" t="s">
        <v>210</v>
      </c>
      <c r="K15" s="482" t="s">
        <v>149</v>
      </c>
      <c r="L15" s="482" t="s">
        <v>119</v>
      </c>
      <c r="M15" s="482" t="s">
        <v>282</v>
      </c>
      <c r="N15" s="520"/>
      <c r="O15" s="482"/>
      <c r="P15" s="861">
        <v>2</v>
      </c>
      <c r="Q15" s="544">
        <v>5</v>
      </c>
      <c r="R15" s="857" t="s">
        <v>317</v>
      </c>
      <c r="S15" s="619">
        <v>0.1</v>
      </c>
      <c r="T15" s="510">
        <v>2</v>
      </c>
      <c r="U15" s="824">
        <v>0</v>
      </c>
      <c r="V15" s="824">
        <v>0</v>
      </c>
      <c r="W15" s="824">
        <v>0</v>
      </c>
      <c r="X15" s="824">
        <v>2</v>
      </c>
      <c r="Y15" s="510" t="s">
        <v>283</v>
      </c>
      <c r="Z15" s="510" t="s">
        <v>288</v>
      </c>
      <c r="AA15" s="510" t="s">
        <v>290</v>
      </c>
      <c r="AB15" s="439">
        <f t="shared" si="0"/>
        <v>13</v>
      </c>
      <c r="AC15" s="141" t="s">
        <v>328</v>
      </c>
      <c r="AD15" s="145">
        <v>46204</v>
      </c>
      <c r="AE15" s="145">
        <v>46387</v>
      </c>
      <c r="AF15" s="146">
        <v>0</v>
      </c>
      <c r="AG15" s="146">
        <v>0</v>
      </c>
      <c r="AH15" s="146">
        <v>0</v>
      </c>
      <c r="AI15" s="146">
        <v>1</v>
      </c>
      <c r="AJ15" s="142">
        <v>0.08</v>
      </c>
      <c r="AK15" s="39" t="s">
        <v>293</v>
      </c>
      <c r="AL15" s="492"/>
      <c r="AM15" s="851"/>
      <c r="AN15" s="848" t="s">
        <v>297</v>
      </c>
    </row>
    <row r="16" spans="1:810" s="131" customFormat="1" ht="36">
      <c r="A16" s="886"/>
      <c r="B16" s="594"/>
      <c r="C16" s="482"/>
      <c r="D16" s="482"/>
      <c r="E16" s="482"/>
      <c r="F16" s="482"/>
      <c r="G16" s="482"/>
      <c r="H16" s="617"/>
      <c r="I16" s="482"/>
      <c r="J16" s="482"/>
      <c r="K16" s="482"/>
      <c r="L16" s="482"/>
      <c r="M16" s="482"/>
      <c r="N16" s="520"/>
      <c r="O16" s="482"/>
      <c r="P16" s="861"/>
      <c r="Q16" s="544"/>
      <c r="R16" s="857"/>
      <c r="S16" s="619"/>
      <c r="T16" s="510"/>
      <c r="U16" s="824"/>
      <c r="V16" s="824"/>
      <c r="W16" s="824"/>
      <c r="X16" s="824"/>
      <c r="Y16" s="510"/>
      <c r="Z16" s="510"/>
      <c r="AA16" s="510"/>
      <c r="AB16" s="439">
        <f t="shared" si="0"/>
        <v>14</v>
      </c>
      <c r="AC16" s="141" t="s">
        <v>329</v>
      </c>
      <c r="AD16" s="145">
        <v>46204</v>
      </c>
      <c r="AE16" s="145">
        <v>46387</v>
      </c>
      <c r="AF16" s="146">
        <v>0</v>
      </c>
      <c r="AG16" s="146">
        <v>0</v>
      </c>
      <c r="AH16" s="146">
        <v>0</v>
      </c>
      <c r="AI16" s="146">
        <v>1</v>
      </c>
      <c r="AJ16" s="142">
        <v>0.45</v>
      </c>
      <c r="AK16" s="39" t="s">
        <v>361</v>
      </c>
      <c r="AL16" s="492"/>
      <c r="AM16" s="851"/>
      <c r="AN16" s="848"/>
    </row>
    <row r="17" spans="1:40" s="131" customFormat="1" ht="36">
      <c r="A17" s="886"/>
      <c r="B17" s="594"/>
      <c r="C17" s="482"/>
      <c r="D17" s="482"/>
      <c r="E17" s="482"/>
      <c r="F17" s="482"/>
      <c r="G17" s="482"/>
      <c r="H17" s="617"/>
      <c r="I17" s="482"/>
      <c r="J17" s="482"/>
      <c r="K17" s="482"/>
      <c r="L17" s="482"/>
      <c r="M17" s="482"/>
      <c r="N17" s="520"/>
      <c r="O17" s="482"/>
      <c r="P17" s="861"/>
      <c r="Q17" s="544"/>
      <c r="R17" s="857"/>
      <c r="S17" s="619"/>
      <c r="T17" s="510"/>
      <c r="U17" s="824"/>
      <c r="V17" s="824"/>
      <c r="W17" s="824"/>
      <c r="X17" s="824"/>
      <c r="Y17" s="510"/>
      <c r="Z17" s="510"/>
      <c r="AA17" s="510"/>
      <c r="AB17" s="439">
        <f t="shared" si="0"/>
        <v>15</v>
      </c>
      <c r="AC17" s="141" t="s">
        <v>330</v>
      </c>
      <c r="AD17" s="145">
        <v>46204</v>
      </c>
      <c r="AE17" s="145">
        <v>46387</v>
      </c>
      <c r="AF17" s="146">
        <v>0</v>
      </c>
      <c r="AG17" s="146">
        <v>0</v>
      </c>
      <c r="AH17" s="146">
        <v>0</v>
      </c>
      <c r="AI17" s="146">
        <v>1</v>
      </c>
      <c r="AJ17" s="142">
        <v>0.45</v>
      </c>
      <c r="AK17" s="39" t="s">
        <v>362</v>
      </c>
      <c r="AL17" s="492"/>
      <c r="AM17" s="851"/>
      <c r="AN17" s="848"/>
    </row>
    <row r="18" spans="1:40" s="131" customFormat="1" ht="36">
      <c r="A18" s="886"/>
      <c r="B18" s="594"/>
      <c r="C18" s="482"/>
      <c r="D18" s="482"/>
      <c r="E18" s="482"/>
      <c r="F18" s="482"/>
      <c r="G18" s="482"/>
      <c r="H18" s="617"/>
      <c r="I18" s="482"/>
      <c r="J18" s="482"/>
      <c r="K18" s="482"/>
      <c r="L18" s="482"/>
      <c r="M18" s="482"/>
      <c r="N18" s="520"/>
      <c r="O18" s="482"/>
      <c r="P18" s="861"/>
      <c r="Q18" s="544"/>
      <c r="R18" s="857"/>
      <c r="S18" s="619"/>
      <c r="T18" s="510"/>
      <c r="U18" s="824"/>
      <c r="V18" s="824"/>
      <c r="W18" s="824"/>
      <c r="X18" s="824"/>
      <c r="Y18" s="510"/>
      <c r="Z18" s="510"/>
      <c r="AA18" s="510"/>
      <c r="AB18" s="439">
        <f t="shared" si="0"/>
        <v>16</v>
      </c>
      <c r="AC18" s="141" t="s">
        <v>331</v>
      </c>
      <c r="AD18" s="145">
        <v>46204</v>
      </c>
      <c r="AE18" s="145">
        <v>46387</v>
      </c>
      <c r="AF18" s="147">
        <v>0</v>
      </c>
      <c r="AG18" s="147">
        <v>0</v>
      </c>
      <c r="AH18" s="147">
        <v>0</v>
      </c>
      <c r="AI18" s="147">
        <v>2</v>
      </c>
      <c r="AJ18" s="142">
        <v>0.02</v>
      </c>
      <c r="AK18" s="39" t="s">
        <v>363</v>
      </c>
      <c r="AL18" s="492"/>
      <c r="AM18" s="851"/>
      <c r="AN18" s="848"/>
    </row>
    <row r="19" spans="1:40" s="131" customFormat="1" ht="36">
      <c r="A19" s="886"/>
      <c r="B19" s="594" t="s">
        <v>149</v>
      </c>
      <c r="C19" s="482" t="s">
        <v>168</v>
      </c>
      <c r="D19" s="482" t="s">
        <v>168</v>
      </c>
      <c r="E19" s="482" t="s">
        <v>168</v>
      </c>
      <c r="F19" s="482" t="s">
        <v>168</v>
      </c>
      <c r="G19" s="482"/>
      <c r="H19" s="617">
        <v>202300000000308</v>
      </c>
      <c r="I19" s="482" t="s">
        <v>147</v>
      </c>
      <c r="J19" s="482" t="s">
        <v>210</v>
      </c>
      <c r="K19" s="482" t="s">
        <v>149</v>
      </c>
      <c r="L19" s="482" t="s">
        <v>119</v>
      </c>
      <c r="M19" s="482" t="s">
        <v>282</v>
      </c>
      <c r="N19" s="520"/>
      <c r="O19" s="482"/>
      <c r="P19" s="861">
        <v>4</v>
      </c>
      <c r="Q19" s="544">
        <v>6</v>
      </c>
      <c r="R19" s="857" t="s">
        <v>318</v>
      </c>
      <c r="S19" s="619">
        <v>0.08</v>
      </c>
      <c r="T19" s="510">
        <v>4</v>
      </c>
      <c r="U19" s="824">
        <v>1</v>
      </c>
      <c r="V19" s="824">
        <v>2</v>
      </c>
      <c r="W19" s="824">
        <v>3</v>
      </c>
      <c r="X19" s="824">
        <v>4</v>
      </c>
      <c r="Y19" s="510" t="s">
        <v>283</v>
      </c>
      <c r="Z19" s="510" t="s">
        <v>288</v>
      </c>
      <c r="AA19" s="510" t="s">
        <v>285</v>
      </c>
      <c r="AB19" s="439">
        <f t="shared" si="0"/>
        <v>17</v>
      </c>
      <c r="AC19" s="141" t="s">
        <v>332</v>
      </c>
      <c r="AD19" s="145">
        <v>46023</v>
      </c>
      <c r="AE19" s="145">
        <v>46387</v>
      </c>
      <c r="AF19" s="147">
        <v>3</v>
      </c>
      <c r="AG19" s="147">
        <v>6</v>
      </c>
      <c r="AH19" s="147">
        <v>9</v>
      </c>
      <c r="AI19" s="147">
        <v>12</v>
      </c>
      <c r="AJ19" s="142">
        <v>0.08</v>
      </c>
      <c r="AK19" s="39" t="s">
        <v>365</v>
      </c>
      <c r="AL19" s="492" t="s">
        <v>342</v>
      </c>
      <c r="AM19" s="851" t="s">
        <v>345</v>
      </c>
      <c r="AN19" s="848" t="s">
        <v>298</v>
      </c>
    </row>
    <row r="20" spans="1:40" ht="24">
      <c r="A20" s="886"/>
      <c r="B20" s="594"/>
      <c r="C20" s="482"/>
      <c r="D20" s="482"/>
      <c r="E20" s="482"/>
      <c r="F20" s="482"/>
      <c r="G20" s="482"/>
      <c r="H20" s="617"/>
      <c r="I20" s="482"/>
      <c r="J20" s="482"/>
      <c r="K20" s="482"/>
      <c r="L20" s="482"/>
      <c r="M20" s="482"/>
      <c r="N20" s="520"/>
      <c r="O20" s="482"/>
      <c r="P20" s="861"/>
      <c r="Q20" s="544"/>
      <c r="R20" s="857"/>
      <c r="S20" s="619"/>
      <c r="T20" s="510"/>
      <c r="U20" s="824"/>
      <c r="V20" s="824"/>
      <c r="W20" s="824"/>
      <c r="X20" s="824"/>
      <c r="Y20" s="510"/>
      <c r="Z20" s="510"/>
      <c r="AA20" s="510"/>
      <c r="AB20" s="439">
        <f t="shared" si="0"/>
        <v>18</v>
      </c>
      <c r="AC20" s="141" t="s">
        <v>333</v>
      </c>
      <c r="AD20" s="145">
        <v>46023</v>
      </c>
      <c r="AE20" s="145">
        <v>46387</v>
      </c>
      <c r="AF20" s="147">
        <v>1</v>
      </c>
      <c r="AG20" s="147">
        <v>2</v>
      </c>
      <c r="AH20" s="147">
        <v>3</v>
      </c>
      <c r="AI20" s="147">
        <v>4</v>
      </c>
      <c r="AJ20" s="142">
        <v>0.9</v>
      </c>
      <c r="AK20" s="39" t="s">
        <v>364</v>
      </c>
      <c r="AL20" s="492"/>
      <c r="AM20" s="851"/>
      <c r="AN20" s="848"/>
    </row>
    <row r="21" spans="1:40" ht="36">
      <c r="A21" s="886"/>
      <c r="B21" s="594"/>
      <c r="C21" s="482"/>
      <c r="D21" s="482"/>
      <c r="E21" s="482"/>
      <c r="F21" s="482"/>
      <c r="G21" s="482"/>
      <c r="H21" s="617"/>
      <c r="I21" s="482"/>
      <c r="J21" s="482"/>
      <c r="K21" s="482"/>
      <c r="L21" s="482"/>
      <c r="M21" s="482"/>
      <c r="N21" s="520"/>
      <c r="O21" s="482"/>
      <c r="P21" s="861"/>
      <c r="Q21" s="544"/>
      <c r="R21" s="857"/>
      <c r="S21" s="619"/>
      <c r="T21" s="510"/>
      <c r="U21" s="824"/>
      <c r="V21" s="824"/>
      <c r="W21" s="824"/>
      <c r="X21" s="824"/>
      <c r="Y21" s="510"/>
      <c r="Z21" s="510"/>
      <c r="AA21" s="510"/>
      <c r="AB21" s="439">
        <f t="shared" si="0"/>
        <v>19</v>
      </c>
      <c r="AC21" s="141" t="s">
        <v>334</v>
      </c>
      <c r="AD21" s="145">
        <v>46023</v>
      </c>
      <c r="AE21" s="145">
        <v>46387</v>
      </c>
      <c r="AF21" s="147">
        <v>1</v>
      </c>
      <c r="AG21" s="147">
        <v>2</v>
      </c>
      <c r="AH21" s="147">
        <v>3</v>
      </c>
      <c r="AI21" s="147">
        <v>4</v>
      </c>
      <c r="AJ21" s="142">
        <v>0.02</v>
      </c>
      <c r="AK21" s="39" t="s">
        <v>366</v>
      </c>
      <c r="AL21" s="492"/>
      <c r="AM21" s="851"/>
      <c r="AN21" s="848"/>
    </row>
    <row r="22" spans="1:40" ht="41.4" customHeight="1">
      <c r="A22" s="886"/>
      <c r="B22" s="594" t="s">
        <v>149</v>
      </c>
      <c r="C22" s="482" t="s">
        <v>168</v>
      </c>
      <c r="D22" s="482" t="s">
        <v>168</v>
      </c>
      <c r="E22" s="482" t="s">
        <v>168</v>
      </c>
      <c r="F22" s="482" t="s">
        <v>168</v>
      </c>
      <c r="G22" s="482"/>
      <c r="H22" s="617">
        <v>2019011000154</v>
      </c>
      <c r="I22" s="482" t="s">
        <v>175</v>
      </c>
      <c r="J22" s="482" t="s">
        <v>220</v>
      </c>
      <c r="K22" s="482" t="s">
        <v>149</v>
      </c>
      <c r="L22" s="482" t="s">
        <v>216</v>
      </c>
      <c r="M22" s="482" t="s">
        <v>301</v>
      </c>
      <c r="N22" s="520">
        <v>2</v>
      </c>
      <c r="O22" s="482" t="s">
        <v>321</v>
      </c>
      <c r="P22" s="510" t="s">
        <v>303</v>
      </c>
      <c r="Q22" s="630">
        <v>7</v>
      </c>
      <c r="R22" s="857" t="s">
        <v>319</v>
      </c>
      <c r="S22" s="619">
        <v>0.15</v>
      </c>
      <c r="T22" s="510">
        <v>3</v>
      </c>
      <c r="U22" s="824">
        <v>0</v>
      </c>
      <c r="V22" s="824">
        <v>0</v>
      </c>
      <c r="W22" s="824">
        <v>2</v>
      </c>
      <c r="X22" s="824">
        <v>3</v>
      </c>
      <c r="Y22" s="510" t="s">
        <v>283</v>
      </c>
      <c r="Z22" s="510" t="s">
        <v>291</v>
      </c>
      <c r="AA22" s="510" t="s">
        <v>290</v>
      </c>
      <c r="AB22" s="439">
        <f t="shared" si="0"/>
        <v>20</v>
      </c>
      <c r="AC22" s="141" t="s">
        <v>335</v>
      </c>
      <c r="AD22" s="145">
        <v>46113</v>
      </c>
      <c r="AE22" s="145">
        <v>46295</v>
      </c>
      <c r="AF22" s="147">
        <v>0</v>
      </c>
      <c r="AG22" s="147">
        <v>0</v>
      </c>
      <c r="AH22" s="147">
        <v>1</v>
      </c>
      <c r="AI22" s="147">
        <v>1</v>
      </c>
      <c r="AJ22" s="142">
        <v>0.7</v>
      </c>
      <c r="AK22" s="39" t="s">
        <v>367</v>
      </c>
      <c r="AL22" s="492" t="s">
        <v>343</v>
      </c>
      <c r="AM22" s="851" t="s">
        <v>346</v>
      </c>
      <c r="AN22" s="848" t="s">
        <v>299</v>
      </c>
    </row>
    <row r="23" spans="1:40" ht="60">
      <c r="A23" s="886"/>
      <c r="B23" s="594"/>
      <c r="C23" s="482"/>
      <c r="D23" s="482"/>
      <c r="E23" s="482"/>
      <c r="F23" s="482"/>
      <c r="G23" s="482"/>
      <c r="H23" s="617"/>
      <c r="I23" s="482"/>
      <c r="J23" s="482"/>
      <c r="K23" s="482"/>
      <c r="L23" s="482"/>
      <c r="M23" s="482"/>
      <c r="N23" s="520"/>
      <c r="O23" s="482"/>
      <c r="P23" s="510"/>
      <c r="Q23" s="630"/>
      <c r="R23" s="857"/>
      <c r="S23" s="619"/>
      <c r="T23" s="510"/>
      <c r="U23" s="824"/>
      <c r="V23" s="824"/>
      <c r="W23" s="824"/>
      <c r="X23" s="824"/>
      <c r="Y23" s="510"/>
      <c r="Z23" s="510"/>
      <c r="AA23" s="510"/>
      <c r="AB23" s="439">
        <f t="shared" si="0"/>
        <v>21</v>
      </c>
      <c r="AC23" s="141" t="s">
        <v>336</v>
      </c>
      <c r="AD23" s="145">
        <v>46204</v>
      </c>
      <c r="AE23" s="145">
        <v>46295</v>
      </c>
      <c r="AF23" s="147">
        <v>0</v>
      </c>
      <c r="AG23" s="147">
        <v>0</v>
      </c>
      <c r="AH23" s="147">
        <v>1</v>
      </c>
      <c r="AI23" s="147">
        <v>1</v>
      </c>
      <c r="AJ23" s="142">
        <v>0.2</v>
      </c>
      <c r="AK23" s="39" t="s">
        <v>368</v>
      </c>
      <c r="AL23" s="492"/>
      <c r="AM23" s="851"/>
      <c r="AN23" s="848"/>
    </row>
    <row r="24" spans="1:40" ht="72">
      <c r="A24" s="886"/>
      <c r="B24" s="594"/>
      <c r="C24" s="482"/>
      <c r="D24" s="482"/>
      <c r="E24" s="482"/>
      <c r="F24" s="482"/>
      <c r="G24" s="482"/>
      <c r="H24" s="617"/>
      <c r="I24" s="482"/>
      <c r="J24" s="482"/>
      <c r="K24" s="482"/>
      <c r="L24" s="482"/>
      <c r="M24" s="482"/>
      <c r="N24" s="520"/>
      <c r="O24" s="482"/>
      <c r="P24" s="510"/>
      <c r="Q24" s="630"/>
      <c r="R24" s="857"/>
      <c r="S24" s="619"/>
      <c r="T24" s="510"/>
      <c r="U24" s="824"/>
      <c r="V24" s="824"/>
      <c r="W24" s="824"/>
      <c r="X24" s="824"/>
      <c r="Y24" s="510"/>
      <c r="Z24" s="510"/>
      <c r="AA24" s="510"/>
      <c r="AB24" s="439">
        <f t="shared" si="0"/>
        <v>22</v>
      </c>
      <c r="AC24" s="141" t="s">
        <v>337</v>
      </c>
      <c r="AD24" s="145">
        <v>46266</v>
      </c>
      <c r="AE24" s="145">
        <v>46387</v>
      </c>
      <c r="AF24" s="147">
        <v>0</v>
      </c>
      <c r="AG24" s="147">
        <v>0</v>
      </c>
      <c r="AH24" s="147">
        <v>0</v>
      </c>
      <c r="AI24" s="147">
        <v>1</v>
      </c>
      <c r="AJ24" s="142">
        <v>0.1</v>
      </c>
      <c r="AK24" s="39" t="s">
        <v>369</v>
      </c>
      <c r="AL24" s="492"/>
      <c r="AM24" s="851"/>
      <c r="AN24" s="848"/>
    </row>
    <row r="25" spans="1:40" ht="55.2" customHeight="1">
      <c r="A25" s="886"/>
      <c r="B25" s="594" t="s">
        <v>149</v>
      </c>
      <c r="C25" s="482" t="s">
        <v>168</v>
      </c>
      <c r="D25" s="482" t="s">
        <v>168</v>
      </c>
      <c r="E25" s="482" t="s">
        <v>168</v>
      </c>
      <c r="F25" s="482" t="s">
        <v>168</v>
      </c>
      <c r="G25" s="482"/>
      <c r="H25" s="617">
        <v>2019011000154</v>
      </c>
      <c r="I25" s="482" t="s">
        <v>175</v>
      </c>
      <c r="J25" s="482" t="s">
        <v>220</v>
      </c>
      <c r="K25" s="482" t="s">
        <v>149</v>
      </c>
      <c r="L25" s="482" t="s">
        <v>216</v>
      </c>
      <c r="M25" s="482" t="s">
        <v>301</v>
      </c>
      <c r="N25" s="520"/>
      <c r="O25" s="482"/>
      <c r="P25" s="853">
        <v>2</v>
      </c>
      <c r="Q25" s="858">
        <v>8</v>
      </c>
      <c r="R25" s="855" t="s">
        <v>320</v>
      </c>
      <c r="S25" s="619">
        <v>0.35</v>
      </c>
      <c r="T25" s="853">
        <v>2</v>
      </c>
      <c r="U25" s="824">
        <v>1</v>
      </c>
      <c r="V25" s="824">
        <v>1</v>
      </c>
      <c r="W25" s="824">
        <v>2</v>
      </c>
      <c r="X25" s="824">
        <v>2</v>
      </c>
      <c r="Y25" s="510" t="s">
        <v>283</v>
      </c>
      <c r="Z25" s="510" t="s">
        <v>291</v>
      </c>
      <c r="AA25" s="510" t="s">
        <v>287</v>
      </c>
      <c r="AB25" s="439">
        <f t="shared" si="0"/>
        <v>23</v>
      </c>
      <c r="AC25" s="141" t="s">
        <v>338</v>
      </c>
      <c r="AD25" s="145">
        <v>46023</v>
      </c>
      <c r="AE25" s="145">
        <v>46387</v>
      </c>
      <c r="AF25" s="146">
        <v>0.25</v>
      </c>
      <c r="AG25" s="146">
        <v>0.5</v>
      </c>
      <c r="AH25" s="146">
        <v>0.75</v>
      </c>
      <c r="AI25" s="146">
        <v>1</v>
      </c>
      <c r="AJ25" s="142">
        <v>0.08</v>
      </c>
      <c r="AK25" s="39" t="s">
        <v>304</v>
      </c>
      <c r="AL25" s="492"/>
      <c r="AM25" s="851"/>
      <c r="AN25" s="848" t="s">
        <v>300</v>
      </c>
    </row>
    <row r="26" spans="1:40" ht="36">
      <c r="A26" s="886"/>
      <c r="B26" s="594"/>
      <c r="C26" s="482"/>
      <c r="D26" s="482"/>
      <c r="E26" s="482"/>
      <c r="F26" s="482"/>
      <c r="G26" s="482"/>
      <c r="H26" s="617"/>
      <c r="I26" s="482"/>
      <c r="J26" s="482"/>
      <c r="K26" s="482"/>
      <c r="L26" s="482"/>
      <c r="M26" s="482"/>
      <c r="N26" s="520"/>
      <c r="O26" s="482"/>
      <c r="P26" s="853"/>
      <c r="Q26" s="858"/>
      <c r="R26" s="855"/>
      <c r="S26" s="619"/>
      <c r="T26" s="853"/>
      <c r="U26" s="824"/>
      <c r="V26" s="824"/>
      <c r="W26" s="824"/>
      <c r="X26" s="824"/>
      <c r="Y26" s="510"/>
      <c r="Z26" s="510"/>
      <c r="AA26" s="510"/>
      <c r="AB26" s="439">
        <f t="shared" si="0"/>
        <v>24</v>
      </c>
      <c r="AC26" s="141" t="s">
        <v>339</v>
      </c>
      <c r="AD26" s="145">
        <v>46023</v>
      </c>
      <c r="AE26" s="145">
        <v>46387</v>
      </c>
      <c r="AF26" s="147">
        <v>1</v>
      </c>
      <c r="AG26" s="147">
        <v>1</v>
      </c>
      <c r="AH26" s="147">
        <v>2</v>
      </c>
      <c r="AI26" s="147">
        <v>2</v>
      </c>
      <c r="AJ26" s="142">
        <v>0.9</v>
      </c>
      <c r="AK26" s="39" t="s">
        <v>370</v>
      </c>
      <c r="AL26" s="492"/>
      <c r="AM26" s="851"/>
      <c r="AN26" s="848"/>
    </row>
    <row r="27" spans="1:40" ht="36.6" thickBot="1">
      <c r="A27" s="887"/>
      <c r="B27" s="847"/>
      <c r="C27" s="845"/>
      <c r="D27" s="845"/>
      <c r="E27" s="845"/>
      <c r="F27" s="845"/>
      <c r="G27" s="845"/>
      <c r="H27" s="846"/>
      <c r="I27" s="845"/>
      <c r="J27" s="845"/>
      <c r="K27" s="845"/>
      <c r="L27" s="845"/>
      <c r="M27" s="845"/>
      <c r="N27" s="525"/>
      <c r="O27" s="845"/>
      <c r="P27" s="854"/>
      <c r="Q27" s="859"/>
      <c r="R27" s="856"/>
      <c r="S27" s="620"/>
      <c r="T27" s="854"/>
      <c r="U27" s="860"/>
      <c r="V27" s="860"/>
      <c r="W27" s="860"/>
      <c r="X27" s="860"/>
      <c r="Y27" s="605"/>
      <c r="Z27" s="605"/>
      <c r="AA27" s="605"/>
      <c r="AB27" s="440">
        <f t="shared" si="0"/>
        <v>25</v>
      </c>
      <c r="AC27" s="332" t="s">
        <v>340</v>
      </c>
      <c r="AD27" s="333">
        <v>46023</v>
      </c>
      <c r="AE27" s="333">
        <v>46387</v>
      </c>
      <c r="AF27" s="334">
        <v>1</v>
      </c>
      <c r="AG27" s="334">
        <v>1</v>
      </c>
      <c r="AH27" s="334">
        <v>2</v>
      </c>
      <c r="AI27" s="334">
        <v>2</v>
      </c>
      <c r="AJ27" s="329">
        <v>0.02</v>
      </c>
      <c r="AK27" s="54" t="s">
        <v>371</v>
      </c>
      <c r="AL27" s="529"/>
      <c r="AM27" s="852"/>
      <c r="AN27" s="849"/>
    </row>
    <row r="28" spans="1:40" ht="69">
      <c r="A28" s="484" t="s">
        <v>452</v>
      </c>
      <c r="B28" s="827" t="s">
        <v>149</v>
      </c>
      <c r="C28" s="767" t="s">
        <v>168</v>
      </c>
      <c r="D28" s="767" t="s">
        <v>172</v>
      </c>
      <c r="E28" s="767" t="s">
        <v>234</v>
      </c>
      <c r="F28" s="767" t="s">
        <v>246</v>
      </c>
      <c r="G28" s="767" t="s">
        <v>245</v>
      </c>
      <c r="H28" s="767" t="s">
        <v>168</v>
      </c>
      <c r="I28" s="767" t="s">
        <v>195</v>
      </c>
      <c r="J28" s="767" t="s">
        <v>236</v>
      </c>
      <c r="K28" s="767" t="s">
        <v>164</v>
      </c>
      <c r="L28" s="767" t="s">
        <v>168</v>
      </c>
      <c r="M28" s="767" t="s">
        <v>379</v>
      </c>
      <c r="N28" s="783">
        <v>3</v>
      </c>
      <c r="O28" s="841" t="s">
        <v>380</v>
      </c>
      <c r="P28" s="838" t="s">
        <v>381</v>
      </c>
      <c r="Q28" s="843">
        <v>9</v>
      </c>
      <c r="R28" s="838" t="s">
        <v>382</v>
      </c>
      <c r="S28" s="834">
        <v>1</v>
      </c>
      <c r="T28" s="834">
        <v>1</v>
      </c>
      <c r="U28" s="836">
        <v>0.28999999999999998</v>
      </c>
      <c r="V28" s="836">
        <v>1</v>
      </c>
      <c r="W28" s="836">
        <v>1</v>
      </c>
      <c r="X28" s="836">
        <v>1</v>
      </c>
      <c r="Y28" s="838" t="s">
        <v>383</v>
      </c>
      <c r="Z28" s="838" t="s">
        <v>384</v>
      </c>
      <c r="AA28" s="838" t="s">
        <v>170</v>
      </c>
      <c r="AB28" s="438">
        <f t="shared" si="0"/>
        <v>26</v>
      </c>
      <c r="AC28" s="159" t="s">
        <v>385</v>
      </c>
      <c r="AD28" s="161">
        <v>46023</v>
      </c>
      <c r="AE28" s="161">
        <v>46203</v>
      </c>
      <c r="AF28" s="160">
        <v>0.33</v>
      </c>
      <c r="AG28" s="160">
        <v>1</v>
      </c>
      <c r="AH28" s="160">
        <v>1</v>
      </c>
      <c r="AI28" s="160">
        <v>1</v>
      </c>
      <c r="AJ28" s="160">
        <v>0.5</v>
      </c>
      <c r="AK28" s="907" t="s">
        <v>386</v>
      </c>
      <c r="AL28" s="779" t="s">
        <v>387</v>
      </c>
      <c r="AM28" s="829" t="s">
        <v>388</v>
      </c>
      <c r="AN28" s="163" t="s">
        <v>389</v>
      </c>
    </row>
    <row r="29" spans="1:40" ht="70.8" customHeight="1" thickBot="1">
      <c r="A29" s="485"/>
      <c r="B29" s="828"/>
      <c r="C29" s="768"/>
      <c r="D29" s="768"/>
      <c r="E29" s="768"/>
      <c r="F29" s="768"/>
      <c r="G29" s="768"/>
      <c r="H29" s="768"/>
      <c r="I29" s="768"/>
      <c r="J29" s="768"/>
      <c r="K29" s="768"/>
      <c r="L29" s="768"/>
      <c r="M29" s="768"/>
      <c r="N29" s="784"/>
      <c r="O29" s="842"/>
      <c r="P29" s="839"/>
      <c r="Q29" s="844"/>
      <c r="R29" s="839"/>
      <c r="S29" s="835"/>
      <c r="T29" s="835"/>
      <c r="U29" s="837"/>
      <c r="V29" s="837"/>
      <c r="W29" s="837"/>
      <c r="X29" s="837"/>
      <c r="Y29" s="839"/>
      <c r="Z29" s="839"/>
      <c r="AA29" s="839"/>
      <c r="AB29" s="440">
        <f t="shared" si="0"/>
        <v>27</v>
      </c>
      <c r="AC29" s="336" t="s">
        <v>390</v>
      </c>
      <c r="AD29" s="338">
        <v>46023</v>
      </c>
      <c r="AE29" s="338">
        <v>46203</v>
      </c>
      <c r="AF29" s="337">
        <v>0.25</v>
      </c>
      <c r="AG29" s="337">
        <v>1</v>
      </c>
      <c r="AH29" s="337">
        <v>1</v>
      </c>
      <c r="AI29" s="337">
        <v>1</v>
      </c>
      <c r="AJ29" s="337">
        <v>0.5</v>
      </c>
      <c r="AK29" s="908" t="s">
        <v>391</v>
      </c>
      <c r="AL29" s="840"/>
      <c r="AM29" s="830"/>
      <c r="AN29" s="340" t="s">
        <v>392</v>
      </c>
    </row>
    <row r="30" spans="1:40" ht="36">
      <c r="A30" s="596" t="s">
        <v>453</v>
      </c>
      <c r="B30" s="826" t="s">
        <v>149</v>
      </c>
      <c r="C30" s="533" t="s">
        <v>168</v>
      </c>
      <c r="D30" s="533" t="s">
        <v>172</v>
      </c>
      <c r="E30" s="533" t="s">
        <v>218</v>
      </c>
      <c r="F30" s="533" t="s">
        <v>185</v>
      </c>
      <c r="G30" s="533"/>
      <c r="H30" s="533" t="s">
        <v>168</v>
      </c>
      <c r="I30" s="533" t="s">
        <v>175</v>
      </c>
      <c r="J30" s="533" t="s">
        <v>210</v>
      </c>
      <c r="K30" s="533" t="s">
        <v>149</v>
      </c>
      <c r="L30" s="533" t="s">
        <v>119</v>
      </c>
      <c r="M30" s="533" t="s">
        <v>393</v>
      </c>
      <c r="N30" s="512">
        <v>4</v>
      </c>
      <c r="O30" s="825" t="s">
        <v>394</v>
      </c>
      <c r="P30" s="825">
        <v>2</v>
      </c>
      <c r="Q30" s="831">
        <v>10</v>
      </c>
      <c r="R30" s="825" t="s">
        <v>395</v>
      </c>
      <c r="S30" s="832">
        <v>0.33300000000000002</v>
      </c>
      <c r="T30" s="825">
        <v>5</v>
      </c>
      <c r="U30" s="823">
        <v>0</v>
      </c>
      <c r="V30" s="823">
        <v>1</v>
      </c>
      <c r="W30" s="823">
        <v>2</v>
      </c>
      <c r="X30" s="823">
        <v>5</v>
      </c>
      <c r="Y30" s="825" t="s">
        <v>155</v>
      </c>
      <c r="Z30" s="825" t="s">
        <v>396</v>
      </c>
      <c r="AA30" s="825" t="s">
        <v>397</v>
      </c>
      <c r="AB30" s="438">
        <f t="shared" si="0"/>
        <v>28</v>
      </c>
      <c r="AC30" s="164" t="s">
        <v>398</v>
      </c>
      <c r="AD30" s="165">
        <v>46032</v>
      </c>
      <c r="AE30" s="165">
        <v>46122</v>
      </c>
      <c r="AF30" s="166">
        <v>0</v>
      </c>
      <c r="AG30" s="166">
        <v>1</v>
      </c>
      <c r="AH30" s="166">
        <v>1</v>
      </c>
      <c r="AI30" s="166">
        <v>1</v>
      </c>
      <c r="AJ30" s="166">
        <v>0.2</v>
      </c>
      <c r="AK30" s="905" t="s">
        <v>399</v>
      </c>
      <c r="AL30" s="547" t="s">
        <v>400</v>
      </c>
      <c r="AM30" s="548" t="s">
        <v>401</v>
      </c>
      <c r="AN30" s="168"/>
    </row>
    <row r="31" spans="1:40" ht="36">
      <c r="A31" s="484"/>
      <c r="B31" s="606"/>
      <c r="C31" s="519"/>
      <c r="D31" s="519"/>
      <c r="E31" s="519"/>
      <c r="F31" s="519"/>
      <c r="G31" s="519"/>
      <c r="H31" s="519"/>
      <c r="I31" s="519"/>
      <c r="J31" s="519"/>
      <c r="K31" s="519"/>
      <c r="L31" s="519"/>
      <c r="M31" s="519"/>
      <c r="N31" s="497"/>
      <c r="O31" s="526"/>
      <c r="P31" s="526"/>
      <c r="Q31" s="630"/>
      <c r="R31" s="526"/>
      <c r="S31" s="833"/>
      <c r="T31" s="526"/>
      <c r="U31" s="824"/>
      <c r="V31" s="824"/>
      <c r="W31" s="824"/>
      <c r="X31" s="824"/>
      <c r="Y31" s="526"/>
      <c r="Z31" s="526"/>
      <c r="AA31" s="526"/>
      <c r="AB31" s="439">
        <f t="shared" si="0"/>
        <v>29</v>
      </c>
      <c r="AC31" s="17" t="s">
        <v>402</v>
      </c>
      <c r="AD31" s="172">
        <v>46123</v>
      </c>
      <c r="AE31" s="172">
        <v>46213</v>
      </c>
      <c r="AF31" s="173">
        <v>0</v>
      </c>
      <c r="AG31" s="173">
        <v>0</v>
      </c>
      <c r="AH31" s="173">
        <v>1</v>
      </c>
      <c r="AI31" s="173">
        <v>1</v>
      </c>
      <c r="AJ31" s="173">
        <v>0.2</v>
      </c>
      <c r="AK31" s="909" t="s">
        <v>403</v>
      </c>
      <c r="AL31" s="492"/>
      <c r="AM31" s="493"/>
      <c r="AN31" s="175"/>
    </row>
    <row r="32" spans="1:40" ht="36">
      <c r="A32" s="484"/>
      <c r="B32" s="606"/>
      <c r="C32" s="519"/>
      <c r="D32" s="519"/>
      <c r="E32" s="519"/>
      <c r="F32" s="519"/>
      <c r="G32" s="519"/>
      <c r="H32" s="519"/>
      <c r="I32" s="519"/>
      <c r="J32" s="519"/>
      <c r="K32" s="519"/>
      <c r="L32" s="519"/>
      <c r="M32" s="519"/>
      <c r="N32" s="497"/>
      <c r="O32" s="526"/>
      <c r="P32" s="526"/>
      <c r="Q32" s="630"/>
      <c r="R32" s="526"/>
      <c r="S32" s="833"/>
      <c r="T32" s="526"/>
      <c r="U32" s="824"/>
      <c r="V32" s="824"/>
      <c r="W32" s="824"/>
      <c r="X32" s="824"/>
      <c r="Y32" s="526"/>
      <c r="Z32" s="526"/>
      <c r="AA32" s="526"/>
      <c r="AB32" s="439">
        <f t="shared" si="0"/>
        <v>30</v>
      </c>
      <c r="AC32" s="17" t="s">
        <v>404</v>
      </c>
      <c r="AD32" s="172">
        <v>46214</v>
      </c>
      <c r="AE32" s="172">
        <v>46305</v>
      </c>
      <c r="AF32" s="173">
        <v>0</v>
      </c>
      <c r="AG32" s="173">
        <v>0</v>
      </c>
      <c r="AH32" s="173">
        <v>0</v>
      </c>
      <c r="AI32" s="173">
        <v>1</v>
      </c>
      <c r="AJ32" s="173">
        <v>0.2</v>
      </c>
      <c r="AK32" s="909" t="s">
        <v>405</v>
      </c>
      <c r="AL32" s="492"/>
      <c r="AM32" s="493"/>
      <c r="AN32" s="175"/>
    </row>
    <row r="33" spans="1:40" ht="24">
      <c r="A33" s="484"/>
      <c r="B33" s="606"/>
      <c r="C33" s="519"/>
      <c r="D33" s="519"/>
      <c r="E33" s="519"/>
      <c r="F33" s="519"/>
      <c r="G33" s="519"/>
      <c r="H33" s="519"/>
      <c r="I33" s="519"/>
      <c r="J33" s="519"/>
      <c r="K33" s="519"/>
      <c r="L33" s="519"/>
      <c r="M33" s="519"/>
      <c r="N33" s="497"/>
      <c r="O33" s="526"/>
      <c r="P33" s="526"/>
      <c r="Q33" s="630"/>
      <c r="R33" s="526"/>
      <c r="S33" s="833"/>
      <c r="T33" s="526"/>
      <c r="U33" s="824"/>
      <c r="V33" s="824"/>
      <c r="W33" s="824"/>
      <c r="X33" s="824"/>
      <c r="Y33" s="526"/>
      <c r="Z33" s="526"/>
      <c r="AA33" s="526"/>
      <c r="AB33" s="439">
        <f t="shared" si="0"/>
        <v>31</v>
      </c>
      <c r="AC33" s="17" t="s">
        <v>406</v>
      </c>
      <c r="AD33" s="172">
        <v>46306</v>
      </c>
      <c r="AE33" s="172">
        <v>46387</v>
      </c>
      <c r="AF33" s="173">
        <v>0</v>
      </c>
      <c r="AG33" s="173">
        <v>0</v>
      </c>
      <c r="AH33" s="173">
        <v>0</v>
      </c>
      <c r="AI33" s="173">
        <v>1</v>
      </c>
      <c r="AJ33" s="173">
        <v>0.2</v>
      </c>
      <c r="AK33" s="909" t="s">
        <v>407</v>
      </c>
      <c r="AL33" s="492"/>
      <c r="AM33" s="493"/>
      <c r="AN33" s="175"/>
    </row>
    <row r="34" spans="1:40" ht="36">
      <c r="A34" s="484"/>
      <c r="B34" s="606" t="s">
        <v>149</v>
      </c>
      <c r="C34" s="519" t="s">
        <v>168</v>
      </c>
      <c r="D34" s="519" t="s">
        <v>172</v>
      </c>
      <c r="E34" s="519" t="s">
        <v>218</v>
      </c>
      <c r="F34" s="519" t="s">
        <v>185</v>
      </c>
      <c r="G34" s="519"/>
      <c r="H34" s="519" t="s">
        <v>198</v>
      </c>
      <c r="I34" s="519" t="s">
        <v>175</v>
      </c>
      <c r="J34" s="519" t="s">
        <v>210</v>
      </c>
      <c r="K34" s="519" t="s">
        <v>149</v>
      </c>
      <c r="L34" s="519" t="s">
        <v>119</v>
      </c>
      <c r="M34" s="519" t="s">
        <v>393</v>
      </c>
      <c r="N34" s="497"/>
      <c r="O34" s="526"/>
      <c r="P34" s="526"/>
      <c r="Q34" s="630"/>
      <c r="R34" s="526"/>
      <c r="S34" s="833"/>
      <c r="T34" s="526"/>
      <c r="U34" s="824"/>
      <c r="V34" s="824"/>
      <c r="W34" s="824"/>
      <c r="X34" s="824"/>
      <c r="Y34" s="526"/>
      <c r="Z34" s="526"/>
      <c r="AA34" s="526"/>
      <c r="AB34" s="439">
        <f t="shared" si="0"/>
        <v>32</v>
      </c>
      <c r="AC34" s="17" t="s">
        <v>408</v>
      </c>
      <c r="AD34" s="172">
        <v>46306</v>
      </c>
      <c r="AE34" s="172">
        <v>46387</v>
      </c>
      <c r="AF34" s="173">
        <v>0</v>
      </c>
      <c r="AG34" s="173">
        <v>0</v>
      </c>
      <c r="AH34" s="173">
        <v>0</v>
      </c>
      <c r="AI34" s="173">
        <v>1</v>
      </c>
      <c r="AJ34" s="173">
        <v>0.2</v>
      </c>
      <c r="AK34" s="909" t="s">
        <v>409</v>
      </c>
      <c r="AL34" s="492"/>
      <c r="AM34" s="493"/>
      <c r="AN34" s="175"/>
    </row>
    <row r="35" spans="1:40" ht="36">
      <c r="A35" s="484"/>
      <c r="B35" s="606" t="s">
        <v>149</v>
      </c>
      <c r="C35" s="519" t="s">
        <v>168</v>
      </c>
      <c r="D35" s="519" t="s">
        <v>172</v>
      </c>
      <c r="E35" s="519" t="s">
        <v>218</v>
      </c>
      <c r="F35" s="519" t="s">
        <v>185</v>
      </c>
      <c r="G35" s="519"/>
      <c r="H35" s="519" t="s">
        <v>168</v>
      </c>
      <c r="I35" s="519" t="s">
        <v>175</v>
      </c>
      <c r="J35" s="519" t="s">
        <v>210</v>
      </c>
      <c r="K35" s="519" t="s">
        <v>149</v>
      </c>
      <c r="L35" s="519" t="s">
        <v>119</v>
      </c>
      <c r="M35" s="519" t="s">
        <v>393</v>
      </c>
      <c r="N35" s="497">
        <v>5</v>
      </c>
      <c r="O35" s="526" t="s">
        <v>410</v>
      </c>
      <c r="P35" s="526" t="s">
        <v>381</v>
      </c>
      <c r="Q35" s="630">
        <v>11</v>
      </c>
      <c r="R35" s="526" t="s">
        <v>411</v>
      </c>
      <c r="S35" s="820">
        <v>0.33300000000000002</v>
      </c>
      <c r="T35" s="628">
        <v>1</v>
      </c>
      <c r="U35" s="736">
        <v>0.25</v>
      </c>
      <c r="V35" s="736">
        <v>0.5</v>
      </c>
      <c r="W35" s="736">
        <v>0.75</v>
      </c>
      <c r="X35" s="736">
        <v>1</v>
      </c>
      <c r="Y35" s="526" t="s">
        <v>412</v>
      </c>
      <c r="Z35" s="526" t="s">
        <v>413</v>
      </c>
      <c r="AA35" s="526" t="s">
        <v>170</v>
      </c>
      <c r="AB35" s="439">
        <f t="shared" si="0"/>
        <v>33</v>
      </c>
      <c r="AC35" s="17" t="s">
        <v>414</v>
      </c>
      <c r="AD35" s="172">
        <v>46069</v>
      </c>
      <c r="AE35" s="172">
        <v>46387</v>
      </c>
      <c r="AF35" s="173">
        <v>0.25</v>
      </c>
      <c r="AG35" s="173">
        <v>0.5</v>
      </c>
      <c r="AH35" s="173">
        <v>0.75</v>
      </c>
      <c r="AI35" s="173">
        <v>1</v>
      </c>
      <c r="AJ35" s="173">
        <v>0.25</v>
      </c>
      <c r="AK35" s="909" t="s">
        <v>415</v>
      </c>
      <c r="AL35" s="492"/>
      <c r="AM35" s="493"/>
      <c r="AN35" s="175"/>
    </row>
    <row r="36" spans="1:40" ht="48">
      <c r="A36" s="484"/>
      <c r="B36" s="606"/>
      <c r="C36" s="519"/>
      <c r="D36" s="519"/>
      <c r="E36" s="519"/>
      <c r="F36" s="519"/>
      <c r="G36" s="519"/>
      <c r="H36" s="519"/>
      <c r="I36" s="519"/>
      <c r="J36" s="519"/>
      <c r="K36" s="519"/>
      <c r="L36" s="519"/>
      <c r="M36" s="519"/>
      <c r="N36" s="497"/>
      <c r="O36" s="526"/>
      <c r="P36" s="526"/>
      <c r="Q36" s="630"/>
      <c r="R36" s="526"/>
      <c r="S36" s="820"/>
      <c r="T36" s="628"/>
      <c r="U36" s="736"/>
      <c r="V36" s="736"/>
      <c r="W36" s="736"/>
      <c r="X36" s="736"/>
      <c r="Y36" s="526"/>
      <c r="Z36" s="526"/>
      <c r="AA36" s="526"/>
      <c r="AB36" s="439">
        <f t="shared" si="0"/>
        <v>34</v>
      </c>
      <c r="AC36" s="17" t="s">
        <v>416</v>
      </c>
      <c r="AD36" s="172">
        <v>46069</v>
      </c>
      <c r="AE36" s="172">
        <v>46387</v>
      </c>
      <c r="AF36" s="173">
        <v>0.25</v>
      </c>
      <c r="AG36" s="173">
        <v>0.5</v>
      </c>
      <c r="AH36" s="173">
        <v>0.75</v>
      </c>
      <c r="AI36" s="173">
        <v>1</v>
      </c>
      <c r="AJ36" s="173">
        <v>0.25</v>
      </c>
      <c r="AK36" s="909" t="s">
        <v>415</v>
      </c>
      <c r="AL36" s="492"/>
      <c r="AM36" s="493"/>
      <c r="AN36" s="175"/>
    </row>
    <row r="37" spans="1:40" ht="48">
      <c r="A37" s="484"/>
      <c r="B37" s="606"/>
      <c r="C37" s="519"/>
      <c r="D37" s="519"/>
      <c r="E37" s="519"/>
      <c r="F37" s="519"/>
      <c r="G37" s="519"/>
      <c r="H37" s="519"/>
      <c r="I37" s="519"/>
      <c r="J37" s="519"/>
      <c r="K37" s="519"/>
      <c r="L37" s="519"/>
      <c r="M37" s="519"/>
      <c r="N37" s="497"/>
      <c r="O37" s="526"/>
      <c r="P37" s="526"/>
      <c r="Q37" s="630"/>
      <c r="R37" s="526"/>
      <c r="S37" s="820"/>
      <c r="T37" s="628"/>
      <c r="U37" s="736"/>
      <c r="V37" s="736"/>
      <c r="W37" s="736"/>
      <c r="X37" s="736"/>
      <c r="Y37" s="526"/>
      <c r="Z37" s="526"/>
      <c r="AA37" s="526"/>
      <c r="AB37" s="439">
        <f t="shared" si="0"/>
        <v>35</v>
      </c>
      <c r="AC37" s="17" t="s">
        <v>417</v>
      </c>
      <c r="AD37" s="172">
        <v>46069</v>
      </c>
      <c r="AE37" s="172">
        <v>46387</v>
      </c>
      <c r="AF37" s="173">
        <v>0.25</v>
      </c>
      <c r="AG37" s="173">
        <v>0.5</v>
      </c>
      <c r="AH37" s="173">
        <v>0.75</v>
      </c>
      <c r="AI37" s="173">
        <v>1</v>
      </c>
      <c r="AJ37" s="173">
        <v>0.25</v>
      </c>
      <c r="AK37" s="909" t="s">
        <v>415</v>
      </c>
      <c r="AL37" s="492"/>
      <c r="AM37" s="493"/>
      <c r="AN37" s="175"/>
    </row>
    <row r="38" spans="1:40" ht="36">
      <c r="A38" s="484"/>
      <c r="B38" s="606"/>
      <c r="C38" s="519"/>
      <c r="D38" s="519"/>
      <c r="E38" s="519"/>
      <c r="F38" s="519"/>
      <c r="G38" s="519"/>
      <c r="H38" s="519"/>
      <c r="I38" s="519"/>
      <c r="J38" s="519"/>
      <c r="K38" s="519"/>
      <c r="L38" s="519"/>
      <c r="M38" s="519"/>
      <c r="N38" s="497"/>
      <c r="O38" s="526"/>
      <c r="P38" s="526"/>
      <c r="Q38" s="630"/>
      <c r="R38" s="526"/>
      <c r="S38" s="820"/>
      <c r="T38" s="628"/>
      <c r="U38" s="736"/>
      <c r="V38" s="736"/>
      <c r="W38" s="736"/>
      <c r="X38" s="736"/>
      <c r="Y38" s="526"/>
      <c r="Z38" s="526"/>
      <c r="AA38" s="526"/>
      <c r="AB38" s="439">
        <f t="shared" si="0"/>
        <v>36</v>
      </c>
      <c r="AC38" s="17" t="s">
        <v>418</v>
      </c>
      <c r="AD38" s="172">
        <v>46069</v>
      </c>
      <c r="AE38" s="172">
        <v>46387</v>
      </c>
      <c r="AF38" s="173">
        <v>0.25</v>
      </c>
      <c r="AG38" s="173">
        <v>0.5</v>
      </c>
      <c r="AH38" s="173">
        <v>0.75</v>
      </c>
      <c r="AI38" s="173">
        <v>1</v>
      </c>
      <c r="AJ38" s="173">
        <v>0.25</v>
      </c>
      <c r="AK38" s="909" t="s">
        <v>415</v>
      </c>
      <c r="AL38" s="492"/>
      <c r="AM38" s="493"/>
      <c r="AN38" s="175"/>
    </row>
    <row r="39" spans="1:40" ht="48">
      <c r="A39" s="484"/>
      <c r="B39" s="606" t="s">
        <v>149</v>
      </c>
      <c r="C39" s="519" t="s">
        <v>168</v>
      </c>
      <c r="D39" s="519" t="s">
        <v>172</v>
      </c>
      <c r="E39" s="519" t="s">
        <v>218</v>
      </c>
      <c r="F39" s="519" t="s">
        <v>185</v>
      </c>
      <c r="G39" s="519"/>
      <c r="H39" s="519" t="s">
        <v>168</v>
      </c>
      <c r="I39" s="519" t="s">
        <v>175</v>
      </c>
      <c r="J39" s="519" t="s">
        <v>210</v>
      </c>
      <c r="K39" s="519" t="s">
        <v>149</v>
      </c>
      <c r="L39" s="519" t="s">
        <v>119</v>
      </c>
      <c r="M39" s="519" t="s">
        <v>393</v>
      </c>
      <c r="N39" s="497">
        <v>6</v>
      </c>
      <c r="O39" s="526" t="s">
        <v>419</v>
      </c>
      <c r="P39" s="526" t="s">
        <v>381</v>
      </c>
      <c r="Q39" s="630">
        <v>12</v>
      </c>
      <c r="R39" s="526" t="s">
        <v>420</v>
      </c>
      <c r="S39" s="820">
        <v>0.33400000000000002</v>
      </c>
      <c r="T39" s="628">
        <v>1</v>
      </c>
      <c r="U39" s="736">
        <v>0.25</v>
      </c>
      <c r="V39" s="736">
        <v>0.5</v>
      </c>
      <c r="W39" s="736">
        <v>0.75</v>
      </c>
      <c r="X39" s="736">
        <v>1</v>
      </c>
      <c r="Y39" s="526" t="s">
        <v>155</v>
      </c>
      <c r="Z39" s="526" t="s">
        <v>421</v>
      </c>
      <c r="AA39" s="526" t="s">
        <v>170</v>
      </c>
      <c r="AB39" s="439">
        <f t="shared" si="0"/>
        <v>37</v>
      </c>
      <c r="AC39" s="17" t="s">
        <v>422</v>
      </c>
      <c r="AD39" s="172">
        <v>46069</v>
      </c>
      <c r="AE39" s="172">
        <v>46387</v>
      </c>
      <c r="AF39" s="173">
        <v>0.25</v>
      </c>
      <c r="AG39" s="173">
        <v>0.5</v>
      </c>
      <c r="AH39" s="173">
        <v>0.75</v>
      </c>
      <c r="AI39" s="173">
        <v>1</v>
      </c>
      <c r="AJ39" s="173">
        <v>0.2</v>
      </c>
      <c r="AK39" s="909" t="s">
        <v>423</v>
      </c>
      <c r="AL39" s="492"/>
      <c r="AM39" s="493"/>
      <c r="AN39" s="175"/>
    </row>
    <row r="40" spans="1:40" ht="60">
      <c r="A40" s="484"/>
      <c r="B40" s="606"/>
      <c r="C40" s="519"/>
      <c r="D40" s="519"/>
      <c r="E40" s="519"/>
      <c r="F40" s="519"/>
      <c r="G40" s="519"/>
      <c r="H40" s="519"/>
      <c r="I40" s="519"/>
      <c r="J40" s="519"/>
      <c r="K40" s="519"/>
      <c r="L40" s="519"/>
      <c r="M40" s="519"/>
      <c r="N40" s="497"/>
      <c r="O40" s="526"/>
      <c r="P40" s="526"/>
      <c r="Q40" s="630"/>
      <c r="R40" s="526"/>
      <c r="S40" s="820"/>
      <c r="T40" s="628"/>
      <c r="U40" s="736"/>
      <c r="V40" s="736"/>
      <c r="W40" s="736"/>
      <c r="X40" s="736"/>
      <c r="Y40" s="526"/>
      <c r="Z40" s="526"/>
      <c r="AA40" s="526"/>
      <c r="AB40" s="439">
        <f t="shared" si="0"/>
        <v>38</v>
      </c>
      <c r="AC40" s="17" t="s">
        <v>424</v>
      </c>
      <c r="AD40" s="172">
        <v>46069</v>
      </c>
      <c r="AE40" s="172">
        <v>46387</v>
      </c>
      <c r="AF40" s="173">
        <v>0.25</v>
      </c>
      <c r="AG40" s="173">
        <v>0.5</v>
      </c>
      <c r="AH40" s="173">
        <v>0.75</v>
      </c>
      <c r="AI40" s="173">
        <v>1</v>
      </c>
      <c r="AJ40" s="173">
        <v>0.2</v>
      </c>
      <c r="AK40" s="909" t="s">
        <v>423</v>
      </c>
      <c r="AL40" s="492"/>
      <c r="AM40" s="493"/>
      <c r="AN40" s="175"/>
    </row>
    <row r="41" spans="1:40" ht="36">
      <c r="A41" s="484"/>
      <c r="B41" s="606"/>
      <c r="C41" s="519"/>
      <c r="D41" s="519"/>
      <c r="E41" s="519"/>
      <c r="F41" s="519"/>
      <c r="G41" s="519"/>
      <c r="H41" s="519"/>
      <c r="I41" s="519"/>
      <c r="J41" s="519"/>
      <c r="K41" s="519"/>
      <c r="L41" s="519"/>
      <c r="M41" s="519"/>
      <c r="N41" s="497"/>
      <c r="O41" s="526"/>
      <c r="P41" s="526"/>
      <c r="Q41" s="630"/>
      <c r="R41" s="526"/>
      <c r="S41" s="820"/>
      <c r="T41" s="628"/>
      <c r="U41" s="736"/>
      <c r="V41" s="736"/>
      <c r="W41" s="736"/>
      <c r="X41" s="736"/>
      <c r="Y41" s="526"/>
      <c r="Z41" s="526"/>
      <c r="AA41" s="526"/>
      <c r="AB41" s="439">
        <f t="shared" si="0"/>
        <v>39</v>
      </c>
      <c r="AC41" s="17" t="s">
        <v>425</v>
      </c>
      <c r="AD41" s="172">
        <v>46069</v>
      </c>
      <c r="AE41" s="172">
        <v>46387</v>
      </c>
      <c r="AF41" s="173">
        <v>0.25</v>
      </c>
      <c r="AG41" s="173">
        <v>0.5</v>
      </c>
      <c r="AH41" s="173">
        <v>0.75</v>
      </c>
      <c r="AI41" s="173">
        <v>1</v>
      </c>
      <c r="AJ41" s="173">
        <v>0.2</v>
      </c>
      <c r="AK41" s="909" t="s">
        <v>423</v>
      </c>
      <c r="AL41" s="492"/>
      <c r="AM41" s="493"/>
      <c r="AN41" s="175"/>
    </row>
    <row r="42" spans="1:40" ht="48">
      <c r="A42" s="484"/>
      <c r="B42" s="606"/>
      <c r="C42" s="519"/>
      <c r="D42" s="519"/>
      <c r="E42" s="519"/>
      <c r="F42" s="519"/>
      <c r="G42" s="519"/>
      <c r="H42" s="519"/>
      <c r="I42" s="519"/>
      <c r="J42" s="519"/>
      <c r="K42" s="519"/>
      <c r="L42" s="519"/>
      <c r="M42" s="519"/>
      <c r="N42" s="497"/>
      <c r="O42" s="526"/>
      <c r="P42" s="526"/>
      <c r="Q42" s="630"/>
      <c r="R42" s="526"/>
      <c r="S42" s="820"/>
      <c r="T42" s="628"/>
      <c r="U42" s="736"/>
      <c r="V42" s="736"/>
      <c r="W42" s="736"/>
      <c r="X42" s="736"/>
      <c r="Y42" s="526"/>
      <c r="Z42" s="526"/>
      <c r="AA42" s="526"/>
      <c r="AB42" s="439">
        <f t="shared" si="0"/>
        <v>40</v>
      </c>
      <c r="AC42" s="17" t="s">
        <v>426</v>
      </c>
      <c r="AD42" s="172">
        <v>46069</v>
      </c>
      <c r="AE42" s="172">
        <v>46387</v>
      </c>
      <c r="AF42" s="173">
        <v>0.25</v>
      </c>
      <c r="AG42" s="173">
        <v>0.5</v>
      </c>
      <c r="AH42" s="173">
        <v>0.75</v>
      </c>
      <c r="AI42" s="173">
        <v>1</v>
      </c>
      <c r="AJ42" s="173">
        <v>0.2</v>
      </c>
      <c r="AK42" s="909" t="s">
        <v>423</v>
      </c>
      <c r="AL42" s="492"/>
      <c r="AM42" s="493"/>
      <c r="AN42" s="175"/>
    </row>
    <row r="43" spans="1:40" ht="48.6" thickBot="1">
      <c r="A43" s="485"/>
      <c r="B43" s="607"/>
      <c r="C43" s="522"/>
      <c r="D43" s="522"/>
      <c r="E43" s="522"/>
      <c r="F43" s="522"/>
      <c r="G43" s="522"/>
      <c r="H43" s="522"/>
      <c r="I43" s="522"/>
      <c r="J43" s="522"/>
      <c r="K43" s="522"/>
      <c r="L43" s="522"/>
      <c r="M43" s="522"/>
      <c r="N43" s="821"/>
      <c r="O43" s="527"/>
      <c r="P43" s="527"/>
      <c r="Q43" s="631"/>
      <c r="R43" s="527"/>
      <c r="S43" s="822"/>
      <c r="T43" s="629"/>
      <c r="U43" s="746"/>
      <c r="V43" s="746"/>
      <c r="W43" s="746"/>
      <c r="X43" s="746"/>
      <c r="Y43" s="527"/>
      <c r="Z43" s="527"/>
      <c r="AA43" s="527"/>
      <c r="AB43" s="440">
        <f t="shared" si="0"/>
        <v>41</v>
      </c>
      <c r="AC43" s="342" t="s">
        <v>427</v>
      </c>
      <c r="AD43" s="344">
        <v>46069</v>
      </c>
      <c r="AE43" s="344">
        <v>46387</v>
      </c>
      <c r="AF43" s="343">
        <v>0.25</v>
      </c>
      <c r="AG43" s="343">
        <v>0.5</v>
      </c>
      <c r="AH43" s="343">
        <v>0.75</v>
      </c>
      <c r="AI43" s="343">
        <v>1</v>
      </c>
      <c r="AJ43" s="343">
        <v>0.2</v>
      </c>
      <c r="AK43" s="910" t="s">
        <v>423</v>
      </c>
      <c r="AL43" s="529"/>
      <c r="AM43" s="597"/>
      <c r="AN43" s="346"/>
    </row>
    <row r="44" spans="1:40" ht="36">
      <c r="A44" s="596" t="s">
        <v>454</v>
      </c>
      <c r="B44" s="719" t="s">
        <v>149</v>
      </c>
      <c r="C44" s="715" t="s">
        <v>168</v>
      </c>
      <c r="D44" s="715" t="s">
        <v>168</v>
      </c>
      <c r="E44" s="715" t="s">
        <v>168</v>
      </c>
      <c r="F44" s="715" t="s">
        <v>168</v>
      </c>
      <c r="G44" s="715" t="s">
        <v>168</v>
      </c>
      <c r="H44" s="715" t="s">
        <v>168</v>
      </c>
      <c r="I44" s="715" t="s">
        <v>195</v>
      </c>
      <c r="J44" s="715" t="s">
        <v>240</v>
      </c>
      <c r="K44" s="715" t="s">
        <v>164</v>
      </c>
      <c r="L44" s="715" t="s">
        <v>211</v>
      </c>
      <c r="M44" s="715" t="s">
        <v>428</v>
      </c>
      <c r="N44" s="729">
        <v>7</v>
      </c>
      <c r="O44" s="710" t="s">
        <v>429</v>
      </c>
      <c r="P44" s="697" t="s">
        <v>168</v>
      </c>
      <c r="Q44" s="744">
        <v>13</v>
      </c>
      <c r="R44" s="710" t="s">
        <v>430</v>
      </c>
      <c r="S44" s="717">
        <v>0.3</v>
      </c>
      <c r="T44" s="697">
        <v>0.7</v>
      </c>
      <c r="U44" s="742">
        <v>0</v>
      </c>
      <c r="V44" s="742">
        <v>0</v>
      </c>
      <c r="W44" s="742">
        <v>0</v>
      </c>
      <c r="X44" s="742">
        <v>0.7</v>
      </c>
      <c r="Y44" s="715" t="s">
        <v>431</v>
      </c>
      <c r="Z44" s="710" t="s">
        <v>432</v>
      </c>
      <c r="AA44" s="715" t="s">
        <v>170</v>
      </c>
      <c r="AB44" s="438">
        <f t="shared" si="0"/>
        <v>42</v>
      </c>
      <c r="AC44" s="177" t="s">
        <v>433</v>
      </c>
      <c r="AD44" s="179">
        <v>46023</v>
      </c>
      <c r="AE44" s="179">
        <v>46081</v>
      </c>
      <c r="AF44" s="178">
        <v>1</v>
      </c>
      <c r="AG44" s="178">
        <v>1</v>
      </c>
      <c r="AH44" s="178">
        <v>1</v>
      </c>
      <c r="AI44" s="178">
        <v>1</v>
      </c>
      <c r="AJ44" s="178">
        <v>0.3</v>
      </c>
      <c r="AK44" s="453" t="s">
        <v>434</v>
      </c>
      <c r="AL44" s="639" t="s">
        <v>435</v>
      </c>
      <c r="AM44" s="639" t="s">
        <v>436</v>
      </c>
      <c r="AN44" s="716" t="s">
        <v>437</v>
      </c>
    </row>
    <row r="45" spans="1:40" ht="36">
      <c r="A45" s="484"/>
      <c r="B45" s="699"/>
      <c r="C45" s="701"/>
      <c r="D45" s="701"/>
      <c r="E45" s="701"/>
      <c r="F45" s="701"/>
      <c r="G45" s="701"/>
      <c r="H45" s="701"/>
      <c r="I45" s="701"/>
      <c r="J45" s="701"/>
      <c r="K45" s="701"/>
      <c r="L45" s="701"/>
      <c r="M45" s="701"/>
      <c r="N45" s="730"/>
      <c r="O45" s="490"/>
      <c r="P45" s="671"/>
      <c r="Q45" s="680"/>
      <c r="R45" s="490"/>
      <c r="S45" s="705"/>
      <c r="T45" s="671"/>
      <c r="U45" s="736"/>
      <c r="V45" s="736"/>
      <c r="W45" s="736"/>
      <c r="X45" s="736"/>
      <c r="Y45" s="701"/>
      <c r="Z45" s="490"/>
      <c r="AA45" s="701"/>
      <c r="AB45" s="439">
        <f t="shared" si="0"/>
        <v>43</v>
      </c>
      <c r="AC45" s="184" t="s">
        <v>438</v>
      </c>
      <c r="AD45" s="185">
        <v>46113</v>
      </c>
      <c r="AE45" s="185">
        <v>46203</v>
      </c>
      <c r="AF45" s="186">
        <v>0</v>
      </c>
      <c r="AG45" s="186">
        <v>1</v>
      </c>
      <c r="AH45" s="186">
        <v>1</v>
      </c>
      <c r="AI45" s="186">
        <v>1</v>
      </c>
      <c r="AJ45" s="186">
        <v>0.1</v>
      </c>
      <c r="AK45" s="911" t="s">
        <v>439</v>
      </c>
      <c r="AL45" s="640"/>
      <c r="AM45" s="640"/>
      <c r="AN45" s="693"/>
    </row>
    <row r="46" spans="1:40" ht="36">
      <c r="A46" s="484"/>
      <c r="B46" s="699"/>
      <c r="C46" s="701"/>
      <c r="D46" s="701"/>
      <c r="E46" s="701"/>
      <c r="F46" s="701"/>
      <c r="G46" s="701"/>
      <c r="H46" s="701"/>
      <c r="I46" s="701"/>
      <c r="J46" s="701"/>
      <c r="K46" s="701"/>
      <c r="L46" s="701"/>
      <c r="M46" s="701"/>
      <c r="N46" s="730"/>
      <c r="O46" s="490"/>
      <c r="P46" s="671"/>
      <c r="Q46" s="680"/>
      <c r="R46" s="490"/>
      <c r="S46" s="705"/>
      <c r="T46" s="671"/>
      <c r="U46" s="736"/>
      <c r="V46" s="736"/>
      <c r="W46" s="736"/>
      <c r="X46" s="736"/>
      <c r="Y46" s="701"/>
      <c r="Z46" s="490"/>
      <c r="AA46" s="701"/>
      <c r="AB46" s="439">
        <f t="shared" si="0"/>
        <v>44</v>
      </c>
      <c r="AC46" s="181" t="s">
        <v>440</v>
      </c>
      <c r="AD46" s="187">
        <v>46082</v>
      </c>
      <c r="AE46" s="187">
        <v>46356</v>
      </c>
      <c r="AF46" s="188">
        <v>0.11</v>
      </c>
      <c r="AG46" s="188">
        <v>0.44</v>
      </c>
      <c r="AH46" s="188">
        <v>0.78</v>
      </c>
      <c r="AI46" s="188">
        <v>1</v>
      </c>
      <c r="AJ46" s="188">
        <v>0.5</v>
      </c>
      <c r="AK46" s="259" t="s">
        <v>441</v>
      </c>
      <c r="AL46" s="640"/>
      <c r="AM46" s="640"/>
      <c r="AN46" s="693"/>
    </row>
    <row r="47" spans="1:40" ht="36">
      <c r="A47" s="484"/>
      <c r="B47" s="699"/>
      <c r="C47" s="701"/>
      <c r="D47" s="701"/>
      <c r="E47" s="701"/>
      <c r="F47" s="701"/>
      <c r="G47" s="701"/>
      <c r="H47" s="701"/>
      <c r="I47" s="701"/>
      <c r="J47" s="701"/>
      <c r="K47" s="701"/>
      <c r="L47" s="701"/>
      <c r="M47" s="701"/>
      <c r="N47" s="730"/>
      <c r="O47" s="490"/>
      <c r="P47" s="671"/>
      <c r="Q47" s="680"/>
      <c r="R47" s="490"/>
      <c r="S47" s="705"/>
      <c r="T47" s="671"/>
      <c r="U47" s="736"/>
      <c r="V47" s="736"/>
      <c r="W47" s="736"/>
      <c r="X47" s="736"/>
      <c r="Y47" s="701"/>
      <c r="Z47" s="490"/>
      <c r="AA47" s="701"/>
      <c r="AB47" s="439">
        <f t="shared" si="0"/>
        <v>45</v>
      </c>
      <c r="AC47" s="184" t="s">
        <v>442</v>
      </c>
      <c r="AD47" s="185">
        <v>46111</v>
      </c>
      <c r="AE47" s="185">
        <v>46387</v>
      </c>
      <c r="AF47" s="186">
        <v>0</v>
      </c>
      <c r="AG47" s="186">
        <v>0.33</v>
      </c>
      <c r="AH47" s="186">
        <v>0.66</v>
      </c>
      <c r="AI47" s="186">
        <v>1</v>
      </c>
      <c r="AJ47" s="186">
        <v>0.1</v>
      </c>
      <c r="AK47" s="911" t="s">
        <v>443</v>
      </c>
      <c r="AL47" s="640"/>
      <c r="AM47" s="640"/>
      <c r="AN47" s="693"/>
    </row>
    <row r="48" spans="1:40" ht="60">
      <c r="A48" s="484"/>
      <c r="B48" s="699" t="s">
        <v>149</v>
      </c>
      <c r="C48" s="701" t="s">
        <v>168</v>
      </c>
      <c r="D48" s="701" t="s">
        <v>168</v>
      </c>
      <c r="E48" s="701" t="s">
        <v>168</v>
      </c>
      <c r="F48" s="701" t="s">
        <v>168</v>
      </c>
      <c r="G48" s="701" t="s">
        <v>168</v>
      </c>
      <c r="H48" s="701" t="s">
        <v>168</v>
      </c>
      <c r="I48" s="701" t="s">
        <v>195</v>
      </c>
      <c r="J48" s="701" t="s">
        <v>240</v>
      </c>
      <c r="K48" s="701" t="s">
        <v>164</v>
      </c>
      <c r="L48" s="701" t="s">
        <v>211</v>
      </c>
      <c r="M48" s="701" t="s">
        <v>428</v>
      </c>
      <c r="N48" s="730"/>
      <c r="O48" s="490"/>
      <c r="P48" s="671">
        <v>1</v>
      </c>
      <c r="Q48" s="680">
        <v>14</v>
      </c>
      <c r="R48" s="490" t="s">
        <v>444</v>
      </c>
      <c r="S48" s="705">
        <v>0.7</v>
      </c>
      <c r="T48" s="705">
        <v>0.85</v>
      </c>
      <c r="U48" s="736">
        <v>0</v>
      </c>
      <c r="V48" s="736">
        <v>0</v>
      </c>
      <c r="W48" s="736">
        <v>0</v>
      </c>
      <c r="X48" s="736">
        <v>0.85</v>
      </c>
      <c r="Y48" s="701" t="s">
        <v>431</v>
      </c>
      <c r="Z48" s="722" t="s">
        <v>445</v>
      </c>
      <c r="AA48" s="701" t="s">
        <v>170</v>
      </c>
      <c r="AB48" s="439">
        <f t="shared" si="0"/>
        <v>46</v>
      </c>
      <c r="AC48" s="12" t="s">
        <v>446</v>
      </c>
      <c r="AD48" s="189">
        <v>46084</v>
      </c>
      <c r="AE48" s="189">
        <v>46387</v>
      </c>
      <c r="AF48" s="182">
        <v>0</v>
      </c>
      <c r="AG48" s="182">
        <v>0.33</v>
      </c>
      <c r="AH48" s="182">
        <v>0.66</v>
      </c>
      <c r="AI48" s="182">
        <v>1</v>
      </c>
      <c r="AJ48" s="182">
        <v>0.8</v>
      </c>
      <c r="AK48" s="239" t="s">
        <v>447</v>
      </c>
      <c r="AL48" s="640"/>
      <c r="AM48" s="640"/>
      <c r="AN48" s="693"/>
    </row>
    <row r="49" spans="1:40" ht="36.6" thickBot="1">
      <c r="A49" s="485"/>
      <c r="B49" s="700"/>
      <c r="C49" s="702"/>
      <c r="D49" s="702"/>
      <c r="E49" s="702"/>
      <c r="F49" s="702"/>
      <c r="G49" s="702"/>
      <c r="H49" s="702"/>
      <c r="I49" s="702"/>
      <c r="J49" s="702"/>
      <c r="K49" s="702"/>
      <c r="L49" s="702"/>
      <c r="M49" s="702"/>
      <c r="N49" s="734"/>
      <c r="O49" s="491"/>
      <c r="P49" s="672"/>
      <c r="Q49" s="681"/>
      <c r="R49" s="491"/>
      <c r="S49" s="745"/>
      <c r="T49" s="745"/>
      <c r="U49" s="746"/>
      <c r="V49" s="746"/>
      <c r="W49" s="746"/>
      <c r="X49" s="746"/>
      <c r="Y49" s="702"/>
      <c r="Z49" s="819"/>
      <c r="AA49" s="702"/>
      <c r="AB49" s="440">
        <f t="shared" si="0"/>
        <v>47</v>
      </c>
      <c r="AC49" s="352" t="s">
        <v>448</v>
      </c>
      <c r="AD49" s="353">
        <v>46083</v>
      </c>
      <c r="AE49" s="353">
        <v>46387</v>
      </c>
      <c r="AF49" s="354">
        <v>0.33</v>
      </c>
      <c r="AG49" s="354">
        <v>0.66</v>
      </c>
      <c r="AH49" s="354">
        <v>0.66</v>
      </c>
      <c r="AI49" s="354">
        <v>1</v>
      </c>
      <c r="AJ49" s="354">
        <v>0.2</v>
      </c>
      <c r="AK49" s="912" t="s">
        <v>449</v>
      </c>
      <c r="AL49" s="708"/>
      <c r="AM49" s="708"/>
      <c r="AN49" s="698"/>
    </row>
    <row r="50" spans="1:40" ht="174" customHeight="1" thickBot="1">
      <c r="A50" s="347" t="s">
        <v>455</v>
      </c>
      <c r="B50" s="355" t="s">
        <v>149</v>
      </c>
      <c r="C50" s="356" t="s">
        <v>168</v>
      </c>
      <c r="D50" s="356" t="s">
        <v>168</v>
      </c>
      <c r="E50" s="356" t="s">
        <v>168</v>
      </c>
      <c r="F50" s="356" t="s">
        <v>168</v>
      </c>
      <c r="G50" s="356" t="s">
        <v>245</v>
      </c>
      <c r="H50" s="356" t="s">
        <v>168</v>
      </c>
      <c r="I50" s="356" t="s">
        <v>147</v>
      </c>
      <c r="J50" s="356" t="s">
        <v>232</v>
      </c>
      <c r="K50" s="356" t="s">
        <v>149</v>
      </c>
      <c r="L50" s="356" t="s">
        <v>150</v>
      </c>
      <c r="M50" s="356" t="s">
        <v>456</v>
      </c>
      <c r="N50" s="419">
        <v>8</v>
      </c>
      <c r="O50" s="356" t="s">
        <v>457</v>
      </c>
      <c r="P50" s="357" t="s">
        <v>303</v>
      </c>
      <c r="Q50" s="437">
        <v>15</v>
      </c>
      <c r="R50" s="356" t="s">
        <v>458</v>
      </c>
      <c r="S50" s="357">
        <v>1</v>
      </c>
      <c r="T50" s="356" t="s">
        <v>459</v>
      </c>
      <c r="U50" s="358">
        <v>2.2000000000000001E-3</v>
      </c>
      <c r="V50" s="358">
        <v>4.4000000000000003E-3</v>
      </c>
      <c r="W50" s="358">
        <v>6.6E-3</v>
      </c>
      <c r="X50" s="358">
        <v>8.8999999999999999E-3</v>
      </c>
      <c r="Y50" s="356" t="s">
        <v>155</v>
      </c>
      <c r="Z50" s="359" t="s">
        <v>460</v>
      </c>
      <c r="AA50" s="356" t="s">
        <v>170</v>
      </c>
      <c r="AB50" s="441">
        <f t="shared" si="0"/>
        <v>48</v>
      </c>
      <c r="AC50" s="360" t="s">
        <v>461</v>
      </c>
      <c r="AD50" s="361">
        <v>46023</v>
      </c>
      <c r="AE50" s="361">
        <v>46387</v>
      </c>
      <c r="AF50" s="362">
        <v>0.2</v>
      </c>
      <c r="AG50" s="362">
        <v>0.5</v>
      </c>
      <c r="AH50" s="362">
        <v>0.75</v>
      </c>
      <c r="AI50" s="362">
        <v>1</v>
      </c>
      <c r="AJ50" s="362">
        <v>1</v>
      </c>
      <c r="AK50" s="913" t="s">
        <v>462</v>
      </c>
      <c r="AL50" s="363" t="s">
        <v>463</v>
      </c>
      <c r="AM50" s="364" t="s">
        <v>464</v>
      </c>
      <c r="AN50" s="365" t="s">
        <v>465</v>
      </c>
    </row>
    <row r="51" spans="1:40" ht="55.2">
      <c r="A51" s="596" t="s">
        <v>466</v>
      </c>
      <c r="B51" s="731" t="s">
        <v>149</v>
      </c>
      <c r="C51" s="715" t="s">
        <v>168</v>
      </c>
      <c r="D51" s="715" t="s">
        <v>168</v>
      </c>
      <c r="E51" s="715" t="s">
        <v>168</v>
      </c>
      <c r="F51" s="715" t="s">
        <v>168</v>
      </c>
      <c r="G51" s="715" t="s">
        <v>245</v>
      </c>
      <c r="H51" s="715" t="s">
        <v>168</v>
      </c>
      <c r="I51" s="715" t="s">
        <v>131</v>
      </c>
      <c r="J51" s="715" t="s">
        <v>132</v>
      </c>
      <c r="K51" s="715" t="s">
        <v>149</v>
      </c>
      <c r="L51" s="715" t="s">
        <v>119</v>
      </c>
      <c r="M51" s="715" t="s">
        <v>467</v>
      </c>
      <c r="N51" s="729">
        <v>9</v>
      </c>
      <c r="O51" s="785" t="s">
        <v>468</v>
      </c>
      <c r="P51" s="803">
        <v>1</v>
      </c>
      <c r="Q51" s="775">
        <v>16</v>
      </c>
      <c r="R51" s="813" t="s">
        <v>469</v>
      </c>
      <c r="S51" s="803">
        <v>1</v>
      </c>
      <c r="T51" s="803">
        <v>1</v>
      </c>
      <c r="U51" s="800">
        <v>0.15</v>
      </c>
      <c r="V51" s="800">
        <v>0.45</v>
      </c>
      <c r="W51" s="800">
        <v>0.7</v>
      </c>
      <c r="X51" s="800">
        <v>1</v>
      </c>
      <c r="Y51" s="803" t="s">
        <v>470</v>
      </c>
      <c r="Z51" s="803" t="s">
        <v>471</v>
      </c>
      <c r="AA51" s="803" t="s">
        <v>170</v>
      </c>
      <c r="AB51" s="438">
        <f t="shared" si="0"/>
        <v>49</v>
      </c>
      <c r="AC51" s="195" t="s">
        <v>472</v>
      </c>
      <c r="AD51" s="196">
        <v>46023</v>
      </c>
      <c r="AE51" s="196">
        <v>46356</v>
      </c>
      <c r="AF51" s="194">
        <f>+(0.272727272727273)</f>
        <v>0.27272727272727298</v>
      </c>
      <c r="AG51" s="194">
        <f>+(0.454545454545455)</f>
        <v>0.45454545454545497</v>
      </c>
      <c r="AH51" s="194">
        <f>+(0.818181818181818)</f>
        <v>0.81818181818181801</v>
      </c>
      <c r="AI51" s="194">
        <f>+(1)</f>
        <v>1</v>
      </c>
      <c r="AJ51" s="197">
        <v>0.1</v>
      </c>
      <c r="AK51" s="256" t="s">
        <v>1334</v>
      </c>
      <c r="AL51" s="785" t="s">
        <v>473</v>
      </c>
      <c r="AM51" s="747" t="s">
        <v>474</v>
      </c>
      <c r="AN51" s="191" t="s">
        <v>475</v>
      </c>
    </row>
    <row r="52" spans="1:40" ht="48">
      <c r="A52" s="484"/>
      <c r="B52" s="682"/>
      <c r="C52" s="701"/>
      <c r="D52" s="701"/>
      <c r="E52" s="701"/>
      <c r="F52" s="701"/>
      <c r="G52" s="701"/>
      <c r="H52" s="701"/>
      <c r="I52" s="701"/>
      <c r="J52" s="701"/>
      <c r="K52" s="701"/>
      <c r="L52" s="701"/>
      <c r="M52" s="701"/>
      <c r="N52" s="730"/>
      <c r="O52" s="786"/>
      <c r="P52" s="804"/>
      <c r="Q52" s="759"/>
      <c r="R52" s="814"/>
      <c r="S52" s="804"/>
      <c r="T52" s="804"/>
      <c r="U52" s="801"/>
      <c r="V52" s="801"/>
      <c r="W52" s="801"/>
      <c r="X52" s="801"/>
      <c r="Y52" s="804" t="s">
        <v>470</v>
      </c>
      <c r="Z52" s="804"/>
      <c r="AA52" s="804"/>
      <c r="AB52" s="439">
        <f t="shared" si="0"/>
        <v>50</v>
      </c>
      <c r="AC52" s="201" t="s">
        <v>476</v>
      </c>
      <c r="AD52" s="202">
        <v>46023</v>
      </c>
      <c r="AE52" s="202">
        <v>46356</v>
      </c>
      <c r="AF52" s="200">
        <f>+(0.272727272727273)</f>
        <v>0.27272727272727298</v>
      </c>
      <c r="AG52" s="200">
        <f>+(0.454545454545455)</f>
        <v>0.45454545454545497</v>
      </c>
      <c r="AH52" s="200">
        <f>+(0.818181818181818)</f>
        <v>0.81818181818181801</v>
      </c>
      <c r="AI52" s="200">
        <f>+(1)</f>
        <v>1</v>
      </c>
      <c r="AJ52" s="203">
        <v>0.3</v>
      </c>
      <c r="AK52" s="389" t="s">
        <v>1333</v>
      </c>
      <c r="AL52" s="786"/>
      <c r="AM52" s="748"/>
      <c r="AN52" s="192" t="s">
        <v>477</v>
      </c>
    </row>
    <row r="53" spans="1:40" ht="27.6">
      <c r="A53" s="484"/>
      <c r="B53" s="682"/>
      <c r="C53" s="701"/>
      <c r="D53" s="701"/>
      <c r="E53" s="701"/>
      <c r="F53" s="701"/>
      <c r="G53" s="701"/>
      <c r="H53" s="701"/>
      <c r="I53" s="701"/>
      <c r="J53" s="701"/>
      <c r="K53" s="701"/>
      <c r="L53" s="701"/>
      <c r="M53" s="701"/>
      <c r="N53" s="730"/>
      <c r="O53" s="786"/>
      <c r="P53" s="804"/>
      <c r="Q53" s="759"/>
      <c r="R53" s="814"/>
      <c r="S53" s="804"/>
      <c r="T53" s="804"/>
      <c r="U53" s="801"/>
      <c r="V53" s="801"/>
      <c r="W53" s="801"/>
      <c r="X53" s="801"/>
      <c r="Y53" s="804" t="s">
        <v>470</v>
      </c>
      <c r="Z53" s="804"/>
      <c r="AA53" s="804"/>
      <c r="AB53" s="439">
        <f t="shared" si="0"/>
        <v>51</v>
      </c>
      <c r="AC53" s="201" t="s">
        <v>478</v>
      </c>
      <c r="AD53" s="202">
        <v>46023</v>
      </c>
      <c r="AE53" s="202">
        <v>46326</v>
      </c>
      <c r="AF53" s="200">
        <v>0</v>
      </c>
      <c r="AG53" s="200">
        <v>0.33</v>
      </c>
      <c r="AH53" s="200">
        <v>0.67</v>
      </c>
      <c r="AI53" s="204">
        <v>1</v>
      </c>
      <c r="AJ53" s="203">
        <v>0.1</v>
      </c>
      <c r="AK53" s="389" t="s">
        <v>1332</v>
      </c>
      <c r="AL53" s="786"/>
      <c r="AM53" s="748"/>
      <c r="AN53" s="192" t="s">
        <v>479</v>
      </c>
    </row>
    <row r="54" spans="1:40" ht="36.6" thickBot="1">
      <c r="A54" s="485"/>
      <c r="B54" s="818"/>
      <c r="C54" s="702"/>
      <c r="D54" s="702"/>
      <c r="E54" s="702"/>
      <c r="F54" s="702"/>
      <c r="G54" s="702"/>
      <c r="H54" s="702"/>
      <c r="I54" s="702"/>
      <c r="J54" s="702"/>
      <c r="K54" s="702"/>
      <c r="L54" s="702"/>
      <c r="M54" s="702"/>
      <c r="N54" s="734"/>
      <c r="O54" s="787"/>
      <c r="P54" s="805"/>
      <c r="Q54" s="760"/>
      <c r="R54" s="815"/>
      <c r="S54" s="805"/>
      <c r="T54" s="805"/>
      <c r="U54" s="802"/>
      <c r="V54" s="802"/>
      <c r="W54" s="802"/>
      <c r="X54" s="802"/>
      <c r="Y54" s="805" t="s">
        <v>470</v>
      </c>
      <c r="Z54" s="805"/>
      <c r="AA54" s="805"/>
      <c r="AB54" s="440">
        <f t="shared" si="0"/>
        <v>52</v>
      </c>
      <c r="AC54" s="368" t="s">
        <v>480</v>
      </c>
      <c r="AD54" s="369">
        <v>46023</v>
      </c>
      <c r="AE54" s="369">
        <v>46326</v>
      </c>
      <c r="AF54" s="367">
        <v>0</v>
      </c>
      <c r="AG54" s="367">
        <v>0.33</v>
      </c>
      <c r="AH54" s="367">
        <v>0.67</v>
      </c>
      <c r="AI54" s="370">
        <v>1</v>
      </c>
      <c r="AJ54" s="371">
        <v>0.5</v>
      </c>
      <c r="AK54" s="914" t="s">
        <v>1331</v>
      </c>
      <c r="AL54" s="787"/>
      <c r="AM54" s="749"/>
      <c r="AN54" s="372" t="s">
        <v>479</v>
      </c>
    </row>
    <row r="55" spans="1:40" ht="36">
      <c r="A55" s="596" t="s">
        <v>481</v>
      </c>
      <c r="B55" s="806" t="s">
        <v>149</v>
      </c>
      <c r="C55" s="785" t="s">
        <v>168</v>
      </c>
      <c r="D55" s="785" t="s">
        <v>168</v>
      </c>
      <c r="E55" s="785" t="s">
        <v>168</v>
      </c>
      <c r="F55" s="785" t="s">
        <v>246</v>
      </c>
      <c r="G55" s="785" t="s">
        <v>245</v>
      </c>
      <c r="H55" s="785" t="s">
        <v>168</v>
      </c>
      <c r="I55" s="785" t="s">
        <v>131</v>
      </c>
      <c r="J55" s="785" t="s">
        <v>132</v>
      </c>
      <c r="K55" s="785" t="s">
        <v>149</v>
      </c>
      <c r="L55" s="785" t="s">
        <v>119</v>
      </c>
      <c r="M55" s="785" t="s">
        <v>482</v>
      </c>
      <c r="N55" s="809">
        <v>10</v>
      </c>
      <c r="O55" s="812" t="s">
        <v>483</v>
      </c>
      <c r="P55" s="794" t="s">
        <v>484</v>
      </c>
      <c r="Q55" s="791">
        <v>17</v>
      </c>
      <c r="R55" s="785" t="s">
        <v>485</v>
      </c>
      <c r="S55" s="794">
        <v>1</v>
      </c>
      <c r="T55" s="794">
        <v>0.9</v>
      </c>
      <c r="U55" s="797">
        <v>0.22500000000000001</v>
      </c>
      <c r="V55" s="797">
        <v>0.45</v>
      </c>
      <c r="W55" s="797">
        <v>0.67500000000000004</v>
      </c>
      <c r="X55" s="797">
        <v>0.9</v>
      </c>
      <c r="Y55" s="785" t="s">
        <v>486</v>
      </c>
      <c r="Z55" s="639" t="s">
        <v>487</v>
      </c>
      <c r="AA55" s="785" t="s">
        <v>170</v>
      </c>
      <c r="AB55" s="438">
        <f t="shared" si="0"/>
        <v>53</v>
      </c>
      <c r="AC55" s="193" t="s">
        <v>488</v>
      </c>
      <c r="AD55" s="374">
        <v>46023</v>
      </c>
      <c r="AE55" s="374">
        <v>46387</v>
      </c>
      <c r="AF55" s="373">
        <v>0.25</v>
      </c>
      <c r="AG55" s="373">
        <v>0.5</v>
      </c>
      <c r="AH55" s="373">
        <v>0.75</v>
      </c>
      <c r="AI55" s="373">
        <v>1</v>
      </c>
      <c r="AJ55" s="373">
        <v>0.33</v>
      </c>
      <c r="AK55" s="256" t="s">
        <v>489</v>
      </c>
      <c r="AL55" s="785" t="s">
        <v>490</v>
      </c>
      <c r="AM55" s="788" t="s">
        <v>491</v>
      </c>
      <c r="AN55" s="716" t="s">
        <v>492</v>
      </c>
    </row>
    <row r="56" spans="1:40" ht="27.6">
      <c r="A56" s="484"/>
      <c r="B56" s="807"/>
      <c r="C56" s="786"/>
      <c r="D56" s="786"/>
      <c r="E56" s="786"/>
      <c r="F56" s="786"/>
      <c r="G56" s="786"/>
      <c r="H56" s="786"/>
      <c r="I56" s="786"/>
      <c r="J56" s="786"/>
      <c r="K56" s="786"/>
      <c r="L56" s="786"/>
      <c r="M56" s="786"/>
      <c r="N56" s="810"/>
      <c r="O56" s="786"/>
      <c r="P56" s="795"/>
      <c r="Q56" s="792"/>
      <c r="R56" s="786"/>
      <c r="S56" s="795"/>
      <c r="T56" s="795"/>
      <c r="U56" s="798"/>
      <c r="V56" s="798"/>
      <c r="W56" s="798"/>
      <c r="X56" s="798"/>
      <c r="Y56" s="786"/>
      <c r="Z56" s="640"/>
      <c r="AA56" s="786"/>
      <c r="AB56" s="439">
        <f t="shared" si="0"/>
        <v>54</v>
      </c>
      <c r="AC56" s="199" t="s">
        <v>493</v>
      </c>
      <c r="AD56" s="206">
        <v>46023</v>
      </c>
      <c r="AE56" s="206">
        <v>46356</v>
      </c>
      <c r="AF56" s="204">
        <v>0.25</v>
      </c>
      <c r="AG56" s="204">
        <v>0.5</v>
      </c>
      <c r="AH56" s="204">
        <v>0.75</v>
      </c>
      <c r="AI56" s="204">
        <v>1</v>
      </c>
      <c r="AJ56" s="204">
        <v>0.33</v>
      </c>
      <c r="AK56" s="389" t="s">
        <v>494</v>
      </c>
      <c r="AL56" s="786"/>
      <c r="AM56" s="789"/>
      <c r="AN56" s="693"/>
    </row>
    <row r="57" spans="1:40" ht="28.2" thickBot="1">
      <c r="A57" s="485"/>
      <c r="B57" s="808"/>
      <c r="C57" s="787"/>
      <c r="D57" s="787"/>
      <c r="E57" s="787"/>
      <c r="F57" s="787"/>
      <c r="G57" s="787"/>
      <c r="H57" s="787"/>
      <c r="I57" s="787"/>
      <c r="J57" s="787"/>
      <c r="K57" s="787"/>
      <c r="L57" s="787"/>
      <c r="M57" s="787"/>
      <c r="N57" s="811"/>
      <c r="O57" s="787"/>
      <c r="P57" s="796"/>
      <c r="Q57" s="793"/>
      <c r="R57" s="787"/>
      <c r="S57" s="796"/>
      <c r="T57" s="796"/>
      <c r="U57" s="799"/>
      <c r="V57" s="799"/>
      <c r="W57" s="799"/>
      <c r="X57" s="799"/>
      <c r="Y57" s="787"/>
      <c r="Z57" s="708"/>
      <c r="AA57" s="787"/>
      <c r="AB57" s="440">
        <f t="shared" si="0"/>
        <v>55</v>
      </c>
      <c r="AC57" s="366" t="s">
        <v>495</v>
      </c>
      <c r="AD57" s="375">
        <v>46082</v>
      </c>
      <c r="AE57" s="375">
        <v>46356</v>
      </c>
      <c r="AF57" s="370">
        <v>0.25</v>
      </c>
      <c r="AG57" s="370">
        <v>0.5</v>
      </c>
      <c r="AH57" s="370">
        <v>0.75</v>
      </c>
      <c r="AI57" s="370">
        <v>1</v>
      </c>
      <c r="AJ57" s="370">
        <v>0.34</v>
      </c>
      <c r="AK57" s="914" t="s">
        <v>496</v>
      </c>
      <c r="AL57" s="787"/>
      <c r="AM57" s="790"/>
      <c r="AN57" s="698"/>
    </row>
    <row r="58" spans="1:40" ht="36">
      <c r="A58" s="596" t="s">
        <v>497</v>
      </c>
      <c r="B58" s="827" t="s">
        <v>149</v>
      </c>
      <c r="C58" s="767" t="s">
        <v>168</v>
      </c>
      <c r="D58" s="767" t="s">
        <v>168</v>
      </c>
      <c r="E58" s="767" t="s">
        <v>168</v>
      </c>
      <c r="F58" s="767" t="s">
        <v>168</v>
      </c>
      <c r="G58" s="767" t="s">
        <v>245</v>
      </c>
      <c r="H58" s="781" t="s">
        <v>498</v>
      </c>
      <c r="I58" s="767" t="s">
        <v>131</v>
      </c>
      <c r="J58" s="767" t="s">
        <v>132</v>
      </c>
      <c r="K58" s="767" t="s">
        <v>149</v>
      </c>
      <c r="L58" s="767" t="s">
        <v>119</v>
      </c>
      <c r="M58" s="767" t="s">
        <v>499</v>
      </c>
      <c r="N58" s="783">
        <v>11</v>
      </c>
      <c r="O58" s="779" t="s">
        <v>500</v>
      </c>
      <c r="P58" s="776">
        <v>0.92</v>
      </c>
      <c r="Q58" s="777">
        <v>18</v>
      </c>
      <c r="R58" s="779" t="s">
        <v>501</v>
      </c>
      <c r="S58" s="776">
        <v>1</v>
      </c>
      <c r="T58" s="776">
        <v>0.95</v>
      </c>
      <c r="U58" s="742">
        <v>0.18</v>
      </c>
      <c r="V58" s="742">
        <v>0.5</v>
      </c>
      <c r="W58" s="742">
        <v>0.75</v>
      </c>
      <c r="X58" s="742">
        <v>0.95</v>
      </c>
      <c r="Y58" s="767" t="s">
        <v>486</v>
      </c>
      <c r="Z58" s="767" t="s">
        <v>502</v>
      </c>
      <c r="AA58" s="767" t="s">
        <v>170</v>
      </c>
      <c r="AB58" s="438">
        <f t="shared" si="0"/>
        <v>56</v>
      </c>
      <c r="AC58" s="162" t="s">
        <v>503</v>
      </c>
      <c r="AD58" s="207">
        <v>46023</v>
      </c>
      <c r="AE58" s="207">
        <v>46387</v>
      </c>
      <c r="AF58" s="208">
        <v>0.18</v>
      </c>
      <c r="AG58" s="208">
        <v>0.5</v>
      </c>
      <c r="AH58" s="208">
        <v>0.75</v>
      </c>
      <c r="AI58" s="208">
        <v>1</v>
      </c>
      <c r="AJ58" s="209">
        <v>0.5</v>
      </c>
      <c r="AK58" s="905" t="s">
        <v>504</v>
      </c>
      <c r="AL58" s="769" t="s">
        <v>505</v>
      </c>
      <c r="AM58" s="771" t="s">
        <v>506</v>
      </c>
      <c r="AN58" s="210"/>
    </row>
    <row r="59" spans="1:40" ht="36.6" thickBot="1">
      <c r="A59" s="485"/>
      <c r="B59" s="828"/>
      <c r="C59" s="768"/>
      <c r="D59" s="768"/>
      <c r="E59" s="768"/>
      <c r="F59" s="768"/>
      <c r="G59" s="768"/>
      <c r="H59" s="782"/>
      <c r="I59" s="768"/>
      <c r="J59" s="768"/>
      <c r="K59" s="768"/>
      <c r="L59" s="768"/>
      <c r="M59" s="768"/>
      <c r="N59" s="784"/>
      <c r="O59" s="768"/>
      <c r="P59" s="768"/>
      <c r="Q59" s="778"/>
      <c r="R59" s="768"/>
      <c r="S59" s="780"/>
      <c r="T59" s="768"/>
      <c r="U59" s="746"/>
      <c r="V59" s="746"/>
      <c r="W59" s="746"/>
      <c r="X59" s="746"/>
      <c r="Y59" s="768"/>
      <c r="Z59" s="768"/>
      <c r="AA59" s="768"/>
      <c r="AB59" s="440">
        <f t="shared" si="0"/>
        <v>57</v>
      </c>
      <c r="AC59" s="339" t="s">
        <v>507</v>
      </c>
      <c r="AD59" s="376">
        <v>46023</v>
      </c>
      <c r="AE59" s="376">
        <v>46387</v>
      </c>
      <c r="AF59" s="377">
        <v>0.18</v>
      </c>
      <c r="AG59" s="377">
        <v>0.5</v>
      </c>
      <c r="AH59" s="377">
        <v>0.75</v>
      </c>
      <c r="AI59" s="377">
        <v>1</v>
      </c>
      <c r="AJ59" s="377">
        <v>0.5</v>
      </c>
      <c r="AK59" s="54" t="s">
        <v>508</v>
      </c>
      <c r="AL59" s="770"/>
      <c r="AM59" s="772"/>
      <c r="AN59" s="378"/>
    </row>
    <row r="60" spans="1:40" ht="24">
      <c r="A60" s="596" t="s">
        <v>509</v>
      </c>
      <c r="B60" s="719" t="s">
        <v>149</v>
      </c>
      <c r="C60" s="715" t="s">
        <v>168</v>
      </c>
      <c r="D60" s="715" t="s">
        <v>168</v>
      </c>
      <c r="E60" s="715" t="s">
        <v>168</v>
      </c>
      <c r="F60" s="715" t="s">
        <v>168</v>
      </c>
      <c r="G60" s="773"/>
      <c r="H60" s="715" t="s">
        <v>168</v>
      </c>
      <c r="I60" s="715" t="s">
        <v>131</v>
      </c>
      <c r="J60" s="715" t="s">
        <v>132</v>
      </c>
      <c r="K60" s="715" t="s">
        <v>149</v>
      </c>
      <c r="L60" s="715" t="s">
        <v>119</v>
      </c>
      <c r="M60" s="715" t="s">
        <v>510</v>
      </c>
      <c r="N60" s="729">
        <v>12</v>
      </c>
      <c r="O60" s="639" t="s">
        <v>511</v>
      </c>
      <c r="P60" s="715" t="s">
        <v>512</v>
      </c>
      <c r="Q60" s="775">
        <v>19</v>
      </c>
      <c r="R60" s="715" t="s">
        <v>513</v>
      </c>
      <c r="S60" s="718">
        <v>0.25</v>
      </c>
      <c r="T60" s="763">
        <v>0.85</v>
      </c>
      <c r="U60" s="742">
        <v>0.18</v>
      </c>
      <c r="V60" s="742">
        <v>0.41</v>
      </c>
      <c r="W60" s="742">
        <v>0.59</v>
      </c>
      <c r="X60" s="742">
        <v>0.85</v>
      </c>
      <c r="Y60" s="715" t="s">
        <v>155</v>
      </c>
      <c r="Z60" s="765" t="s">
        <v>514</v>
      </c>
      <c r="AA60" s="715" t="s">
        <v>170</v>
      </c>
      <c r="AB60" s="438">
        <f t="shared" si="0"/>
        <v>58</v>
      </c>
      <c r="AC60" s="212" t="s">
        <v>515</v>
      </c>
      <c r="AD60" s="213">
        <v>46054</v>
      </c>
      <c r="AE60" s="213">
        <v>46387</v>
      </c>
      <c r="AF60" s="214">
        <v>1</v>
      </c>
      <c r="AG60" s="214">
        <v>1</v>
      </c>
      <c r="AH60" s="214">
        <v>1</v>
      </c>
      <c r="AI60" s="214">
        <v>1</v>
      </c>
      <c r="AJ60" s="214">
        <v>0.1</v>
      </c>
      <c r="AK60" s="215" t="s">
        <v>516</v>
      </c>
      <c r="AL60" s="761" t="s">
        <v>517</v>
      </c>
      <c r="AM60" s="486" t="s">
        <v>518</v>
      </c>
      <c r="AN60" s="216"/>
    </row>
    <row r="61" spans="1:40" ht="48">
      <c r="A61" s="484"/>
      <c r="B61" s="699"/>
      <c r="C61" s="701"/>
      <c r="D61" s="701"/>
      <c r="E61" s="701"/>
      <c r="F61" s="701"/>
      <c r="G61" s="774"/>
      <c r="H61" s="701"/>
      <c r="I61" s="701"/>
      <c r="J61" s="701"/>
      <c r="K61" s="701"/>
      <c r="L61" s="701"/>
      <c r="M61" s="701"/>
      <c r="N61" s="730"/>
      <c r="O61" s="640"/>
      <c r="P61" s="701"/>
      <c r="Q61" s="759"/>
      <c r="R61" s="701"/>
      <c r="S61" s="709"/>
      <c r="T61" s="764"/>
      <c r="U61" s="736"/>
      <c r="V61" s="736"/>
      <c r="W61" s="736"/>
      <c r="X61" s="736"/>
      <c r="Y61" s="701"/>
      <c r="Z61" s="766"/>
      <c r="AA61" s="701"/>
      <c r="AB61" s="439">
        <f t="shared" si="0"/>
        <v>59</v>
      </c>
      <c r="AC61" s="218" t="s">
        <v>519</v>
      </c>
      <c r="AD61" s="219">
        <v>46113</v>
      </c>
      <c r="AE61" s="220" t="s">
        <v>520</v>
      </c>
      <c r="AF61" s="220">
        <v>0</v>
      </c>
      <c r="AG61" s="220">
        <v>0.5</v>
      </c>
      <c r="AH61" s="220">
        <v>0.5</v>
      </c>
      <c r="AI61" s="220">
        <v>1</v>
      </c>
      <c r="AJ61" s="220">
        <v>0.15</v>
      </c>
      <c r="AK61" s="221" t="s">
        <v>521</v>
      </c>
      <c r="AL61" s="762"/>
      <c r="AM61" s="487"/>
      <c r="AN61" s="222"/>
    </row>
    <row r="62" spans="1:40" ht="48">
      <c r="A62" s="484"/>
      <c r="B62" s="699"/>
      <c r="C62" s="701"/>
      <c r="D62" s="701"/>
      <c r="E62" s="701"/>
      <c r="F62" s="701"/>
      <c r="G62" s="774"/>
      <c r="H62" s="701"/>
      <c r="I62" s="701"/>
      <c r="J62" s="701"/>
      <c r="K62" s="701"/>
      <c r="L62" s="701"/>
      <c r="M62" s="701"/>
      <c r="N62" s="730"/>
      <c r="O62" s="640"/>
      <c r="P62" s="701"/>
      <c r="Q62" s="759"/>
      <c r="R62" s="701"/>
      <c r="S62" s="709"/>
      <c r="T62" s="764"/>
      <c r="U62" s="736"/>
      <c r="V62" s="736"/>
      <c r="W62" s="736"/>
      <c r="X62" s="736"/>
      <c r="Y62" s="701"/>
      <c r="Z62" s="766"/>
      <c r="AA62" s="701"/>
      <c r="AB62" s="439">
        <f t="shared" si="0"/>
        <v>60</v>
      </c>
      <c r="AC62" s="218" t="s">
        <v>522</v>
      </c>
      <c r="AD62" s="219">
        <v>46024</v>
      </c>
      <c r="AE62" s="220" t="s">
        <v>523</v>
      </c>
      <c r="AF62" s="220">
        <v>0.15</v>
      </c>
      <c r="AG62" s="220">
        <v>0.35</v>
      </c>
      <c r="AH62" s="220">
        <v>0.5</v>
      </c>
      <c r="AI62" s="220">
        <v>1</v>
      </c>
      <c r="AJ62" s="220">
        <v>0.75</v>
      </c>
      <c r="AK62" s="221" t="s">
        <v>524</v>
      </c>
      <c r="AL62" s="762"/>
      <c r="AM62" s="487"/>
      <c r="AN62" s="222"/>
    </row>
    <row r="63" spans="1:40" ht="84">
      <c r="A63" s="484"/>
      <c r="B63" s="699"/>
      <c r="C63" s="701"/>
      <c r="D63" s="701"/>
      <c r="E63" s="701"/>
      <c r="F63" s="701"/>
      <c r="G63" s="774"/>
      <c r="H63" s="701"/>
      <c r="I63" s="701"/>
      <c r="J63" s="701"/>
      <c r="K63" s="701"/>
      <c r="L63" s="701"/>
      <c r="M63" s="701"/>
      <c r="N63" s="417">
        <v>13</v>
      </c>
      <c r="O63" s="205" t="s">
        <v>525</v>
      </c>
      <c r="P63" s="180" t="s">
        <v>512</v>
      </c>
      <c r="Q63" s="436">
        <v>20</v>
      </c>
      <c r="R63" s="180" t="s">
        <v>526</v>
      </c>
      <c r="S63" s="190">
        <v>0.25</v>
      </c>
      <c r="T63" s="223">
        <v>4</v>
      </c>
      <c r="U63" s="223">
        <v>1</v>
      </c>
      <c r="V63" s="223">
        <v>2</v>
      </c>
      <c r="W63" s="223">
        <v>3</v>
      </c>
      <c r="X63" s="223">
        <v>4</v>
      </c>
      <c r="Y63" s="180" t="s">
        <v>527</v>
      </c>
      <c r="Z63" s="217" t="s">
        <v>528</v>
      </c>
      <c r="AA63" s="180" t="s">
        <v>170</v>
      </c>
      <c r="AB63" s="439">
        <f t="shared" si="0"/>
        <v>61</v>
      </c>
      <c r="AC63" s="218" t="s">
        <v>529</v>
      </c>
      <c r="AD63" s="219">
        <v>46024</v>
      </c>
      <c r="AE63" s="219">
        <v>46367</v>
      </c>
      <c r="AF63" s="220">
        <v>0.25</v>
      </c>
      <c r="AG63" s="220">
        <v>0.5</v>
      </c>
      <c r="AH63" s="220">
        <v>0.75</v>
      </c>
      <c r="AI63" s="220">
        <v>1</v>
      </c>
      <c r="AJ63" s="220">
        <v>1</v>
      </c>
      <c r="AK63" s="221" t="s">
        <v>530</v>
      </c>
      <c r="AL63" s="762"/>
      <c r="AM63" s="487"/>
      <c r="AN63" s="222"/>
    </row>
    <row r="64" spans="1:40" ht="48">
      <c r="A64" s="484"/>
      <c r="B64" s="699" t="s">
        <v>149</v>
      </c>
      <c r="C64" s="701" t="s">
        <v>168</v>
      </c>
      <c r="D64" s="701" t="s">
        <v>168</v>
      </c>
      <c r="E64" s="701" t="s">
        <v>168</v>
      </c>
      <c r="F64" s="701" t="s">
        <v>168</v>
      </c>
      <c r="G64" s="701"/>
      <c r="H64" s="701" t="s">
        <v>168</v>
      </c>
      <c r="I64" s="701" t="s">
        <v>131</v>
      </c>
      <c r="J64" s="701" t="s">
        <v>132</v>
      </c>
      <c r="K64" s="701" t="s">
        <v>149</v>
      </c>
      <c r="L64" s="701" t="s">
        <v>119</v>
      </c>
      <c r="M64" s="701" t="s">
        <v>510</v>
      </c>
      <c r="N64" s="730">
        <v>14</v>
      </c>
      <c r="O64" s="701" t="s">
        <v>531</v>
      </c>
      <c r="P64" s="705" t="s">
        <v>512</v>
      </c>
      <c r="Q64" s="759">
        <v>21</v>
      </c>
      <c r="R64" s="701" t="s">
        <v>532</v>
      </c>
      <c r="S64" s="673">
        <v>0.25</v>
      </c>
      <c r="T64" s="755">
        <v>1</v>
      </c>
      <c r="U64" s="736">
        <v>0</v>
      </c>
      <c r="V64" s="736">
        <v>0.5</v>
      </c>
      <c r="W64" s="736">
        <v>0.75</v>
      </c>
      <c r="X64" s="736">
        <v>1</v>
      </c>
      <c r="Y64" s="701" t="s">
        <v>155</v>
      </c>
      <c r="Z64" s="757" t="s">
        <v>533</v>
      </c>
      <c r="AA64" s="701" t="s">
        <v>170</v>
      </c>
      <c r="AB64" s="439">
        <f t="shared" si="0"/>
        <v>62</v>
      </c>
      <c r="AC64" s="225" t="s">
        <v>534</v>
      </c>
      <c r="AD64" s="189">
        <v>46024</v>
      </c>
      <c r="AE64" s="189">
        <v>46203</v>
      </c>
      <c r="AF64" s="190">
        <v>0</v>
      </c>
      <c r="AG64" s="190">
        <v>1</v>
      </c>
      <c r="AH64" s="190">
        <v>1</v>
      </c>
      <c r="AI64" s="190">
        <v>1</v>
      </c>
      <c r="AJ64" s="226">
        <v>0.5</v>
      </c>
      <c r="AK64" s="915" t="s">
        <v>535</v>
      </c>
      <c r="AL64" s="490" t="s">
        <v>536</v>
      </c>
      <c r="AM64" s="488" t="s">
        <v>537</v>
      </c>
      <c r="AN64" s="222"/>
    </row>
    <row r="65" spans="1:40" ht="48">
      <c r="A65" s="484"/>
      <c r="B65" s="699"/>
      <c r="C65" s="701"/>
      <c r="D65" s="701"/>
      <c r="E65" s="701"/>
      <c r="F65" s="701"/>
      <c r="G65" s="701"/>
      <c r="H65" s="701"/>
      <c r="I65" s="701"/>
      <c r="J65" s="701"/>
      <c r="K65" s="701"/>
      <c r="L65" s="701"/>
      <c r="M65" s="701"/>
      <c r="N65" s="730"/>
      <c r="O65" s="701"/>
      <c r="P65" s="705"/>
      <c r="Q65" s="759"/>
      <c r="R65" s="701"/>
      <c r="S65" s="673"/>
      <c r="T65" s="755"/>
      <c r="U65" s="736"/>
      <c r="V65" s="736"/>
      <c r="W65" s="736"/>
      <c r="X65" s="736"/>
      <c r="Y65" s="701"/>
      <c r="Z65" s="757"/>
      <c r="AA65" s="701"/>
      <c r="AB65" s="439">
        <f t="shared" si="0"/>
        <v>63</v>
      </c>
      <c r="AC65" s="225" t="s">
        <v>538</v>
      </c>
      <c r="AD65" s="189">
        <v>46204</v>
      </c>
      <c r="AE65" s="189">
        <v>46387</v>
      </c>
      <c r="AF65" s="190">
        <v>0</v>
      </c>
      <c r="AG65" s="190">
        <v>0</v>
      </c>
      <c r="AH65" s="190">
        <v>0.5</v>
      </c>
      <c r="AI65" s="190">
        <v>1</v>
      </c>
      <c r="AJ65" s="226">
        <v>0.5</v>
      </c>
      <c r="AK65" s="915" t="s">
        <v>539</v>
      </c>
      <c r="AL65" s="490"/>
      <c r="AM65" s="488"/>
      <c r="AN65" s="222"/>
    </row>
    <row r="66" spans="1:40" ht="48">
      <c r="A66" s="484"/>
      <c r="B66" s="699" t="s">
        <v>149</v>
      </c>
      <c r="C66" s="701" t="s">
        <v>168</v>
      </c>
      <c r="D66" s="701" t="s">
        <v>168</v>
      </c>
      <c r="E66" s="701" t="s">
        <v>168</v>
      </c>
      <c r="F66" s="701" t="s">
        <v>168</v>
      </c>
      <c r="G66" s="701"/>
      <c r="H66" s="701" t="s">
        <v>168</v>
      </c>
      <c r="I66" s="701" t="s">
        <v>131</v>
      </c>
      <c r="J66" s="701" t="s">
        <v>132</v>
      </c>
      <c r="K66" s="701" t="s">
        <v>149</v>
      </c>
      <c r="L66" s="701" t="s">
        <v>165</v>
      </c>
      <c r="M66" s="701" t="s">
        <v>510</v>
      </c>
      <c r="N66" s="730">
        <v>15</v>
      </c>
      <c r="O66" s="701" t="s">
        <v>540</v>
      </c>
      <c r="P66" s="705" t="s">
        <v>512</v>
      </c>
      <c r="Q66" s="759">
        <v>22</v>
      </c>
      <c r="R66" s="701" t="s">
        <v>541</v>
      </c>
      <c r="S66" s="673">
        <v>0.25</v>
      </c>
      <c r="T66" s="755">
        <v>1</v>
      </c>
      <c r="U66" s="736">
        <v>0.25</v>
      </c>
      <c r="V66" s="736">
        <v>0.5</v>
      </c>
      <c r="W66" s="736">
        <v>0.75</v>
      </c>
      <c r="X66" s="736">
        <v>1</v>
      </c>
      <c r="Y66" s="701" t="s">
        <v>155</v>
      </c>
      <c r="Z66" s="757" t="s">
        <v>542</v>
      </c>
      <c r="AA66" s="701" t="s">
        <v>170</v>
      </c>
      <c r="AB66" s="439">
        <f t="shared" si="0"/>
        <v>64</v>
      </c>
      <c r="AC66" s="225" t="s">
        <v>543</v>
      </c>
      <c r="AD66" s="189">
        <v>46296</v>
      </c>
      <c r="AE66" s="189">
        <v>46387</v>
      </c>
      <c r="AF66" s="190">
        <v>0</v>
      </c>
      <c r="AG66" s="190">
        <v>0</v>
      </c>
      <c r="AH66" s="190">
        <v>0.75</v>
      </c>
      <c r="AI66" s="190">
        <v>1</v>
      </c>
      <c r="AJ66" s="226">
        <v>0.25</v>
      </c>
      <c r="AK66" s="916" t="s">
        <v>544</v>
      </c>
      <c r="AL66" s="490"/>
      <c r="AM66" s="488"/>
      <c r="AN66" s="222"/>
    </row>
    <row r="67" spans="1:40" ht="36">
      <c r="A67" s="484"/>
      <c r="B67" s="699"/>
      <c r="C67" s="701"/>
      <c r="D67" s="701"/>
      <c r="E67" s="701"/>
      <c r="F67" s="701"/>
      <c r="G67" s="701"/>
      <c r="H67" s="701"/>
      <c r="I67" s="701"/>
      <c r="J67" s="701"/>
      <c r="K67" s="701"/>
      <c r="L67" s="701"/>
      <c r="M67" s="701"/>
      <c r="N67" s="730"/>
      <c r="O67" s="701"/>
      <c r="P67" s="705"/>
      <c r="Q67" s="759"/>
      <c r="R67" s="701"/>
      <c r="S67" s="673"/>
      <c r="T67" s="755"/>
      <c r="U67" s="736"/>
      <c r="V67" s="736"/>
      <c r="W67" s="736"/>
      <c r="X67" s="736"/>
      <c r="Y67" s="701"/>
      <c r="Z67" s="757"/>
      <c r="AA67" s="701"/>
      <c r="AB67" s="439">
        <f t="shared" si="0"/>
        <v>65</v>
      </c>
      <c r="AC67" s="228" t="s">
        <v>545</v>
      </c>
      <c r="AD67" s="189">
        <v>46024</v>
      </c>
      <c r="AE67" s="189" t="s">
        <v>546</v>
      </c>
      <c r="AF67" s="190">
        <v>0.25</v>
      </c>
      <c r="AG67" s="190">
        <v>0.5</v>
      </c>
      <c r="AH67" s="190">
        <v>0.75</v>
      </c>
      <c r="AI67" s="190">
        <v>1</v>
      </c>
      <c r="AJ67" s="226">
        <v>0.4</v>
      </c>
      <c r="AK67" s="916" t="s">
        <v>547</v>
      </c>
      <c r="AL67" s="490"/>
      <c r="AM67" s="488"/>
      <c r="AN67" s="222"/>
    </row>
    <row r="68" spans="1:40" ht="36.6" thickBot="1">
      <c r="A68" s="485"/>
      <c r="B68" s="700"/>
      <c r="C68" s="702"/>
      <c r="D68" s="702"/>
      <c r="E68" s="702"/>
      <c r="F68" s="702"/>
      <c r="G68" s="702"/>
      <c r="H68" s="702"/>
      <c r="I68" s="702"/>
      <c r="J68" s="702"/>
      <c r="K68" s="702"/>
      <c r="L68" s="702"/>
      <c r="M68" s="702"/>
      <c r="N68" s="734"/>
      <c r="O68" s="702"/>
      <c r="P68" s="745"/>
      <c r="Q68" s="760"/>
      <c r="R68" s="702"/>
      <c r="S68" s="754"/>
      <c r="T68" s="756"/>
      <c r="U68" s="746"/>
      <c r="V68" s="746"/>
      <c r="W68" s="746"/>
      <c r="X68" s="746"/>
      <c r="Y68" s="702"/>
      <c r="Z68" s="758"/>
      <c r="AA68" s="702"/>
      <c r="AB68" s="440">
        <f t="shared" si="0"/>
        <v>66</v>
      </c>
      <c r="AC68" s="379" t="s">
        <v>548</v>
      </c>
      <c r="AD68" s="380">
        <v>46054</v>
      </c>
      <c r="AE68" s="380">
        <v>46234</v>
      </c>
      <c r="AF68" s="255">
        <v>0.4</v>
      </c>
      <c r="AG68" s="255">
        <v>0.8</v>
      </c>
      <c r="AH68" s="255">
        <v>1</v>
      </c>
      <c r="AI68" s="255">
        <v>1</v>
      </c>
      <c r="AJ68" s="381">
        <v>0.35</v>
      </c>
      <c r="AK68" s="917" t="s">
        <v>549</v>
      </c>
      <c r="AL68" s="491"/>
      <c r="AM68" s="489"/>
      <c r="AN68" s="382"/>
    </row>
    <row r="69" spans="1:40" ht="72">
      <c r="A69" s="596" t="s">
        <v>550</v>
      </c>
      <c r="B69" s="719" t="s">
        <v>149</v>
      </c>
      <c r="C69" s="715" t="s">
        <v>168</v>
      </c>
      <c r="D69" s="715" t="s">
        <v>168</v>
      </c>
      <c r="E69" s="715" t="s">
        <v>168</v>
      </c>
      <c r="F69" s="715" t="s">
        <v>168</v>
      </c>
      <c r="G69" s="715" t="s">
        <v>245</v>
      </c>
      <c r="H69" s="720" t="s">
        <v>168</v>
      </c>
      <c r="I69" s="715" t="s">
        <v>131</v>
      </c>
      <c r="J69" s="715" t="s">
        <v>148</v>
      </c>
      <c r="K69" s="715" t="s">
        <v>149</v>
      </c>
      <c r="L69" s="715" t="s">
        <v>119</v>
      </c>
      <c r="M69" s="715" t="s">
        <v>551</v>
      </c>
      <c r="N69" s="737">
        <v>16</v>
      </c>
      <c r="O69" s="639" t="s">
        <v>552</v>
      </c>
      <c r="P69" s="717" t="s">
        <v>484</v>
      </c>
      <c r="Q69" s="733">
        <v>23</v>
      </c>
      <c r="R69" s="639" t="s">
        <v>553</v>
      </c>
      <c r="S69" s="717">
        <v>0.5</v>
      </c>
      <c r="T69" s="717">
        <v>1</v>
      </c>
      <c r="U69" s="742">
        <v>0.1</v>
      </c>
      <c r="V69" s="742">
        <v>0.2</v>
      </c>
      <c r="W69" s="742">
        <v>0.6</v>
      </c>
      <c r="X69" s="742">
        <v>1</v>
      </c>
      <c r="Y69" s="715" t="s">
        <v>486</v>
      </c>
      <c r="Z69" s="715" t="s">
        <v>554</v>
      </c>
      <c r="AA69" s="715" t="s">
        <v>170</v>
      </c>
      <c r="AB69" s="438">
        <f t="shared" ref="AB69:AB132" si="1">+AB68+1</f>
        <v>67</v>
      </c>
      <c r="AC69" s="176" t="s">
        <v>555</v>
      </c>
      <c r="AD69" s="229">
        <v>46054</v>
      </c>
      <c r="AE69" s="229">
        <v>46112</v>
      </c>
      <c r="AF69" s="230">
        <v>1</v>
      </c>
      <c r="AG69" s="230">
        <v>1</v>
      </c>
      <c r="AH69" s="230">
        <v>1</v>
      </c>
      <c r="AI69" s="230">
        <v>1</v>
      </c>
      <c r="AJ69" s="230">
        <v>0.2</v>
      </c>
      <c r="AK69" s="256" t="s">
        <v>556</v>
      </c>
      <c r="AL69" s="639" t="s">
        <v>557</v>
      </c>
      <c r="AM69" s="747" t="s">
        <v>558</v>
      </c>
      <c r="AN69" s="216"/>
    </row>
    <row r="70" spans="1:40" ht="60">
      <c r="A70" s="484"/>
      <c r="B70" s="699"/>
      <c r="C70" s="701"/>
      <c r="D70" s="701"/>
      <c r="E70" s="701"/>
      <c r="F70" s="701"/>
      <c r="G70" s="701"/>
      <c r="H70" s="703"/>
      <c r="I70" s="701"/>
      <c r="J70" s="701"/>
      <c r="K70" s="701"/>
      <c r="L70" s="701"/>
      <c r="M70" s="701"/>
      <c r="N70" s="725"/>
      <c r="O70" s="640"/>
      <c r="P70" s="701"/>
      <c r="Q70" s="706"/>
      <c r="R70" s="640"/>
      <c r="S70" s="705"/>
      <c r="T70" s="701"/>
      <c r="U70" s="736"/>
      <c r="V70" s="736"/>
      <c r="W70" s="736"/>
      <c r="X70" s="736"/>
      <c r="Y70" s="701"/>
      <c r="Z70" s="701"/>
      <c r="AA70" s="701"/>
      <c r="AB70" s="439">
        <f t="shared" si="1"/>
        <v>68</v>
      </c>
      <c r="AC70" s="205" t="s">
        <v>559</v>
      </c>
      <c r="AD70" s="189">
        <v>46113</v>
      </c>
      <c r="AE70" s="189">
        <v>46371</v>
      </c>
      <c r="AF70" s="224">
        <v>0</v>
      </c>
      <c r="AG70" s="224">
        <v>0.3</v>
      </c>
      <c r="AH70" s="224">
        <v>0.6</v>
      </c>
      <c r="AI70" s="224">
        <v>1</v>
      </c>
      <c r="AJ70" s="224">
        <v>0.8</v>
      </c>
      <c r="AK70" s="389" t="s">
        <v>560</v>
      </c>
      <c r="AL70" s="640"/>
      <c r="AM70" s="748"/>
      <c r="AN70" s="222"/>
    </row>
    <row r="71" spans="1:40" ht="48">
      <c r="A71" s="484"/>
      <c r="B71" s="699" t="s">
        <v>149</v>
      </c>
      <c r="C71" s="701" t="s">
        <v>168</v>
      </c>
      <c r="D71" s="701" t="s">
        <v>168</v>
      </c>
      <c r="E71" s="701" t="s">
        <v>168</v>
      </c>
      <c r="F71" s="701" t="s">
        <v>168</v>
      </c>
      <c r="G71" s="701" t="s">
        <v>245</v>
      </c>
      <c r="H71" s="703" t="s">
        <v>168</v>
      </c>
      <c r="I71" s="701" t="s">
        <v>131</v>
      </c>
      <c r="J71" s="701" t="s">
        <v>148</v>
      </c>
      <c r="K71" s="701" t="s">
        <v>149</v>
      </c>
      <c r="L71" s="701" t="s">
        <v>119</v>
      </c>
      <c r="M71" s="701" t="s">
        <v>561</v>
      </c>
      <c r="N71" s="725">
        <v>17</v>
      </c>
      <c r="O71" s="640" t="s">
        <v>562</v>
      </c>
      <c r="P71" s="750">
        <v>2</v>
      </c>
      <c r="Q71" s="752">
        <v>24</v>
      </c>
      <c r="R71" s="640" t="s">
        <v>563</v>
      </c>
      <c r="S71" s="705">
        <v>0.5</v>
      </c>
      <c r="T71" s="705">
        <v>1</v>
      </c>
      <c r="U71" s="736">
        <v>0</v>
      </c>
      <c r="V71" s="736">
        <v>0.45</v>
      </c>
      <c r="W71" s="736">
        <v>0.45</v>
      </c>
      <c r="X71" s="736">
        <v>1</v>
      </c>
      <c r="Y71" s="701" t="s">
        <v>486</v>
      </c>
      <c r="Z71" s="701" t="s">
        <v>564</v>
      </c>
      <c r="AA71" s="701" t="s">
        <v>181</v>
      </c>
      <c r="AB71" s="439">
        <f t="shared" si="1"/>
        <v>69</v>
      </c>
      <c r="AC71" s="205" t="s">
        <v>565</v>
      </c>
      <c r="AD71" s="189">
        <v>46054</v>
      </c>
      <c r="AE71" s="189">
        <v>46112</v>
      </c>
      <c r="AF71" s="224">
        <v>0</v>
      </c>
      <c r="AG71" s="224">
        <v>1</v>
      </c>
      <c r="AH71" s="224">
        <v>1</v>
      </c>
      <c r="AI71" s="224">
        <v>1</v>
      </c>
      <c r="AJ71" s="224">
        <v>0.1</v>
      </c>
      <c r="AK71" s="389" t="s">
        <v>566</v>
      </c>
      <c r="AL71" s="640"/>
      <c r="AM71" s="748"/>
      <c r="AN71" s="222"/>
    </row>
    <row r="72" spans="1:40" ht="60">
      <c r="A72" s="484"/>
      <c r="B72" s="699"/>
      <c r="C72" s="701"/>
      <c r="D72" s="701"/>
      <c r="E72" s="701"/>
      <c r="F72" s="701"/>
      <c r="G72" s="701"/>
      <c r="H72" s="703"/>
      <c r="I72" s="701"/>
      <c r="J72" s="701"/>
      <c r="K72" s="701"/>
      <c r="L72" s="701"/>
      <c r="M72" s="701"/>
      <c r="N72" s="725"/>
      <c r="O72" s="640"/>
      <c r="P72" s="750"/>
      <c r="Q72" s="752"/>
      <c r="R72" s="640"/>
      <c r="S72" s="705"/>
      <c r="T72" s="705"/>
      <c r="U72" s="736"/>
      <c r="V72" s="736"/>
      <c r="W72" s="736"/>
      <c r="X72" s="736"/>
      <c r="Y72" s="701"/>
      <c r="Z72" s="701"/>
      <c r="AA72" s="701"/>
      <c r="AB72" s="439">
        <f t="shared" si="1"/>
        <v>70</v>
      </c>
      <c r="AC72" s="205" t="s">
        <v>567</v>
      </c>
      <c r="AD72" s="189">
        <v>46113</v>
      </c>
      <c r="AE72" s="189">
        <v>46371</v>
      </c>
      <c r="AF72" s="224">
        <v>0</v>
      </c>
      <c r="AG72" s="224">
        <v>0.5</v>
      </c>
      <c r="AH72" s="224">
        <v>0.5</v>
      </c>
      <c r="AI72" s="224">
        <v>1</v>
      </c>
      <c r="AJ72" s="224">
        <v>0.8</v>
      </c>
      <c r="AK72" s="389" t="s">
        <v>568</v>
      </c>
      <c r="AL72" s="640"/>
      <c r="AM72" s="748"/>
      <c r="AN72" s="222"/>
    </row>
    <row r="73" spans="1:40" ht="60.6" thickBot="1">
      <c r="A73" s="485"/>
      <c r="B73" s="700"/>
      <c r="C73" s="702"/>
      <c r="D73" s="702"/>
      <c r="E73" s="702"/>
      <c r="F73" s="702"/>
      <c r="G73" s="702"/>
      <c r="H73" s="704"/>
      <c r="I73" s="702"/>
      <c r="J73" s="702"/>
      <c r="K73" s="702"/>
      <c r="L73" s="702"/>
      <c r="M73" s="702"/>
      <c r="N73" s="726"/>
      <c r="O73" s="708"/>
      <c r="P73" s="751"/>
      <c r="Q73" s="753"/>
      <c r="R73" s="708"/>
      <c r="S73" s="745"/>
      <c r="T73" s="745"/>
      <c r="U73" s="746"/>
      <c r="V73" s="746"/>
      <c r="W73" s="746"/>
      <c r="X73" s="746"/>
      <c r="Y73" s="702"/>
      <c r="Z73" s="702"/>
      <c r="AA73" s="702"/>
      <c r="AB73" s="440">
        <f t="shared" si="1"/>
        <v>71</v>
      </c>
      <c r="AC73" s="253" t="s">
        <v>569</v>
      </c>
      <c r="AD73" s="380">
        <v>46113</v>
      </c>
      <c r="AE73" s="380">
        <v>46371</v>
      </c>
      <c r="AF73" s="257">
        <v>0</v>
      </c>
      <c r="AG73" s="257">
        <v>0.5</v>
      </c>
      <c r="AH73" s="257">
        <v>0.5</v>
      </c>
      <c r="AI73" s="257">
        <v>1</v>
      </c>
      <c r="AJ73" s="257">
        <v>0.1</v>
      </c>
      <c r="AK73" s="914" t="s">
        <v>570</v>
      </c>
      <c r="AL73" s="708"/>
      <c r="AM73" s="749"/>
      <c r="AN73" s="382"/>
    </row>
    <row r="74" spans="1:40" ht="18.600000000000001" customHeight="1">
      <c r="A74" s="596" t="s">
        <v>571</v>
      </c>
      <c r="B74" s="719" t="s">
        <v>149</v>
      </c>
      <c r="C74" s="715" t="s">
        <v>168</v>
      </c>
      <c r="D74" s="715" t="s">
        <v>168</v>
      </c>
      <c r="E74" s="715" t="s">
        <v>168</v>
      </c>
      <c r="F74" s="715" t="s">
        <v>168</v>
      </c>
      <c r="G74" s="715" t="s">
        <v>498</v>
      </c>
      <c r="H74" s="715" t="s">
        <v>168</v>
      </c>
      <c r="I74" s="715" t="s">
        <v>116</v>
      </c>
      <c r="J74" s="715" t="s">
        <v>163</v>
      </c>
      <c r="K74" s="715" t="s">
        <v>149</v>
      </c>
      <c r="L74" s="639" t="s">
        <v>216</v>
      </c>
      <c r="M74" s="639" t="s">
        <v>572</v>
      </c>
      <c r="N74" s="712">
        <v>18</v>
      </c>
      <c r="O74" s="639" t="s">
        <v>573</v>
      </c>
      <c r="P74" s="697">
        <v>0.9</v>
      </c>
      <c r="Q74" s="744">
        <v>25</v>
      </c>
      <c r="R74" s="710" t="s">
        <v>574</v>
      </c>
      <c r="S74" s="743">
        <v>0.6</v>
      </c>
      <c r="T74" s="743">
        <v>0.85</v>
      </c>
      <c r="U74" s="742">
        <v>0.22</v>
      </c>
      <c r="V74" s="742">
        <v>0.44</v>
      </c>
      <c r="W74" s="742">
        <v>0.66</v>
      </c>
      <c r="X74" s="742">
        <v>0.85</v>
      </c>
      <c r="Y74" s="639" t="s">
        <v>155</v>
      </c>
      <c r="Z74" s="639" t="s">
        <v>575</v>
      </c>
      <c r="AA74" s="710" t="s">
        <v>170</v>
      </c>
      <c r="AB74" s="438">
        <f t="shared" si="1"/>
        <v>72</v>
      </c>
      <c r="AC74" s="177" t="s">
        <v>576</v>
      </c>
      <c r="AD74" s="234">
        <v>46023</v>
      </c>
      <c r="AE74" s="234">
        <v>46053</v>
      </c>
      <c r="AF74" s="230">
        <v>0.25</v>
      </c>
      <c r="AG74" s="230">
        <v>0.5</v>
      </c>
      <c r="AH74" s="230">
        <v>0.75</v>
      </c>
      <c r="AI74" s="230">
        <v>1</v>
      </c>
      <c r="AJ74" s="230">
        <v>0.2</v>
      </c>
      <c r="AK74" s="256" t="s">
        <v>577</v>
      </c>
      <c r="AL74" s="639" t="s">
        <v>578</v>
      </c>
      <c r="AM74" s="641" t="s">
        <v>579</v>
      </c>
      <c r="AN74" s="716" t="s">
        <v>580</v>
      </c>
    </row>
    <row r="75" spans="1:40" ht="24">
      <c r="A75" s="484"/>
      <c r="B75" s="699"/>
      <c r="C75" s="701"/>
      <c r="D75" s="701"/>
      <c r="E75" s="701"/>
      <c r="F75" s="701"/>
      <c r="G75" s="701"/>
      <c r="H75" s="701"/>
      <c r="I75" s="701"/>
      <c r="J75" s="701"/>
      <c r="K75" s="701"/>
      <c r="L75" s="640"/>
      <c r="M75" s="640"/>
      <c r="N75" s="684"/>
      <c r="O75" s="640"/>
      <c r="P75" s="671"/>
      <c r="Q75" s="680"/>
      <c r="R75" s="490"/>
      <c r="S75" s="673"/>
      <c r="T75" s="673"/>
      <c r="U75" s="736"/>
      <c r="V75" s="736"/>
      <c r="W75" s="736"/>
      <c r="X75" s="736"/>
      <c r="Y75" s="640"/>
      <c r="Z75" s="640"/>
      <c r="AA75" s="490"/>
      <c r="AB75" s="439">
        <f t="shared" si="1"/>
        <v>73</v>
      </c>
      <c r="AC75" s="181" t="s">
        <v>581</v>
      </c>
      <c r="AD75" s="235">
        <v>46054</v>
      </c>
      <c r="AE75" s="235">
        <v>46387</v>
      </c>
      <c r="AF75" s="224">
        <v>0.25</v>
      </c>
      <c r="AG75" s="224">
        <v>0.5</v>
      </c>
      <c r="AH75" s="224">
        <v>0.75</v>
      </c>
      <c r="AI75" s="224">
        <v>1</v>
      </c>
      <c r="AJ75" s="224">
        <v>0.8</v>
      </c>
      <c r="AK75" s="389" t="s">
        <v>582</v>
      </c>
      <c r="AL75" s="640"/>
      <c r="AM75" s="488"/>
      <c r="AN75" s="693"/>
    </row>
    <row r="76" spans="1:40" ht="60">
      <c r="A76" s="484"/>
      <c r="B76" s="699"/>
      <c r="C76" s="701"/>
      <c r="D76" s="701"/>
      <c r="E76" s="701"/>
      <c r="F76" s="701"/>
      <c r="G76" s="701"/>
      <c r="H76" s="701"/>
      <c r="I76" s="701"/>
      <c r="J76" s="701"/>
      <c r="K76" s="701"/>
      <c r="L76" s="640"/>
      <c r="M76" s="640"/>
      <c r="N76" s="684"/>
      <c r="O76" s="640"/>
      <c r="P76" s="182" t="s">
        <v>583</v>
      </c>
      <c r="Q76" s="432">
        <v>26</v>
      </c>
      <c r="R76" s="205" t="s">
        <v>584</v>
      </c>
      <c r="S76" s="224">
        <v>0.2</v>
      </c>
      <c r="T76" s="224">
        <v>0.9</v>
      </c>
      <c r="U76" s="224">
        <v>0.22</v>
      </c>
      <c r="V76" s="224">
        <v>0.44</v>
      </c>
      <c r="W76" s="224">
        <v>0.66</v>
      </c>
      <c r="X76" s="224">
        <v>0.9</v>
      </c>
      <c r="Y76" s="181" t="s">
        <v>155</v>
      </c>
      <c r="Z76" s="205" t="s">
        <v>585</v>
      </c>
      <c r="AA76" s="181" t="s">
        <v>170</v>
      </c>
      <c r="AB76" s="439">
        <f t="shared" si="1"/>
        <v>74</v>
      </c>
      <c r="AC76" s="181" t="s">
        <v>586</v>
      </c>
      <c r="AD76" s="187">
        <v>46023</v>
      </c>
      <c r="AE76" s="187">
        <v>46387</v>
      </c>
      <c r="AF76" s="182">
        <v>0.25</v>
      </c>
      <c r="AG76" s="182">
        <v>0.5</v>
      </c>
      <c r="AH76" s="182">
        <v>0.75</v>
      </c>
      <c r="AI76" s="182">
        <v>1</v>
      </c>
      <c r="AJ76" s="182">
        <v>0.25</v>
      </c>
      <c r="AK76" s="259" t="s">
        <v>587</v>
      </c>
      <c r="AL76" s="640"/>
      <c r="AM76" s="488"/>
      <c r="AN76" s="693"/>
    </row>
    <row r="77" spans="1:40" ht="72.599999999999994" thickBot="1">
      <c r="A77" s="484"/>
      <c r="B77" s="348" t="s">
        <v>149</v>
      </c>
      <c r="C77" s="349" t="s">
        <v>168</v>
      </c>
      <c r="D77" s="349" t="s">
        <v>168</v>
      </c>
      <c r="E77" s="349" t="s">
        <v>168</v>
      </c>
      <c r="F77" s="349" t="s">
        <v>168</v>
      </c>
      <c r="G77" s="349" t="s">
        <v>498</v>
      </c>
      <c r="H77" s="349" t="s">
        <v>168</v>
      </c>
      <c r="I77" s="349" t="s">
        <v>186</v>
      </c>
      <c r="J77" s="349" t="s">
        <v>163</v>
      </c>
      <c r="K77" s="349" t="s">
        <v>149</v>
      </c>
      <c r="L77" s="253" t="s">
        <v>216</v>
      </c>
      <c r="M77" s="253" t="s">
        <v>572</v>
      </c>
      <c r="N77" s="421">
        <v>19</v>
      </c>
      <c r="O77" s="253" t="s">
        <v>588</v>
      </c>
      <c r="P77" s="257">
        <v>0.9</v>
      </c>
      <c r="Q77" s="435">
        <v>27</v>
      </c>
      <c r="R77" s="253" t="s">
        <v>589</v>
      </c>
      <c r="S77" s="257">
        <v>0.2</v>
      </c>
      <c r="T77" s="257">
        <v>0.92</v>
      </c>
      <c r="U77" s="257">
        <v>0.23</v>
      </c>
      <c r="V77" s="257">
        <v>0.46</v>
      </c>
      <c r="W77" s="257">
        <v>0.69</v>
      </c>
      <c r="X77" s="257">
        <v>0.92</v>
      </c>
      <c r="Y77" s="253" t="s">
        <v>155</v>
      </c>
      <c r="Z77" s="253" t="s">
        <v>590</v>
      </c>
      <c r="AA77" s="254" t="s">
        <v>170</v>
      </c>
      <c r="AB77" s="440">
        <f t="shared" si="1"/>
        <v>75</v>
      </c>
      <c r="AC77" s="254" t="s">
        <v>591</v>
      </c>
      <c r="AD77" s="384">
        <v>46023</v>
      </c>
      <c r="AE77" s="384">
        <v>46387</v>
      </c>
      <c r="AF77" s="264">
        <v>0.25</v>
      </c>
      <c r="AG77" s="264">
        <v>0.5</v>
      </c>
      <c r="AH77" s="264">
        <v>0.75</v>
      </c>
      <c r="AI77" s="264">
        <v>1</v>
      </c>
      <c r="AJ77" s="264">
        <v>1</v>
      </c>
      <c r="AK77" s="262" t="s">
        <v>592</v>
      </c>
      <c r="AL77" s="708"/>
      <c r="AM77" s="489"/>
      <c r="AN77" s="698"/>
    </row>
    <row r="78" spans="1:40" ht="36">
      <c r="A78" s="596" t="s">
        <v>593</v>
      </c>
      <c r="B78" s="719" t="s">
        <v>149</v>
      </c>
      <c r="C78" s="715" t="s">
        <v>168</v>
      </c>
      <c r="D78" s="715" t="s">
        <v>168</v>
      </c>
      <c r="E78" s="715" t="s">
        <v>168</v>
      </c>
      <c r="F78" s="715" t="s">
        <v>185</v>
      </c>
      <c r="G78" s="715" t="s">
        <v>168</v>
      </c>
      <c r="H78" s="715" t="s">
        <v>168</v>
      </c>
      <c r="I78" s="715" t="s">
        <v>175</v>
      </c>
      <c r="J78" s="715" t="s">
        <v>187</v>
      </c>
      <c r="K78" s="715" t="s">
        <v>149</v>
      </c>
      <c r="L78" s="715" t="s">
        <v>134</v>
      </c>
      <c r="M78" s="715" t="s">
        <v>594</v>
      </c>
      <c r="N78" s="729">
        <v>20</v>
      </c>
      <c r="O78" s="715" t="s">
        <v>595</v>
      </c>
      <c r="P78" s="717">
        <v>0.44700000000000001</v>
      </c>
      <c r="Q78" s="733">
        <v>28</v>
      </c>
      <c r="R78" s="715" t="s">
        <v>596</v>
      </c>
      <c r="S78" s="717">
        <v>0.5</v>
      </c>
      <c r="T78" s="717">
        <v>1</v>
      </c>
      <c r="U78" s="742">
        <v>0.25</v>
      </c>
      <c r="V78" s="742">
        <v>0.5</v>
      </c>
      <c r="W78" s="742">
        <v>0.75</v>
      </c>
      <c r="X78" s="742">
        <v>1</v>
      </c>
      <c r="Y78" s="715" t="s">
        <v>597</v>
      </c>
      <c r="Z78" s="715" t="s">
        <v>598</v>
      </c>
      <c r="AA78" s="715" t="s">
        <v>170</v>
      </c>
      <c r="AB78" s="438">
        <f t="shared" si="1"/>
        <v>76</v>
      </c>
      <c r="AC78" s="176" t="s">
        <v>599</v>
      </c>
      <c r="AD78" s="229">
        <v>46023</v>
      </c>
      <c r="AE78" s="229">
        <v>46387</v>
      </c>
      <c r="AF78" s="230">
        <v>0.25</v>
      </c>
      <c r="AG78" s="230">
        <v>0.5</v>
      </c>
      <c r="AH78" s="230">
        <v>0.75</v>
      </c>
      <c r="AI78" s="230">
        <v>1</v>
      </c>
      <c r="AJ78" s="230" t="s">
        <v>600</v>
      </c>
      <c r="AK78" s="256" t="s">
        <v>601</v>
      </c>
      <c r="AL78" s="639" t="s">
        <v>602</v>
      </c>
      <c r="AM78" s="641" t="s">
        <v>603</v>
      </c>
      <c r="AN78" s="716"/>
    </row>
    <row r="79" spans="1:40" ht="48">
      <c r="A79" s="484"/>
      <c r="B79" s="699"/>
      <c r="C79" s="701"/>
      <c r="D79" s="701"/>
      <c r="E79" s="701"/>
      <c r="F79" s="701"/>
      <c r="G79" s="701"/>
      <c r="H79" s="701"/>
      <c r="I79" s="701"/>
      <c r="J79" s="701"/>
      <c r="K79" s="701"/>
      <c r="L79" s="701"/>
      <c r="M79" s="701"/>
      <c r="N79" s="730"/>
      <c r="O79" s="701"/>
      <c r="P79" s="705"/>
      <c r="Q79" s="706"/>
      <c r="R79" s="701"/>
      <c r="S79" s="705"/>
      <c r="T79" s="705"/>
      <c r="U79" s="736"/>
      <c r="V79" s="736"/>
      <c r="W79" s="736"/>
      <c r="X79" s="736"/>
      <c r="Y79" s="701"/>
      <c r="Z79" s="701"/>
      <c r="AA79" s="701"/>
      <c r="AB79" s="439">
        <f t="shared" si="1"/>
        <v>77</v>
      </c>
      <c r="AC79" s="180" t="s">
        <v>604</v>
      </c>
      <c r="AD79" s="189">
        <v>46023</v>
      </c>
      <c r="AE79" s="189">
        <v>46387</v>
      </c>
      <c r="AF79" s="224">
        <v>0.25</v>
      </c>
      <c r="AG79" s="224">
        <v>0.5</v>
      </c>
      <c r="AH79" s="224">
        <v>0.75</v>
      </c>
      <c r="AI79" s="224">
        <v>1</v>
      </c>
      <c r="AJ79" s="224" t="s">
        <v>600</v>
      </c>
      <c r="AK79" s="389" t="s">
        <v>605</v>
      </c>
      <c r="AL79" s="640"/>
      <c r="AM79" s="488"/>
      <c r="AN79" s="693"/>
    </row>
    <row r="80" spans="1:40" ht="36">
      <c r="A80" s="484"/>
      <c r="B80" s="699"/>
      <c r="C80" s="701"/>
      <c r="D80" s="701"/>
      <c r="E80" s="701"/>
      <c r="F80" s="701"/>
      <c r="G80" s="701"/>
      <c r="H80" s="701"/>
      <c r="I80" s="701"/>
      <c r="J80" s="701"/>
      <c r="K80" s="701"/>
      <c r="L80" s="701"/>
      <c r="M80" s="701"/>
      <c r="N80" s="730"/>
      <c r="O80" s="701"/>
      <c r="P80" s="701"/>
      <c r="Q80" s="706"/>
      <c r="R80" s="701"/>
      <c r="S80" s="705"/>
      <c r="T80" s="701"/>
      <c r="U80" s="736"/>
      <c r="V80" s="736"/>
      <c r="W80" s="736"/>
      <c r="X80" s="736"/>
      <c r="Y80" s="701"/>
      <c r="Z80" s="701"/>
      <c r="AA80" s="701"/>
      <c r="AB80" s="439">
        <f t="shared" si="1"/>
        <v>78</v>
      </c>
      <c r="AC80" s="181" t="s">
        <v>606</v>
      </c>
      <c r="AD80" s="189">
        <v>46023</v>
      </c>
      <c r="AE80" s="189">
        <v>46387</v>
      </c>
      <c r="AF80" s="224">
        <v>0.25</v>
      </c>
      <c r="AG80" s="224">
        <v>0.5</v>
      </c>
      <c r="AH80" s="224">
        <v>0.75</v>
      </c>
      <c r="AI80" s="224">
        <v>1</v>
      </c>
      <c r="AJ80" s="224" t="s">
        <v>600</v>
      </c>
      <c r="AK80" s="389" t="s">
        <v>607</v>
      </c>
      <c r="AL80" s="640"/>
      <c r="AM80" s="488"/>
      <c r="AN80" s="693"/>
    </row>
    <row r="81" spans="1:40" ht="84.6" thickBot="1">
      <c r="A81" s="485"/>
      <c r="B81" s="348" t="s">
        <v>149</v>
      </c>
      <c r="C81" s="349" t="s">
        <v>168</v>
      </c>
      <c r="D81" s="349" t="s">
        <v>168</v>
      </c>
      <c r="E81" s="349" t="s">
        <v>168</v>
      </c>
      <c r="F81" s="349" t="s">
        <v>185</v>
      </c>
      <c r="G81" s="349" t="s">
        <v>168</v>
      </c>
      <c r="H81" s="349" t="s">
        <v>168</v>
      </c>
      <c r="I81" s="349" t="s">
        <v>175</v>
      </c>
      <c r="J81" s="349" t="s">
        <v>187</v>
      </c>
      <c r="K81" s="349" t="s">
        <v>149</v>
      </c>
      <c r="L81" s="349" t="s">
        <v>216</v>
      </c>
      <c r="M81" s="349" t="s">
        <v>594</v>
      </c>
      <c r="N81" s="418">
        <v>21</v>
      </c>
      <c r="O81" s="349" t="s">
        <v>608</v>
      </c>
      <c r="P81" s="350">
        <v>0.44700000000000001</v>
      </c>
      <c r="Q81" s="434">
        <v>29</v>
      </c>
      <c r="R81" s="349" t="s">
        <v>609</v>
      </c>
      <c r="S81" s="350">
        <v>0.5</v>
      </c>
      <c r="T81" s="350">
        <v>1</v>
      </c>
      <c r="U81" s="370">
        <v>0.25</v>
      </c>
      <c r="V81" s="370">
        <v>0.5</v>
      </c>
      <c r="W81" s="370">
        <v>0.75</v>
      </c>
      <c r="X81" s="370">
        <v>1</v>
      </c>
      <c r="Y81" s="349" t="s">
        <v>597</v>
      </c>
      <c r="Z81" s="349" t="s">
        <v>610</v>
      </c>
      <c r="AA81" s="349" t="s">
        <v>170</v>
      </c>
      <c r="AB81" s="440">
        <f t="shared" si="1"/>
        <v>79</v>
      </c>
      <c r="AC81" s="349" t="s">
        <v>611</v>
      </c>
      <c r="AD81" s="380">
        <v>46023</v>
      </c>
      <c r="AE81" s="380">
        <v>46387</v>
      </c>
      <c r="AF81" s="257">
        <v>0.25</v>
      </c>
      <c r="AG81" s="257">
        <v>0.5</v>
      </c>
      <c r="AH81" s="257">
        <v>0.75</v>
      </c>
      <c r="AI81" s="257">
        <v>1</v>
      </c>
      <c r="AJ81" s="257">
        <v>1</v>
      </c>
      <c r="AK81" s="914" t="s">
        <v>612</v>
      </c>
      <c r="AL81" s="708"/>
      <c r="AM81" s="489"/>
      <c r="AN81" s="698"/>
    </row>
    <row r="82" spans="1:40" ht="24">
      <c r="A82" s="596" t="s">
        <v>686</v>
      </c>
      <c r="B82" s="719" t="s">
        <v>149</v>
      </c>
      <c r="C82" s="715" t="s">
        <v>112</v>
      </c>
      <c r="D82" s="715" t="s">
        <v>172</v>
      </c>
      <c r="E82" s="715" t="s">
        <v>226</v>
      </c>
      <c r="F82" s="715" t="s">
        <v>266</v>
      </c>
      <c r="G82" s="715" t="s">
        <v>245</v>
      </c>
      <c r="H82" s="720">
        <v>202300000000198</v>
      </c>
      <c r="I82" s="715" t="s">
        <v>147</v>
      </c>
      <c r="J82" s="715" t="s">
        <v>224</v>
      </c>
      <c r="K82" s="715" t="s">
        <v>149</v>
      </c>
      <c r="L82" s="715" t="s">
        <v>119</v>
      </c>
      <c r="M82" s="715" t="s">
        <v>613</v>
      </c>
      <c r="N82" s="737">
        <v>22</v>
      </c>
      <c r="O82" s="738" t="s">
        <v>614</v>
      </c>
      <c r="P82" s="738">
        <v>1</v>
      </c>
      <c r="Q82" s="733">
        <v>30</v>
      </c>
      <c r="R82" s="738" t="s">
        <v>615</v>
      </c>
      <c r="S82" s="739">
        <v>0.1111</v>
      </c>
      <c r="T82" s="715">
        <v>6</v>
      </c>
      <c r="U82" s="740">
        <v>1</v>
      </c>
      <c r="V82" s="740">
        <v>3</v>
      </c>
      <c r="W82" s="740">
        <v>4</v>
      </c>
      <c r="X82" s="740">
        <v>6</v>
      </c>
      <c r="Y82" s="715" t="s">
        <v>123</v>
      </c>
      <c r="Z82" s="710" t="s">
        <v>616</v>
      </c>
      <c r="AA82" s="176" t="s">
        <v>170</v>
      </c>
      <c r="AB82" s="438">
        <f t="shared" si="1"/>
        <v>80</v>
      </c>
      <c r="AC82" s="236" t="s">
        <v>617</v>
      </c>
      <c r="AD82" s="229">
        <v>46023</v>
      </c>
      <c r="AE82" s="229">
        <v>46387</v>
      </c>
      <c r="AF82" s="237">
        <v>1</v>
      </c>
      <c r="AG82" s="237">
        <v>2</v>
      </c>
      <c r="AH82" s="237">
        <v>3</v>
      </c>
      <c r="AI82" s="237">
        <v>4</v>
      </c>
      <c r="AJ82" s="178">
        <v>0.5</v>
      </c>
      <c r="AK82" s="696" t="s">
        <v>618</v>
      </c>
      <c r="AL82" s="639" t="s">
        <v>619</v>
      </c>
      <c r="AM82" s="641" t="s">
        <v>620</v>
      </c>
      <c r="AN82" s="716"/>
    </row>
    <row r="83" spans="1:40" ht="24">
      <c r="A83" s="484"/>
      <c r="B83" s="699"/>
      <c r="C83" s="701"/>
      <c r="D83" s="701"/>
      <c r="E83" s="701"/>
      <c r="F83" s="701"/>
      <c r="G83" s="701"/>
      <c r="H83" s="703"/>
      <c r="I83" s="701"/>
      <c r="J83" s="701"/>
      <c r="K83" s="701"/>
      <c r="L83" s="701"/>
      <c r="M83" s="701"/>
      <c r="N83" s="725"/>
      <c r="O83" s="723"/>
      <c r="P83" s="723"/>
      <c r="Q83" s="706"/>
      <c r="R83" s="723"/>
      <c r="S83" s="728"/>
      <c r="T83" s="701"/>
      <c r="U83" s="741"/>
      <c r="V83" s="741"/>
      <c r="W83" s="741"/>
      <c r="X83" s="741"/>
      <c r="Y83" s="701"/>
      <c r="Z83" s="490"/>
      <c r="AA83" s="180" t="s">
        <v>181</v>
      </c>
      <c r="AB83" s="439">
        <f t="shared" si="1"/>
        <v>81</v>
      </c>
      <c r="AC83" s="239" t="s">
        <v>621</v>
      </c>
      <c r="AD83" s="189">
        <v>46023</v>
      </c>
      <c r="AE83" s="189">
        <v>46387</v>
      </c>
      <c r="AF83" s="240">
        <v>0</v>
      </c>
      <c r="AG83" s="240">
        <v>1</v>
      </c>
      <c r="AH83" s="240">
        <v>1</v>
      </c>
      <c r="AI83" s="240">
        <v>2</v>
      </c>
      <c r="AJ83" s="182">
        <v>0.5</v>
      </c>
      <c r="AK83" s="690"/>
      <c r="AL83" s="640"/>
      <c r="AM83" s="640"/>
      <c r="AN83" s="693"/>
    </row>
    <row r="84" spans="1:40" ht="24">
      <c r="A84" s="484"/>
      <c r="B84" s="699" t="s">
        <v>149</v>
      </c>
      <c r="C84" s="701" t="s">
        <v>112</v>
      </c>
      <c r="D84" s="701" t="s">
        <v>172</v>
      </c>
      <c r="E84" s="701" t="s">
        <v>226</v>
      </c>
      <c r="F84" s="701" t="s">
        <v>266</v>
      </c>
      <c r="G84" s="701" t="s">
        <v>245</v>
      </c>
      <c r="H84" s="703">
        <v>202300000000308</v>
      </c>
      <c r="I84" s="701" t="s">
        <v>147</v>
      </c>
      <c r="J84" s="701" t="s">
        <v>224</v>
      </c>
      <c r="K84" s="701" t="s">
        <v>149</v>
      </c>
      <c r="L84" s="701" t="s">
        <v>119</v>
      </c>
      <c r="M84" s="701" t="s">
        <v>613</v>
      </c>
      <c r="N84" s="725">
        <v>23</v>
      </c>
      <c r="O84" s="723" t="s">
        <v>622</v>
      </c>
      <c r="P84" s="723">
        <v>0</v>
      </c>
      <c r="Q84" s="706">
        <v>31</v>
      </c>
      <c r="R84" s="723" t="s">
        <v>623</v>
      </c>
      <c r="S84" s="728">
        <v>0.1111</v>
      </c>
      <c r="T84" s="705">
        <v>1</v>
      </c>
      <c r="U84" s="736">
        <v>0</v>
      </c>
      <c r="V84" s="736">
        <v>0.2</v>
      </c>
      <c r="W84" s="736">
        <v>0.8</v>
      </c>
      <c r="X84" s="736">
        <v>1</v>
      </c>
      <c r="Y84" s="701" t="s">
        <v>155</v>
      </c>
      <c r="Z84" s="490" t="s">
        <v>624</v>
      </c>
      <c r="AA84" s="701" t="s">
        <v>170</v>
      </c>
      <c r="AB84" s="439">
        <f t="shared" si="1"/>
        <v>82</v>
      </c>
      <c r="AC84" s="239" t="s">
        <v>625</v>
      </c>
      <c r="AD84" s="189">
        <v>46113</v>
      </c>
      <c r="AE84" s="189">
        <v>46326</v>
      </c>
      <c r="AF84" s="241">
        <v>0</v>
      </c>
      <c r="AG84" s="188">
        <v>1</v>
      </c>
      <c r="AH84" s="188">
        <v>1</v>
      </c>
      <c r="AI84" s="241">
        <v>1</v>
      </c>
      <c r="AJ84" s="182">
        <v>0.3</v>
      </c>
      <c r="AK84" s="259" t="s">
        <v>626</v>
      </c>
      <c r="AL84" s="640" t="s">
        <v>627</v>
      </c>
      <c r="AM84" s="488" t="s">
        <v>620</v>
      </c>
      <c r="AN84" s="693"/>
    </row>
    <row r="85" spans="1:40" ht="36">
      <c r="A85" s="484"/>
      <c r="B85" s="699"/>
      <c r="C85" s="701"/>
      <c r="D85" s="701"/>
      <c r="E85" s="701"/>
      <c r="F85" s="701"/>
      <c r="G85" s="701"/>
      <c r="H85" s="703"/>
      <c r="I85" s="701"/>
      <c r="J85" s="701"/>
      <c r="K85" s="701"/>
      <c r="L85" s="701"/>
      <c r="M85" s="701"/>
      <c r="N85" s="725"/>
      <c r="O85" s="723"/>
      <c r="P85" s="723"/>
      <c r="Q85" s="706"/>
      <c r="R85" s="723"/>
      <c r="S85" s="728"/>
      <c r="T85" s="705"/>
      <c r="U85" s="736"/>
      <c r="V85" s="736"/>
      <c r="W85" s="736"/>
      <c r="X85" s="736"/>
      <c r="Y85" s="701"/>
      <c r="Z85" s="490"/>
      <c r="AA85" s="701"/>
      <c r="AB85" s="439">
        <f t="shared" si="1"/>
        <v>83</v>
      </c>
      <c r="AC85" s="239" t="s">
        <v>628</v>
      </c>
      <c r="AD85" s="189">
        <v>46296</v>
      </c>
      <c r="AE85" s="189">
        <v>46387</v>
      </c>
      <c r="AF85" s="241">
        <v>0</v>
      </c>
      <c r="AG85" s="241">
        <v>0</v>
      </c>
      <c r="AH85" s="241">
        <v>0.5</v>
      </c>
      <c r="AI85" s="188">
        <v>1</v>
      </c>
      <c r="AJ85" s="182">
        <v>0.7</v>
      </c>
      <c r="AK85" s="259" t="s">
        <v>629</v>
      </c>
      <c r="AL85" s="640"/>
      <c r="AM85" s="640"/>
      <c r="AN85" s="693"/>
    </row>
    <row r="86" spans="1:40" ht="24">
      <c r="A86" s="484"/>
      <c r="B86" s="699" t="s">
        <v>149</v>
      </c>
      <c r="C86" s="701" t="s">
        <v>112</v>
      </c>
      <c r="D86" s="701" t="s">
        <v>172</v>
      </c>
      <c r="E86" s="701" t="s">
        <v>226</v>
      </c>
      <c r="F86" s="701" t="s">
        <v>266</v>
      </c>
      <c r="G86" s="701" t="s">
        <v>245</v>
      </c>
      <c r="H86" s="231">
        <v>202400000000198</v>
      </c>
      <c r="I86" s="701" t="s">
        <v>147</v>
      </c>
      <c r="J86" s="701" t="s">
        <v>224</v>
      </c>
      <c r="K86" s="701" t="s">
        <v>149</v>
      </c>
      <c r="L86" s="701" t="s">
        <v>119</v>
      </c>
      <c r="M86" s="701" t="s">
        <v>613</v>
      </c>
      <c r="N86" s="725">
        <v>24</v>
      </c>
      <c r="O86" s="723" t="s">
        <v>630</v>
      </c>
      <c r="P86" s="723">
        <v>0</v>
      </c>
      <c r="Q86" s="706">
        <v>32</v>
      </c>
      <c r="R86" s="723" t="s">
        <v>631</v>
      </c>
      <c r="S86" s="728">
        <v>0.1111</v>
      </c>
      <c r="T86" s="735">
        <v>0.8</v>
      </c>
      <c r="U86" s="736">
        <v>0</v>
      </c>
      <c r="V86" s="736">
        <v>0</v>
      </c>
      <c r="W86" s="736">
        <v>0.4</v>
      </c>
      <c r="X86" s="736">
        <v>0.8</v>
      </c>
      <c r="Y86" s="701" t="s">
        <v>155</v>
      </c>
      <c r="Z86" s="490" t="s">
        <v>632</v>
      </c>
      <c r="AA86" s="701" t="s">
        <v>181</v>
      </c>
      <c r="AB86" s="439">
        <f t="shared" si="1"/>
        <v>84</v>
      </c>
      <c r="AC86" s="239" t="s">
        <v>633</v>
      </c>
      <c r="AD86" s="189">
        <v>45658</v>
      </c>
      <c r="AE86" s="189">
        <v>45868</v>
      </c>
      <c r="AF86" s="188">
        <v>0</v>
      </c>
      <c r="AG86" s="188">
        <v>0.8</v>
      </c>
      <c r="AH86" s="188">
        <v>0.8</v>
      </c>
      <c r="AI86" s="188">
        <v>0.8</v>
      </c>
      <c r="AJ86" s="182">
        <v>0.3</v>
      </c>
      <c r="AK86" s="259" t="s">
        <v>634</v>
      </c>
      <c r="AL86" s="640" t="s">
        <v>627</v>
      </c>
      <c r="AM86" s="488" t="s">
        <v>620</v>
      </c>
      <c r="AN86" s="693"/>
    </row>
    <row r="87" spans="1:40" ht="24">
      <c r="A87" s="484"/>
      <c r="B87" s="699"/>
      <c r="C87" s="701"/>
      <c r="D87" s="701"/>
      <c r="E87" s="701"/>
      <c r="F87" s="701"/>
      <c r="G87" s="701"/>
      <c r="H87" s="231">
        <v>202400000000198</v>
      </c>
      <c r="I87" s="701"/>
      <c r="J87" s="701"/>
      <c r="K87" s="701"/>
      <c r="L87" s="701"/>
      <c r="M87" s="701"/>
      <c r="N87" s="725"/>
      <c r="O87" s="723"/>
      <c r="P87" s="723"/>
      <c r="Q87" s="706"/>
      <c r="R87" s="723"/>
      <c r="S87" s="728"/>
      <c r="T87" s="735"/>
      <c r="U87" s="736"/>
      <c r="V87" s="736"/>
      <c r="W87" s="736"/>
      <c r="X87" s="736"/>
      <c r="Y87" s="701"/>
      <c r="Z87" s="490"/>
      <c r="AA87" s="701"/>
      <c r="AB87" s="439">
        <f t="shared" si="1"/>
        <v>85</v>
      </c>
      <c r="AC87" s="239" t="s">
        <v>635</v>
      </c>
      <c r="AD87" s="189">
        <v>46204</v>
      </c>
      <c r="AE87" s="189">
        <v>46387</v>
      </c>
      <c r="AF87" s="241">
        <v>0</v>
      </c>
      <c r="AG87" s="241">
        <v>0</v>
      </c>
      <c r="AH87" s="188">
        <v>0.4</v>
      </c>
      <c r="AI87" s="188">
        <v>0.8</v>
      </c>
      <c r="AJ87" s="182">
        <v>0.7</v>
      </c>
      <c r="AK87" s="259" t="s">
        <v>636</v>
      </c>
      <c r="AL87" s="640"/>
      <c r="AM87" s="640"/>
      <c r="AN87" s="693"/>
    </row>
    <row r="88" spans="1:40" ht="24">
      <c r="A88" s="484"/>
      <c r="B88" s="699" t="s">
        <v>149</v>
      </c>
      <c r="C88" s="701" t="s">
        <v>112</v>
      </c>
      <c r="D88" s="701" t="s">
        <v>172</v>
      </c>
      <c r="E88" s="701" t="s">
        <v>226</v>
      </c>
      <c r="F88" s="701" t="s">
        <v>266</v>
      </c>
      <c r="G88" s="701" t="s">
        <v>168</v>
      </c>
      <c r="H88" s="703">
        <v>202400000000198</v>
      </c>
      <c r="I88" s="701" t="s">
        <v>147</v>
      </c>
      <c r="J88" s="701" t="s">
        <v>224</v>
      </c>
      <c r="K88" s="701" t="s">
        <v>149</v>
      </c>
      <c r="L88" s="701" t="s">
        <v>119</v>
      </c>
      <c r="M88" s="701" t="s">
        <v>613</v>
      </c>
      <c r="N88" s="725">
        <v>25</v>
      </c>
      <c r="O88" s="723" t="s">
        <v>637</v>
      </c>
      <c r="P88" s="723">
        <v>0</v>
      </c>
      <c r="Q88" s="706">
        <v>33</v>
      </c>
      <c r="R88" s="723" t="s">
        <v>638</v>
      </c>
      <c r="S88" s="728">
        <v>0.1111</v>
      </c>
      <c r="T88" s="701">
        <v>6</v>
      </c>
      <c r="U88" s="724">
        <v>0</v>
      </c>
      <c r="V88" s="724">
        <v>3</v>
      </c>
      <c r="W88" s="724">
        <v>3</v>
      </c>
      <c r="X88" s="724">
        <v>6</v>
      </c>
      <c r="Y88" s="490" t="s">
        <v>123</v>
      </c>
      <c r="Z88" s="490" t="s">
        <v>616</v>
      </c>
      <c r="AA88" s="701" t="s">
        <v>181</v>
      </c>
      <c r="AB88" s="439">
        <f t="shared" si="1"/>
        <v>86</v>
      </c>
      <c r="AC88" s="239" t="s">
        <v>639</v>
      </c>
      <c r="AD88" s="189">
        <v>46023</v>
      </c>
      <c r="AE88" s="189">
        <v>46387</v>
      </c>
      <c r="AF88" s="243">
        <v>0</v>
      </c>
      <c r="AG88" s="243">
        <v>1</v>
      </c>
      <c r="AH88" s="243">
        <v>1</v>
      </c>
      <c r="AI88" s="243">
        <v>2</v>
      </c>
      <c r="AJ88" s="182">
        <v>0.33</v>
      </c>
      <c r="AK88" s="259" t="s">
        <v>640</v>
      </c>
      <c r="AL88" s="205" t="s">
        <v>641</v>
      </c>
      <c r="AM88" s="227" t="s">
        <v>642</v>
      </c>
      <c r="AN88" s="222"/>
    </row>
    <row r="89" spans="1:40" ht="24">
      <c r="A89" s="484"/>
      <c r="B89" s="699"/>
      <c r="C89" s="701"/>
      <c r="D89" s="701"/>
      <c r="E89" s="701"/>
      <c r="F89" s="701"/>
      <c r="G89" s="701"/>
      <c r="H89" s="703"/>
      <c r="I89" s="701"/>
      <c r="J89" s="701"/>
      <c r="K89" s="701"/>
      <c r="L89" s="701"/>
      <c r="M89" s="701"/>
      <c r="N89" s="725"/>
      <c r="O89" s="723"/>
      <c r="P89" s="723"/>
      <c r="Q89" s="706"/>
      <c r="R89" s="723"/>
      <c r="S89" s="728"/>
      <c r="T89" s="701"/>
      <c r="U89" s="724"/>
      <c r="V89" s="724"/>
      <c r="W89" s="724"/>
      <c r="X89" s="724"/>
      <c r="Y89" s="490"/>
      <c r="Z89" s="490"/>
      <c r="AA89" s="701"/>
      <c r="AB89" s="439">
        <f t="shared" si="1"/>
        <v>87</v>
      </c>
      <c r="AC89" s="239" t="s">
        <v>643</v>
      </c>
      <c r="AD89" s="189">
        <v>46023</v>
      </c>
      <c r="AE89" s="189">
        <v>46387</v>
      </c>
      <c r="AF89" s="243">
        <v>0</v>
      </c>
      <c r="AG89" s="243">
        <v>1</v>
      </c>
      <c r="AH89" s="243">
        <v>1</v>
      </c>
      <c r="AI89" s="243">
        <v>2</v>
      </c>
      <c r="AJ89" s="182">
        <v>0.33</v>
      </c>
      <c r="AK89" s="259" t="s">
        <v>644</v>
      </c>
      <c r="AL89" s="205" t="s">
        <v>645</v>
      </c>
      <c r="AM89" s="227" t="s">
        <v>646</v>
      </c>
      <c r="AN89" s="222"/>
    </row>
    <row r="90" spans="1:40" ht="36">
      <c r="A90" s="484"/>
      <c r="B90" s="699"/>
      <c r="C90" s="701"/>
      <c r="D90" s="701"/>
      <c r="E90" s="701"/>
      <c r="F90" s="701"/>
      <c r="G90" s="701"/>
      <c r="H90" s="703"/>
      <c r="I90" s="701"/>
      <c r="J90" s="701"/>
      <c r="K90" s="701"/>
      <c r="L90" s="701"/>
      <c r="M90" s="701"/>
      <c r="N90" s="725"/>
      <c r="O90" s="723"/>
      <c r="P90" s="723"/>
      <c r="Q90" s="706"/>
      <c r="R90" s="723"/>
      <c r="S90" s="728"/>
      <c r="T90" s="701"/>
      <c r="U90" s="724"/>
      <c r="V90" s="724"/>
      <c r="W90" s="724"/>
      <c r="X90" s="724"/>
      <c r="Y90" s="490"/>
      <c r="Z90" s="490"/>
      <c r="AA90" s="701"/>
      <c r="AB90" s="439">
        <f t="shared" si="1"/>
        <v>88</v>
      </c>
      <c r="AC90" s="239" t="s">
        <v>647</v>
      </c>
      <c r="AD90" s="189">
        <v>46023</v>
      </c>
      <c r="AE90" s="189">
        <v>46387</v>
      </c>
      <c r="AF90" s="243">
        <v>0</v>
      </c>
      <c r="AG90" s="243">
        <v>1</v>
      </c>
      <c r="AH90" s="243">
        <v>1</v>
      </c>
      <c r="AI90" s="243">
        <v>2</v>
      </c>
      <c r="AJ90" s="182">
        <v>0.34</v>
      </c>
      <c r="AK90" s="259" t="s">
        <v>648</v>
      </c>
      <c r="AL90" s="205" t="s">
        <v>649</v>
      </c>
      <c r="AM90" s="227" t="s">
        <v>646</v>
      </c>
      <c r="AN90" s="222"/>
    </row>
    <row r="91" spans="1:40" ht="72">
      <c r="A91" s="484"/>
      <c r="B91" s="244" t="s">
        <v>149</v>
      </c>
      <c r="C91" s="180" t="s">
        <v>112</v>
      </c>
      <c r="D91" s="180" t="s">
        <v>172</v>
      </c>
      <c r="E91" s="180" t="s">
        <v>226</v>
      </c>
      <c r="F91" s="180" t="s">
        <v>266</v>
      </c>
      <c r="G91" s="180" t="s">
        <v>245</v>
      </c>
      <c r="H91" s="231">
        <v>202400000000198</v>
      </c>
      <c r="I91" s="245" t="s">
        <v>147</v>
      </c>
      <c r="J91" s="245" t="s">
        <v>224</v>
      </c>
      <c r="K91" s="245" t="s">
        <v>149</v>
      </c>
      <c r="L91" s="180" t="s">
        <v>119</v>
      </c>
      <c r="M91" s="245" t="s">
        <v>613</v>
      </c>
      <c r="N91" s="420">
        <v>26</v>
      </c>
      <c r="O91" s="12" t="s">
        <v>650</v>
      </c>
      <c r="P91" s="12">
        <v>0</v>
      </c>
      <c r="Q91" s="433">
        <v>34</v>
      </c>
      <c r="R91" s="12" t="s">
        <v>651</v>
      </c>
      <c r="S91" s="238">
        <v>0.1111</v>
      </c>
      <c r="T91" s="180">
        <v>4</v>
      </c>
      <c r="U91" s="231">
        <v>1</v>
      </c>
      <c r="V91" s="231">
        <v>2</v>
      </c>
      <c r="W91" s="231">
        <v>3</v>
      </c>
      <c r="X91" s="231">
        <v>4</v>
      </c>
      <c r="Y91" s="180" t="s">
        <v>123</v>
      </c>
      <c r="Z91" s="181" t="s">
        <v>652</v>
      </c>
      <c r="AA91" s="180" t="s">
        <v>170</v>
      </c>
      <c r="AB91" s="439">
        <f t="shared" si="1"/>
        <v>89</v>
      </c>
      <c r="AC91" s="246" t="s">
        <v>653</v>
      </c>
      <c r="AD91" s="189">
        <v>46023</v>
      </c>
      <c r="AE91" s="189">
        <v>46387</v>
      </c>
      <c r="AF91" s="240">
        <v>1</v>
      </c>
      <c r="AG91" s="240">
        <v>2</v>
      </c>
      <c r="AH91" s="240">
        <v>3</v>
      </c>
      <c r="AI91" s="240">
        <v>4</v>
      </c>
      <c r="AJ91" s="182">
        <v>1</v>
      </c>
      <c r="AK91" s="259" t="s">
        <v>654</v>
      </c>
      <c r="AL91" s="205" t="s">
        <v>655</v>
      </c>
      <c r="AM91" s="227" t="s">
        <v>656</v>
      </c>
      <c r="AN91" s="222"/>
    </row>
    <row r="92" spans="1:40" ht="72">
      <c r="A92" s="484"/>
      <c r="B92" s="244" t="s">
        <v>149</v>
      </c>
      <c r="C92" s="180" t="s">
        <v>112</v>
      </c>
      <c r="D92" s="180" t="s">
        <v>172</v>
      </c>
      <c r="E92" s="180" t="s">
        <v>226</v>
      </c>
      <c r="F92" s="180" t="s">
        <v>266</v>
      </c>
      <c r="G92" s="180" t="s">
        <v>245</v>
      </c>
      <c r="H92" s="231">
        <v>202400000000198</v>
      </c>
      <c r="I92" s="245" t="s">
        <v>147</v>
      </c>
      <c r="J92" s="245" t="s">
        <v>224</v>
      </c>
      <c r="K92" s="245" t="s">
        <v>149</v>
      </c>
      <c r="L92" s="180" t="s">
        <v>119</v>
      </c>
      <c r="M92" s="245" t="s">
        <v>613</v>
      </c>
      <c r="N92" s="420">
        <v>27</v>
      </c>
      <c r="O92" s="12" t="s">
        <v>657</v>
      </c>
      <c r="P92" s="12">
        <v>0</v>
      </c>
      <c r="Q92" s="433">
        <v>35</v>
      </c>
      <c r="R92" s="12" t="s">
        <v>658</v>
      </c>
      <c r="S92" s="238">
        <v>0.1111</v>
      </c>
      <c r="T92" s="242">
        <v>0.9</v>
      </c>
      <c r="U92" s="247">
        <v>0</v>
      </c>
      <c r="V92" s="247">
        <v>0</v>
      </c>
      <c r="W92" s="247">
        <v>0</v>
      </c>
      <c r="X92" s="247">
        <v>0.9</v>
      </c>
      <c r="Y92" s="180" t="s">
        <v>155</v>
      </c>
      <c r="Z92" s="181" t="s">
        <v>659</v>
      </c>
      <c r="AA92" s="180" t="s">
        <v>280</v>
      </c>
      <c r="AB92" s="439">
        <f t="shared" si="1"/>
        <v>90</v>
      </c>
      <c r="AC92" s="246" t="s">
        <v>660</v>
      </c>
      <c r="AD92" s="189">
        <v>46023</v>
      </c>
      <c r="AE92" s="189">
        <v>46387</v>
      </c>
      <c r="AF92" s="248">
        <v>0</v>
      </c>
      <c r="AG92" s="248">
        <v>0</v>
      </c>
      <c r="AH92" s="248">
        <v>0</v>
      </c>
      <c r="AI92" s="226">
        <v>0.9</v>
      </c>
      <c r="AJ92" s="182">
        <v>1</v>
      </c>
      <c r="AK92" s="259" t="s">
        <v>661</v>
      </c>
      <c r="AL92" s="205" t="s">
        <v>655</v>
      </c>
      <c r="AM92" s="227" t="s">
        <v>656</v>
      </c>
      <c r="AN92" s="222"/>
    </row>
    <row r="93" spans="1:40" ht="60">
      <c r="A93" s="484"/>
      <c r="B93" s="699" t="s">
        <v>149</v>
      </c>
      <c r="C93" s="701" t="s">
        <v>112</v>
      </c>
      <c r="D93" s="701" t="s">
        <v>172</v>
      </c>
      <c r="E93" s="701" t="s">
        <v>226</v>
      </c>
      <c r="F93" s="701" t="s">
        <v>266</v>
      </c>
      <c r="G93" s="701" t="s">
        <v>245</v>
      </c>
      <c r="H93" s="703">
        <v>202300000000198</v>
      </c>
      <c r="I93" s="701" t="s">
        <v>147</v>
      </c>
      <c r="J93" s="701" t="s">
        <v>228</v>
      </c>
      <c r="K93" s="701" t="s">
        <v>149</v>
      </c>
      <c r="L93" s="701" t="s">
        <v>197</v>
      </c>
      <c r="M93" s="701" t="s">
        <v>613</v>
      </c>
      <c r="N93" s="725">
        <v>28</v>
      </c>
      <c r="O93" s="723" t="s">
        <v>662</v>
      </c>
      <c r="P93" s="723">
        <v>0</v>
      </c>
      <c r="Q93" s="706">
        <v>36</v>
      </c>
      <c r="R93" s="723" t="s">
        <v>663</v>
      </c>
      <c r="S93" s="728">
        <v>0.1111</v>
      </c>
      <c r="T93" s="721">
        <v>10</v>
      </c>
      <c r="U93" s="721">
        <v>2</v>
      </c>
      <c r="V93" s="721">
        <v>4</v>
      </c>
      <c r="W93" s="721">
        <v>6</v>
      </c>
      <c r="X93" s="721">
        <v>10</v>
      </c>
      <c r="Y93" s="722" t="s">
        <v>123</v>
      </c>
      <c r="Z93" s="723" t="s">
        <v>664</v>
      </c>
      <c r="AA93" s="722" t="s">
        <v>170</v>
      </c>
      <c r="AB93" s="439">
        <f t="shared" si="1"/>
        <v>91</v>
      </c>
      <c r="AC93" s="249" t="s">
        <v>665</v>
      </c>
      <c r="AD93" s="250">
        <v>46055</v>
      </c>
      <c r="AE93" s="250">
        <v>46203</v>
      </c>
      <c r="AF93" s="251">
        <v>0</v>
      </c>
      <c r="AG93" s="251">
        <v>0</v>
      </c>
      <c r="AH93" s="251">
        <v>0</v>
      </c>
      <c r="AI93" s="251">
        <v>1</v>
      </c>
      <c r="AJ93" s="188">
        <v>0.3</v>
      </c>
      <c r="AK93" s="239" t="s">
        <v>666</v>
      </c>
      <c r="AL93" s="205" t="s">
        <v>667</v>
      </c>
      <c r="AM93" s="227" t="s">
        <v>668</v>
      </c>
      <c r="AN93" s="222"/>
    </row>
    <row r="94" spans="1:40" ht="24">
      <c r="A94" s="484"/>
      <c r="B94" s="699"/>
      <c r="C94" s="701"/>
      <c r="D94" s="701"/>
      <c r="E94" s="701"/>
      <c r="F94" s="701"/>
      <c r="G94" s="701"/>
      <c r="H94" s="703"/>
      <c r="I94" s="701"/>
      <c r="J94" s="701"/>
      <c r="K94" s="701"/>
      <c r="L94" s="701"/>
      <c r="M94" s="701"/>
      <c r="N94" s="725"/>
      <c r="O94" s="723"/>
      <c r="P94" s="723"/>
      <c r="Q94" s="706"/>
      <c r="R94" s="723"/>
      <c r="S94" s="728"/>
      <c r="T94" s="721"/>
      <c r="U94" s="721"/>
      <c r="V94" s="721"/>
      <c r="W94" s="721"/>
      <c r="X94" s="721"/>
      <c r="Y94" s="722"/>
      <c r="Z94" s="723"/>
      <c r="AA94" s="722"/>
      <c r="AB94" s="439">
        <f t="shared" si="1"/>
        <v>92</v>
      </c>
      <c r="AC94" s="249" t="s">
        <v>669</v>
      </c>
      <c r="AD94" s="250">
        <v>46023</v>
      </c>
      <c r="AE94" s="250">
        <v>46387</v>
      </c>
      <c r="AF94" s="251">
        <v>1</v>
      </c>
      <c r="AG94" s="251">
        <v>2</v>
      </c>
      <c r="AH94" s="251">
        <v>3</v>
      </c>
      <c r="AI94" s="251">
        <v>4</v>
      </c>
      <c r="AJ94" s="188">
        <v>0.2</v>
      </c>
      <c r="AK94" s="239" t="s">
        <v>670</v>
      </c>
      <c r="AL94" s="205" t="s">
        <v>671</v>
      </c>
      <c r="AM94" s="227" t="s">
        <v>672</v>
      </c>
      <c r="AN94" s="222"/>
    </row>
    <row r="95" spans="1:40" ht="36">
      <c r="A95" s="484"/>
      <c r="B95" s="699"/>
      <c r="C95" s="701"/>
      <c r="D95" s="701"/>
      <c r="E95" s="701"/>
      <c r="F95" s="701"/>
      <c r="G95" s="701"/>
      <c r="H95" s="703"/>
      <c r="I95" s="701"/>
      <c r="J95" s="701"/>
      <c r="K95" s="701"/>
      <c r="L95" s="701"/>
      <c r="M95" s="701"/>
      <c r="N95" s="725"/>
      <c r="O95" s="723"/>
      <c r="P95" s="723"/>
      <c r="Q95" s="706"/>
      <c r="R95" s="723"/>
      <c r="S95" s="728"/>
      <c r="T95" s="721"/>
      <c r="U95" s="721"/>
      <c r="V95" s="721"/>
      <c r="W95" s="721"/>
      <c r="X95" s="721"/>
      <c r="Y95" s="722"/>
      <c r="Z95" s="723"/>
      <c r="AA95" s="722"/>
      <c r="AB95" s="439">
        <f t="shared" si="1"/>
        <v>93</v>
      </c>
      <c r="AC95" s="249" t="s">
        <v>673</v>
      </c>
      <c r="AD95" s="250">
        <v>46023</v>
      </c>
      <c r="AE95" s="250">
        <v>46387</v>
      </c>
      <c r="AF95" s="251">
        <v>1</v>
      </c>
      <c r="AG95" s="251">
        <v>2</v>
      </c>
      <c r="AH95" s="251">
        <v>3</v>
      </c>
      <c r="AI95" s="251">
        <v>4</v>
      </c>
      <c r="AJ95" s="188">
        <v>0.2</v>
      </c>
      <c r="AK95" s="239" t="s">
        <v>674</v>
      </c>
      <c r="AL95" s="205" t="s">
        <v>671</v>
      </c>
      <c r="AM95" s="227" t="s">
        <v>672</v>
      </c>
      <c r="AN95" s="222"/>
    </row>
    <row r="96" spans="1:40" ht="36">
      <c r="A96" s="484"/>
      <c r="B96" s="699"/>
      <c r="C96" s="701"/>
      <c r="D96" s="701"/>
      <c r="E96" s="701"/>
      <c r="F96" s="701"/>
      <c r="G96" s="701"/>
      <c r="H96" s="703"/>
      <c r="I96" s="701"/>
      <c r="J96" s="701"/>
      <c r="K96" s="701"/>
      <c r="L96" s="701"/>
      <c r="M96" s="701"/>
      <c r="N96" s="725"/>
      <c r="O96" s="723"/>
      <c r="P96" s="723"/>
      <c r="Q96" s="706"/>
      <c r="R96" s="723"/>
      <c r="S96" s="728"/>
      <c r="T96" s="721"/>
      <c r="U96" s="721"/>
      <c r="V96" s="721"/>
      <c r="W96" s="721"/>
      <c r="X96" s="721"/>
      <c r="Y96" s="722"/>
      <c r="Z96" s="723"/>
      <c r="AA96" s="722"/>
      <c r="AB96" s="439">
        <f t="shared" si="1"/>
        <v>94</v>
      </c>
      <c r="AC96" s="249" t="s">
        <v>675</v>
      </c>
      <c r="AD96" s="250">
        <v>46055</v>
      </c>
      <c r="AE96" s="250">
        <v>46387</v>
      </c>
      <c r="AF96" s="188">
        <v>0</v>
      </c>
      <c r="AG96" s="188">
        <v>0</v>
      </c>
      <c r="AH96" s="188">
        <v>0.5</v>
      </c>
      <c r="AI96" s="188">
        <v>1</v>
      </c>
      <c r="AJ96" s="188">
        <v>0.3</v>
      </c>
      <c r="AK96" s="239" t="s">
        <v>676</v>
      </c>
      <c r="AL96" s="205" t="s">
        <v>667</v>
      </c>
      <c r="AM96" s="227" t="s">
        <v>668</v>
      </c>
      <c r="AN96" s="252"/>
    </row>
    <row r="97" spans="1:40" ht="60">
      <c r="A97" s="484"/>
      <c r="B97" s="699" t="s">
        <v>149</v>
      </c>
      <c r="C97" s="701" t="s">
        <v>112</v>
      </c>
      <c r="D97" s="701" t="s">
        <v>172</v>
      </c>
      <c r="E97" s="701" t="s">
        <v>226</v>
      </c>
      <c r="F97" s="701" t="s">
        <v>266</v>
      </c>
      <c r="G97" s="701" t="s">
        <v>245</v>
      </c>
      <c r="H97" s="703">
        <v>202300000000198</v>
      </c>
      <c r="I97" s="701" t="s">
        <v>147</v>
      </c>
      <c r="J97" s="701" t="s">
        <v>228</v>
      </c>
      <c r="K97" s="701" t="s">
        <v>149</v>
      </c>
      <c r="L97" s="701" t="s">
        <v>197</v>
      </c>
      <c r="M97" s="701" t="s">
        <v>613</v>
      </c>
      <c r="N97" s="725">
        <v>29</v>
      </c>
      <c r="O97" s="723" t="s">
        <v>677</v>
      </c>
      <c r="P97" s="723">
        <v>0</v>
      </c>
      <c r="Q97" s="433">
        <v>37</v>
      </c>
      <c r="R97" s="12" t="s">
        <v>678</v>
      </c>
      <c r="S97" s="238">
        <v>0.1111</v>
      </c>
      <c r="T97" s="183">
        <v>0.6</v>
      </c>
      <c r="U97" s="247">
        <v>0</v>
      </c>
      <c r="V97" s="247">
        <v>0</v>
      </c>
      <c r="W97" s="247">
        <v>0.3</v>
      </c>
      <c r="X97" s="247">
        <v>0.6</v>
      </c>
      <c r="Y97" s="180" t="s">
        <v>155</v>
      </c>
      <c r="Z97" s="181" t="s">
        <v>679</v>
      </c>
      <c r="AA97" s="180" t="s">
        <v>181</v>
      </c>
      <c r="AB97" s="439">
        <f t="shared" si="1"/>
        <v>95</v>
      </c>
      <c r="AC97" s="246" t="s">
        <v>680</v>
      </c>
      <c r="AD97" s="189">
        <v>46083</v>
      </c>
      <c r="AE97" s="189">
        <v>46387</v>
      </c>
      <c r="AF97" s="182">
        <v>0</v>
      </c>
      <c r="AG97" s="182">
        <v>0</v>
      </c>
      <c r="AH97" s="182">
        <v>0.3</v>
      </c>
      <c r="AI97" s="182">
        <v>0.6</v>
      </c>
      <c r="AJ97" s="182">
        <v>0.5</v>
      </c>
      <c r="AK97" s="259" t="s">
        <v>681</v>
      </c>
      <c r="AL97" s="205" t="s">
        <v>667</v>
      </c>
      <c r="AM97" s="227" t="s">
        <v>668</v>
      </c>
      <c r="AN97" s="222"/>
    </row>
    <row r="98" spans="1:40" ht="36.6" thickBot="1">
      <c r="A98" s="485"/>
      <c r="B98" s="700"/>
      <c r="C98" s="702"/>
      <c r="D98" s="702"/>
      <c r="E98" s="702"/>
      <c r="F98" s="702"/>
      <c r="G98" s="702"/>
      <c r="H98" s="704"/>
      <c r="I98" s="702"/>
      <c r="J98" s="702"/>
      <c r="K98" s="702"/>
      <c r="L98" s="702"/>
      <c r="M98" s="702"/>
      <c r="N98" s="726"/>
      <c r="O98" s="727"/>
      <c r="P98" s="727"/>
      <c r="Q98" s="434">
        <v>38</v>
      </c>
      <c r="R98" s="385" t="s">
        <v>682</v>
      </c>
      <c r="S98" s="386">
        <v>0.11119999999999999</v>
      </c>
      <c r="T98" s="351">
        <v>4</v>
      </c>
      <c r="U98" s="383">
        <v>1</v>
      </c>
      <c r="V98" s="383">
        <v>2</v>
      </c>
      <c r="W98" s="383">
        <v>3</v>
      </c>
      <c r="X98" s="383">
        <v>4</v>
      </c>
      <c r="Y98" s="349" t="s">
        <v>123</v>
      </c>
      <c r="Z98" s="254" t="s">
        <v>683</v>
      </c>
      <c r="AA98" s="349" t="s">
        <v>170</v>
      </c>
      <c r="AB98" s="440">
        <f t="shared" si="1"/>
        <v>96</v>
      </c>
      <c r="AC98" s="387" t="s">
        <v>684</v>
      </c>
      <c r="AD98" s="380">
        <v>46083</v>
      </c>
      <c r="AE98" s="380">
        <v>46387</v>
      </c>
      <c r="AF98" s="388">
        <v>1</v>
      </c>
      <c r="AG98" s="388">
        <v>2</v>
      </c>
      <c r="AH98" s="388">
        <v>3</v>
      </c>
      <c r="AI98" s="388">
        <v>4</v>
      </c>
      <c r="AJ98" s="264">
        <v>0.5</v>
      </c>
      <c r="AK98" s="262" t="s">
        <v>685</v>
      </c>
      <c r="AL98" s="253" t="s">
        <v>667</v>
      </c>
      <c r="AM98" s="233" t="s">
        <v>668</v>
      </c>
      <c r="AN98" s="382"/>
    </row>
    <row r="99" spans="1:40" ht="48">
      <c r="A99" s="596" t="s">
        <v>687</v>
      </c>
      <c r="B99" s="719" t="s">
        <v>149</v>
      </c>
      <c r="C99" s="715" t="s">
        <v>168</v>
      </c>
      <c r="D99" s="715" t="s">
        <v>168</v>
      </c>
      <c r="E99" s="715" t="s">
        <v>168</v>
      </c>
      <c r="F99" s="715" t="s">
        <v>246</v>
      </c>
      <c r="G99" s="715" t="s">
        <v>168</v>
      </c>
      <c r="H99" s="720">
        <v>202300000000282</v>
      </c>
      <c r="I99" s="715" t="s">
        <v>168</v>
      </c>
      <c r="J99" s="715" t="s">
        <v>247</v>
      </c>
      <c r="K99" s="715" t="s">
        <v>149</v>
      </c>
      <c r="L99" s="715" t="s">
        <v>168</v>
      </c>
      <c r="M99" s="715" t="s">
        <v>688</v>
      </c>
      <c r="N99" s="729">
        <v>30</v>
      </c>
      <c r="O99" s="715" t="s">
        <v>689</v>
      </c>
      <c r="P99" s="717">
        <v>1</v>
      </c>
      <c r="Q99" s="733">
        <v>39</v>
      </c>
      <c r="R99" s="639" t="s">
        <v>690</v>
      </c>
      <c r="S99" s="717">
        <v>0.24</v>
      </c>
      <c r="T99" s="717">
        <v>1</v>
      </c>
      <c r="U99" s="718">
        <v>0.5</v>
      </c>
      <c r="V99" s="718">
        <v>0.6</v>
      </c>
      <c r="W99" s="718">
        <v>0.75</v>
      </c>
      <c r="X99" s="718">
        <v>1</v>
      </c>
      <c r="Y99" s="715" t="s">
        <v>486</v>
      </c>
      <c r="Z99" s="715" t="s">
        <v>691</v>
      </c>
      <c r="AA99" s="715" t="s">
        <v>170</v>
      </c>
      <c r="AB99" s="438">
        <f t="shared" si="1"/>
        <v>97</v>
      </c>
      <c r="AC99" s="177" t="s">
        <v>692</v>
      </c>
      <c r="AD99" s="229">
        <v>46023</v>
      </c>
      <c r="AE99" s="229">
        <v>46053</v>
      </c>
      <c r="AF99" s="230">
        <v>1</v>
      </c>
      <c r="AG99" s="230">
        <v>1</v>
      </c>
      <c r="AH99" s="230">
        <v>1</v>
      </c>
      <c r="AI99" s="230">
        <v>1</v>
      </c>
      <c r="AJ99" s="230">
        <v>0.5</v>
      </c>
      <c r="AK99" s="256" t="s">
        <v>693</v>
      </c>
      <c r="AL99" s="639" t="s">
        <v>694</v>
      </c>
      <c r="AM99" s="641" t="s">
        <v>695</v>
      </c>
      <c r="AN99" s="716" t="s">
        <v>696</v>
      </c>
    </row>
    <row r="100" spans="1:40" ht="48">
      <c r="A100" s="484"/>
      <c r="B100" s="699"/>
      <c r="C100" s="701"/>
      <c r="D100" s="701"/>
      <c r="E100" s="701"/>
      <c r="F100" s="701"/>
      <c r="G100" s="701"/>
      <c r="H100" s="703"/>
      <c r="I100" s="701"/>
      <c r="J100" s="701"/>
      <c r="K100" s="701"/>
      <c r="L100" s="701"/>
      <c r="M100" s="701"/>
      <c r="N100" s="730"/>
      <c r="O100" s="701"/>
      <c r="P100" s="701"/>
      <c r="Q100" s="706"/>
      <c r="R100" s="640"/>
      <c r="S100" s="705"/>
      <c r="T100" s="701"/>
      <c r="U100" s="709"/>
      <c r="V100" s="709"/>
      <c r="W100" s="709"/>
      <c r="X100" s="709"/>
      <c r="Y100" s="701"/>
      <c r="Z100" s="701"/>
      <c r="AA100" s="701"/>
      <c r="AB100" s="439">
        <f t="shared" si="1"/>
        <v>98</v>
      </c>
      <c r="AC100" s="181" t="s">
        <v>697</v>
      </c>
      <c r="AD100" s="189">
        <v>46054</v>
      </c>
      <c r="AE100" s="189">
        <v>46387</v>
      </c>
      <c r="AF100" s="224">
        <v>0.25</v>
      </c>
      <c r="AG100" s="224">
        <v>0.5</v>
      </c>
      <c r="AH100" s="224">
        <v>0.75</v>
      </c>
      <c r="AI100" s="224">
        <v>1</v>
      </c>
      <c r="AJ100" s="224">
        <v>0.5</v>
      </c>
      <c r="AK100" s="389" t="s">
        <v>698</v>
      </c>
      <c r="AL100" s="640"/>
      <c r="AM100" s="488"/>
      <c r="AN100" s="693"/>
    </row>
    <row r="101" spans="1:40" ht="48">
      <c r="A101" s="484"/>
      <c r="B101" s="699" t="s">
        <v>149</v>
      </c>
      <c r="C101" s="701" t="s">
        <v>168</v>
      </c>
      <c r="D101" s="701" t="s">
        <v>168</v>
      </c>
      <c r="E101" s="701" t="s">
        <v>168</v>
      </c>
      <c r="F101" s="701" t="s">
        <v>246</v>
      </c>
      <c r="G101" s="701" t="s">
        <v>168</v>
      </c>
      <c r="H101" s="703">
        <v>202300000000282</v>
      </c>
      <c r="I101" s="701" t="s">
        <v>168</v>
      </c>
      <c r="J101" s="701" t="s">
        <v>247</v>
      </c>
      <c r="K101" s="701" t="s">
        <v>149</v>
      </c>
      <c r="L101" s="701" t="s">
        <v>168</v>
      </c>
      <c r="M101" s="701" t="s">
        <v>688</v>
      </c>
      <c r="N101" s="730"/>
      <c r="O101" s="701"/>
      <c r="P101" s="705">
        <v>1</v>
      </c>
      <c r="Q101" s="706">
        <v>40</v>
      </c>
      <c r="R101" s="640" t="s">
        <v>699</v>
      </c>
      <c r="S101" s="705">
        <v>0.22</v>
      </c>
      <c r="T101" s="705">
        <v>1</v>
      </c>
      <c r="U101" s="709">
        <v>0.5</v>
      </c>
      <c r="V101" s="709">
        <v>0.6</v>
      </c>
      <c r="W101" s="709">
        <v>0.75</v>
      </c>
      <c r="X101" s="709">
        <v>1</v>
      </c>
      <c r="Y101" s="701" t="s">
        <v>486</v>
      </c>
      <c r="Z101" s="701" t="s">
        <v>700</v>
      </c>
      <c r="AA101" s="701" t="s">
        <v>170</v>
      </c>
      <c r="AB101" s="439">
        <f t="shared" si="1"/>
        <v>99</v>
      </c>
      <c r="AC101" s="181" t="s">
        <v>701</v>
      </c>
      <c r="AD101" s="189">
        <v>46023</v>
      </c>
      <c r="AE101" s="189">
        <v>46053</v>
      </c>
      <c r="AF101" s="224">
        <v>1</v>
      </c>
      <c r="AG101" s="224">
        <v>1</v>
      </c>
      <c r="AH101" s="224">
        <v>1</v>
      </c>
      <c r="AI101" s="224">
        <v>1</v>
      </c>
      <c r="AJ101" s="224">
        <v>0.5</v>
      </c>
      <c r="AK101" s="389" t="s">
        <v>693</v>
      </c>
      <c r="AL101" s="640"/>
      <c r="AM101" s="488"/>
      <c r="AN101" s="693" t="s">
        <v>696</v>
      </c>
    </row>
    <row r="102" spans="1:40" ht="48">
      <c r="A102" s="484"/>
      <c r="B102" s="699"/>
      <c r="C102" s="701"/>
      <c r="D102" s="701"/>
      <c r="E102" s="701"/>
      <c r="F102" s="701"/>
      <c r="G102" s="701"/>
      <c r="H102" s="703"/>
      <c r="I102" s="701"/>
      <c r="J102" s="701"/>
      <c r="K102" s="701"/>
      <c r="L102" s="701"/>
      <c r="M102" s="701"/>
      <c r="N102" s="730"/>
      <c r="O102" s="701"/>
      <c r="P102" s="701"/>
      <c r="Q102" s="706"/>
      <c r="R102" s="640"/>
      <c r="S102" s="705"/>
      <c r="T102" s="705"/>
      <c r="U102" s="709"/>
      <c r="V102" s="709"/>
      <c r="W102" s="709"/>
      <c r="X102" s="709"/>
      <c r="Y102" s="701"/>
      <c r="Z102" s="701"/>
      <c r="AA102" s="701"/>
      <c r="AB102" s="439">
        <f t="shared" si="1"/>
        <v>100</v>
      </c>
      <c r="AC102" s="181" t="s">
        <v>702</v>
      </c>
      <c r="AD102" s="189">
        <v>46054</v>
      </c>
      <c r="AE102" s="189">
        <v>46387</v>
      </c>
      <c r="AF102" s="224">
        <v>0.25</v>
      </c>
      <c r="AG102" s="224">
        <v>0.5</v>
      </c>
      <c r="AH102" s="224">
        <v>0.75</v>
      </c>
      <c r="AI102" s="224">
        <v>1</v>
      </c>
      <c r="AJ102" s="224">
        <v>0.5</v>
      </c>
      <c r="AK102" s="389" t="s">
        <v>698</v>
      </c>
      <c r="AL102" s="640"/>
      <c r="AM102" s="488"/>
      <c r="AN102" s="693"/>
    </row>
    <row r="103" spans="1:40" ht="48">
      <c r="A103" s="484"/>
      <c r="B103" s="699" t="s">
        <v>149</v>
      </c>
      <c r="C103" s="701" t="s">
        <v>168</v>
      </c>
      <c r="D103" s="701" t="s">
        <v>168</v>
      </c>
      <c r="E103" s="701" t="s">
        <v>168</v>
      </c>
      <c r="F103" s="701" t="s">
        <v>246</v>
      </c>
      <c r="G103" s="701" t="s">
        <v>168</v>
      </c>
      <c r="H103" s="703">
        <v>202300000000282</v>
      </c>
      <c r="I103" s="701" t="s">
        <v>168</v>
      </c>
      <c r="J103" s="701" t="s">
        <v>247</v>
      </c>
      <c r="K103" s="701" t="s">
        <v>149</v>
      </c>
      <c r="L103" s="701" t="s">
        <v>168</v>
      </c>
      <c r="M103" s="701" t="s">
        <v>688</v>
      </c>
      <c r="N103" s="730"/>
      <c r="O103" s="701"/>
      <c r="P103" s="705">
        <v>1</v>
      </c>
      <c r="Q103" s="706">
        <v>41</v>
      </c>
      <c r="R103" s="640" t="s">
        <v>703</v>
      </c>
      <c r="S103" s="705">
        <v>0.16</v>
      </c>
      <c r="T103" s="705">
        <v>1</v>
      </c>
      <c r="U103" s="709">
        <v>0.5</v>
      </c>
      <c r="V103" s="709">
        <v>0.6</v>
      </c>
      <c r="W103" s="709">
        <v>0.75</v>
      </c>
      <c r="X103" s="709">
        <v>1</v>
      </c>
      <c r="Y103" s="701" t="s">
        <v>486</v>
      </c>
      <c r="Z103" s="701" t="s">
        <v>704</v>
      </c>
      <c r="AA103" s="701" t="s">
        <v>170</v>
      </c>
      <c r="AB103" s="439">
        <f t="shared" si="1"/>
        <v>101</v>
      </c>
      <c r="AC103" s="181" t="s">
        <v>705</v>
      </c>
      <c r="AD103" s="189">
        <v>46023</v>
      </c>
      <c r="AE103" s="189">
        <v>46053</v>
      </c>
      <c r="AF103" s="224">
        <v>1</v>
      </c>
      <c r="AG103" s="224">
        <v>1</v>
      </c>
      <c r="AH103" s="224">
        <v>1</v>
      </c>
      <c r="AI103" s="224">
        <v>1</v>
      </c>
      <c r="AJ103" s="224">
        <v>0.5</v>
      </c>
      <c r="AK103" s="389" t="s">
        <v>693</v>
      </c>
      <c r="AL103" s="640"/>
      <c r="AM103" s="488"/>
      <c r="AN103" s="693"/>
    </row>
    <row r="104" spans="1:40" ht="15" customHeight="1">
      <c r="A104" s="484"/>
      <c r="B104" s="699"/>
      <c r="C104" s="701"/>
      <c r="D104" s="701"/>
      <c r="E104" s="701"/>
      <c r="F104" s="701"/>
      <c r="G104" s="701"/>
      <c r="H104" s="703"/>
      <c r="I104" s="701"/>
      <c r="J104" s="701"/>
      <c r="K104" s="701"/>
      <c r="L104" s="701"/>
      <c r="M104" s="701"/>
      <c r="N104" s="730"/>
      <c r="O104" s="701"/>
      <c r="P104" s="701"/>
      <c r="Q104" s="706"/>
      <c r="R104" s="640"/>
      <c r="S104" s="705"/>
      <c r="T104" s="701"/>
      <c r="U104" s="709"/>
      <c r="V104" s="709"/>
      <c r="W104" s="709"/>
      <c r="X104" s="709"/>
      <c r="Y104" s="701"/>
      <c r="Z104" s="701"/>
      <c r="AA104" s="701"/>
      <c r="AB104" s="439">
        <f t="shared" si="1"/>
        <v>102</v>
      </c>
      <c r="AC104" s="181" t="s">
        <v>706</v>
      </c>
      <c r="AD104" s="189">
        <v>46054</v>
      </c>
      <c r="AE104" s="189">
        <v>46387</v>
      </c>
      <c r="AF104" s="224">
        <v>0.25</v>
      </c>
      <c r="AG104" s="224">
        <v>0.5</v>
      </c>
      <c r="AH104" s="224">
        <v>0.75</v>
      </c>
      <c r="AI104" s="224">
        <v>1</v>
      </c>
      <c r="AJ104" s="224">
        <v>0.5</v>
      </c>
      <c r="AK104" s="389" t="s">
        <v>698</v>
      </c>
      <c r="AL104" s="640"/>
      <c r="AM104" s="488"/>
      <c r="AN104" s="693"/>
    </row>
    <row r="105" spans="1:40" ht="36">
      <c r="A105" s="484"/>
      <c r="B105" s="699" t="s">
        <v>149</v>
      </c>
      <c r="C105" s="701" t="s">
        <v>168</v>
      </c>
      <c r="D105" s="701" t="s">
        <v>168</v>
      </c>
      <c r="E105" s="701" t="s">
        <v>168</v>
      </c>
      <c r="F105" s="701" t="s">
        <v>246</v>
      </c>
      <c r="G105" s="701" t="s">
        <v>168</v>
      </c>
      <c r="H105" s="703">
        <v>202300000000282</v>
      </c>
      <c r="I105" s="701" t="s">
        <v>168</v>
      </c>
      <c r="J105" s="701" t="s">
        <v>232</v>
      </c>
      <c r="K105" s="701" t="s">
        <v>149</v>
      </c>
      <c r="L105" s="701" t="s">
        <v>168</v>
      </c>
      <c r="M105" s="701" t="s">
        <v>688</v>
      </c>
      <c r="N105" s="730">
        <v>31</v>
      </c>
      <c r="O105" s="701" t="s">
        <v>707</v>
      </c>
      <c r="P105" s="705">
        <v>1</v>
      </c>
      <c r="Q105" s="706">
        <v>42</v>
      </c>
      <c r="R105" s="640" t="s">
        <v>708</v>
      </c>
      <c r="S105" s="705">
        <v>0.22</v>
      </c>
      <c r="T105" s="705">
        <v>1</v>
      </c>
      <c r="U105" s="709">
        <v>0.5</v>
      </c>
      <c r="V105" s="709">
        <v>0.6</v>
      </c>
      <c r="W105" s="709">
        <v>0.75</v>
      </c>
      <c r="X105" s="709">
        <v>1</v>
      </c>
      <c r="Y105" s="701" t="s">
        <v>486</v>
      </c>
      <c r="Z105" s="701" t="s">
        <v>709</v>
      </c>
      <c r="AA105" s="701" t="s">
        <v>170</v>
      </c>
      <c r="AB105" s="439">
        <f t="shared" si="1"/>
        <v>103</v>
      </c>
      <c r="AC105" s="181" t="s">
        <v>710</v>
      </c>
      <c r="AD105" s="189">
        <v>46023</v>
      </c>
      <c r="AE105" s="189">
        <v>46053</v>
      </c>
      <c r="AF105" s="224">
        <v>1</v>
      </c>
      <c r="AG105" s="224">
        <v>1</v>
      </c>
      <c r="AH105" s="224">
        <v>1</v>
      </c>
      <c r="AI105" s="224">
        <v>1</v>
      </c>
      <c r="AJ105" s="224">
        <v>0.5</v>
      </c>
      <c r="AK105" s="389" t="s">
        <v>693</v>
      </c>
      <c r="AL105" s="640" t="s">
        <v>694</v>
      </c>
      <c r="AM105" s="488" t="s">
        <v>695</v>
      </c>
      <c r="AN105" s="693" t="s">
        <v>711</v>
      </c>
    </row>
    <row r="106" spans="1:40" ht="48">
      <c r="A106" s="484"/>
      <c r="B106" s="699"/>
      <c r="C106" s="701"/>
      <c r="D106" s="701"/>
      <c r="E106" s="701"/>
      <c r="F106" s="701"/>
      <c r="G106" s="701"/>
      <c r="H106" s="703"/>
      <c r="I106" s="701"/>
      <c r="J106" s="701"/>
      <c r="K106" s="701"/>
      <c r="L106" s="701"/>
      <c r="M106" s="701"/>
      <c r="N106" s="730"/>
      <c r="O106" s="701"/>
      <c r="P106" s="701"/>
      <c r="Q106" s="706"/>
      <c r="R106" s="640"/>
      <c r="S106" s="705"/>
      <c r="T106" s="701"/>
      <c r="U106" s="709"/>
      <c r="V106" s="709"/>
      <c r="W106" s="709"/>
      <c r="X106" s="709"/>
      <c r="Y106" s="701"/>
      <c r="Z106" s="701"/>
      <c r="AA106" s="701"/>
      <c r="AB106" s="439">
        <f t="shared" si="1"/>
        <v>104</v>
      </c>
      <c r="AC106" s="181" t="s">
        <v>712</v>
      </c>
      <c r="AD106" s="189">
        <v>46054</v>
      </c>
      <c r="AE106" s="189">
        <v>46387</v>
      </c>
      <c r="AF106" s="224">
        <v>0.25</v>
      </c>
      <c r="AG106" s="224">
        <v>0.5</v>
      </c>
      <c r="AH106" s="224">
        <v>0.75</v>
      </c>
      <c r="AI106" s="224">
        <v>1</v>
      </c>
      <c r="AJ106" s="224">
        <v>0.5</v>
      </c>
      <c r="AK106" s="389" t="s">
        <v>698</v>
      </c>
      <c r="AL106" s="640"/>
      <c r="AM106" s="488"/>
      <c r="AN106" s="693"/>
    </row>
    <row r="107" spans="1:40" ht="36">
      <c r="A107" s="484"/>
      <c r="B107" s="699" t="s">
        <v>149</v>
      </c>
      <c r="C107" s="701" t="s">
        <v>168</v>
      </c>
      <c r="D107" s="701" t="s">
        <v>168</v>
      </c>
      <c r="E107" s="701" t="s">
        <v>168</v>
      </c>
      <c r="F107" s="701" t="s">
        <v>246</v>
      </c>
      <c r="G107" s="701" t="s">
        <v>168</v>
      </c>
      <c r="H107" s="703">
        <v>202300000000282</v>
      </c>
      <c r="I107" s="701" t="s">
        <v>168</v>
      </c>
      <c r="J107" s="701" t="s">
        <v>232</v>
      </c>
      <c r="K107" s="701" t="s">
        <v>149</v>
      </c>
      <c r="L107" s="701" t="s">
        <v>168</v>
      </c>
      <c r="M107" s="701" t="s">
        <v>688</v>
      </c>
      <c r="N107" s="730"/>
      <c r="O107" s="701"/>
      <c r="P107" s="705">
        <v>1</v>
      </c>
      <c r="Q107" s="706">
        <v>43</v>
      </c>
      <c r="R107" s="640" t="s">
        <v>713</v>
      </c>
      <c r="S107" s="671">
        <v>0.16</v>
      </c>
      <c r="T107" s="705">
        <v>1</v>
      </c>
      <c r="U107" s="709">
        <v>0.5</v>
      </c>
      <c r="V107" s="709">
        <v>0.6</v>
      </c>
      <c r="W107" s="709">
        <v>0.75</v>
      </c>
      <c r="X107" s="709">
        <v>1</v>
      </c>
      <c r="Y107" s="701" t="s">
        <v>486</v>
      </c>
      <c r="Z107" s="701" t="s">
        <v>714</v>
      </c>
      <c r="AA107" s="701" t="s">
        <v>170</v>
      </c>
      <c r="AB107" s="439">
        <f t="shared" si="1"/>
        <v>105</v>
      </c>
      <c r="AC107" s="181" t="s">
        <v>715</v>
      </c>
      <c r="AD107" s="189">
        <v>46023</v>
      </c>
      <c r="AE107" s="189">
        <v>46053</v>
      </c>
      <c r="AF107" s="224">
        <v>1</v>
      </c>
      <c r="AG107" s="224">
        <v>1</v>
      </c>
      <c r="AH107" s="224">
        <v>1</v>
      </c>
      <c r="AI107" s="224">
        <v>1</v>
      </c>
      <c r="AJ107" s="224">
        <v>0.5</v>
      </c>
      <c r="AK107" s="389" t="s">
        <v>693</v>
      </c>
      <c r="AL107" s="640"/>
      <c r="AM107" s="488"/>
      <c r="AN107" s="693"/>
    </row>
    <row r="108" spans="1:40" ht="48.6" thickBot="1">
      <c r="A108" s="485"/>
      <c r="B108" s="700"/>
      <c r="C108" s="702"/>
      <c r="D108" s="702"/>
      <c r="E108" s="702"/>
      <c r="F108" s="702"/>
      <c r="G108" s="702"/>
      <c r="H108" s="704"/>
      <c r="I108" s="702"/>
      <c r="J108" s="702"/>
      <c r="K108" s="702"/>
      <c r="L108" s="702"/>
      <c r="M108" s="702"/>
      <c r="N108" s="734"/>
      <c r="O108" s="702"/>
      <c r="P108" s="702"/>
      <c r="Q108" s="707"/>
      <c r="R108" s="708"/>
      <c r="S108" s="672"/>
      <c r="T108" s="702"/>
      <c r="U108" s="714"/>
      <c r="V108" s="714"/>
      <c r="W108" s="714"/>
      <c r="X108" s="714"/>
      <c r="Y108" s="702"/>
      <c r="Z108" s="702"/>
      <c r="AA108" s="702"/>
      <c r="AB108" s="440">
        <f t="shared" si="1"/>
        <v>106</v>
      </c>
      <c r="AC108" s="254" t="s">
        <v>716</v>
      </c>
      <c r="AD108" s="380">
        <v>46054</v>
      </c>
      <c r="AE108" s="380">
        <v>46387</v>
      </c>
      <c r="AF108" s="257">
        <v>0.25</v>
      </c>
      <c r="AG108" s="257">
        <v>0.5</v>
      </c>
      <c r="AH108" s="257">
        <v>0.75</v>
      </c>
      <c r="AI108" s="257">
        <v>1</v>
      </c>
      <c r="AJ108" s="257">
        <v>0.5</v>
      </c>
      <c r="AK108" s="914" t="s">
        <v>698</v>
      </c>
      <c r="AL108" s="708"/>
      <c r="AM108" s="489"/>
      <c r="AN108" s="698"/>
    </row>
    <row r="109" spans="1:40" ht="48">
      <c r="A109" s="596" t="s">
        <v>717</v>
      </c>
      <c r="B109" s="731" t="s">
        <v>149</v>
      </c>
      <c r="C109" s="639" t="s">
        <v>112</v>
      </c>
      <c r="D109" s="639" t="s">
        <v>128</v>
      </c>
      <c r="E109" s="639" t="s">
        <v>222</v>
      </c>
      <c r="F109" s="639" t="s">
        <v>246</v>
      </c>
      <c r="G109" s="639" t="s">
        <v>168</v>
      </c>
      <c r="H109" s="732">
        <v>202300000000293</v>
      </c>
      <c r="I109" s="639" t="s">
        <v>131</v>
      </c>
      <c r="J109" s="639" t="s">
        <v>117</v>
      </c>
      <c r="K109" s="639" t="s">
        <v>118</v>
      </c>
      <c r="L109" s="711" t="s">
        <v>205</v>
      </c>
      <c r="M109" s="639" t="s">
        <v>718</v>
      </c>
      <c r="N109" s="712">
        <v>32</v>
      </c>
      <c r="O109" s="710" t="s">
        <v>719</v>
      </c>
      <c r="P109" s="639" t="s">
        <v>720</v>
      </c>
      <c r="Q109" s="713">
        <v>44</v>
      </c>
      <c r="R109" s="696" t="s">
        <v>721</v>
      </c>
      <c r="S109" s="697">
        <v>0.11</v>
      </c>
      <c r="T109" s="697">
        <v>1</v>
      </c>
      <c r="U109" s="697">
        <v>0</v>
      </c>
      <c r="V109" s="697">
        <v>0.25</v>
      </c>
      <c r="W109" s="697">
        <v>0.5</v>
      </c>
      <c r="X109" s="697">
        <v>1</v>
      </c>
      <c r="Y109" s="710" t="s">
        <v>486</v>
      </c>
      <c r="Z109" s="710" t="s">
        <v>722</v>
      </c>
      <c r="AA109" s="639" t="s">
        <v>170</v>
      </c>
      <c r="AB109" s="438">
        <f t="shared" si="1"/>
        <v>107</v>
      </c>
      <c r="AC109" s="256" t="s">
        <v>723</v>
      </c>
      <c r="AD109" s="234">
        <v>46082</v>
      </c>
      <c r="AE109" s="234">
        <v>46387</v>
      </c>
      <c r="AF109" s="211">
        <v>0</v>
      </c>
      <c r="AG109" s="211">
        <v>0.25</v>
      </c>
      <c r="AH109" s="211">
        <v>0.5</v>
      </c>
      <c r="AI109" s="211">
        <v>1</v>
      </c>
      <c r="AJ109" s="211">
        <v>0.4</v>
      </c>
      <c r="AK109" s="256" t="s">
        <v>724</v>
      </c>
      <c r="AL109" s="639" t="s">
        <v>725</v>
      </c>
      <c r="AM109" s="641" t="s">
        <v>726</v>
      </c>
      <c r="AN109" s="643" t="s">
        <v>303</v>
      </c>
    </row>
    <row r="110" spans="1:40" ht="36">
      <c r="A110" s="484"/>
      <c r="B110" s="682"/>
      <c r="C110" s="640"/>
      <c r="D110" s="640"/>
      <c r="E110" s="640"/>
      <c r="F110" s="640"/>
      <c r="G110" s="640"/>
      <c r="H110" s="683"/>
      <c r="I110" s="640"/>
      <c r="J110" s="640"/>
      <c r="K110" s="640"/>
      <c r="L110" s="695"/>
      <c r="M110" s="640"/>
      <c r="N110" s="684"/>
      <c r="O110" s="490"/>
      <c r="P110" s="640"/>
      <c r="Q110" s="694"/>
      <c r="R110" s="690"/>
      <c r="S110" s="490"/>
      <c r="T110" s="490"/>
      <c r="U110" s="671"/>
      <c r="V110" s="671"/>
      <c r="W110" s="671"/>
      <c r="X110" s="671"/>
      <c r="Y110" s="490"/>
      <c r="Z110" s="490"/>
      <c r="AA110" s="640"/>
      <c r="AB110" s="439">
        <f t="shared" si="1"/>
        <v>108</v>
      </c>
      <c r="AC110" s="389" t="s">
        <v>727</v>
      </c>
      <c r="AD110" s="235">
        <v>46266</v>
      </c>
      <c r="AE110" s="235">
        <v>46371</v>
      </c>
      <c r="AF110" s="190">
        <v>0</v>
      </c>
      <c r="AG110" s="190">
        <v>0</v>
      </c>
      <c r="AH110" s="190">
        <v>0</v>
      </c>
      <c r="AI110" s="190">
        <v>1</v>
      </c>
      <c r="AJ110" s="190">
        <v>0.6</v>
      </c>
      <c r="AK110" s="389" t="s">
        <v>728</v>
      </c>
      <c r="AL110" s="640"/>
      <c r="AM110" s="642"/>
      <c r="AN110" s="644"/>
    </row>
    <row r="111" spans="1:40" ht="36">
      <c r="A111" s="484"/>
      <c r="B111" s="682" t="s">
        <v>149</v>
      </c>
      <c r="C111" s="640" t="s">
        <v>112</v>
      </c>
      <c r="D111" s="640" t="s">
        <v>128</v>
      </c>
      <c r="E111" s="640" t="s">
        <v>222</v>
      </c>
      <c r="F111" s="640" t="s">
        <v>246</v>
      </c>
      <c r="G111" s="640" t="s">
        <v>168</v>
      </c>
      <c r="H111" s="683">
        <v>202300000000293</v>
      </c>
      <c r="I111" s="640" t="s">
        <v>131</v>
      </c>
      <c r="J111" s="640" t="s">
        <v>196</v>
      </c>
      <c r="K111" s="640" t="s">
        <v>118</v>
      </c>
      <c r="L111" s="640" t="s">
        <v>134</v>
      </c>
      <c r="M111" s="640" t="s">
        <v>718</v>
      </c>
      <c r="N111" s="684">
        <v>33</v>
      </c>
      <c r="O111" s="640" t="s">
        <v>729</v>
      </c>
      <c r="P111" s="640" t="s">
        <v>720</v>
      </c>
      <c r="Q111" s="694">
        <v>45</v>
      </c>
      <c r="R111" s="695" t="s">
        <v>730</v>
      </c>
      <c r="S111" s="673">
        <v>0.11</v>
      </c>
      <c r="T111" s="673">
        <v>0.9</v>
      </c>
      <c r="U111" s="671">
        <v>0</v>
      </c>
      <c r="V111" s="671">
        <v>0</v>
      </c>
      <c r="W111" s="671">
        <v>0.65</v>
      </c>
      <c r="X111" s="671">
        <v>0.9</v>
      </c>
      <c r="Y111" s="640" t="s">
        <v>486</v>
      </c>
      <c r="Z111" s="640" t="s">
        <v>731</v>
      </c>
      <c r="AA111" s="640" t="s">
        <v>280</v>
      </c>
      <c r="AB111" s="439">
        <f t="shared" si="1"/>
        <v>109</v>
      </c>
      <c r="AC111" s="389" t="s">
        <v>732</v>
      </c>
      <c r="AD111" s="390">
        <v>46113</v>
      </c>
      <c r="AE111" s="390">
        <v>46234</v>
      </c>
      <c r="AF111" s="224">
        <v>0</v>
      </c>
      <c r="AG111" s="224">
        <v>0</v>
      </c>
      <c r="AH111" s="224">
        <v>1</v>
      </c>
      <c r="AI111" s="224">
        <v>1</v>
      </c>
      <c r="AJ111" s="224">
        <v>0.5</v>
      </c>
      <c r="AK111" s="389" t="s">
        <v>733</v>
      </c>
      <c r="AL111" s="640" t="s">
        <v>734</v>
      </c>
      <c r="AM111" s="640" t="s">
        <v>735</v>
      </c>
      <c r="AN111" s="693" t="s">
        <v>303</v>
      </c>
    </row>
    <row r="112" spans="1:40" ht="36">
      <c r="A112" s="484"/>
      <c r="B112" s="682"/>
      <c r="C112" s="640"/>
      <c r="D112" s="640"/>
      <c r="E112" s="640"/>
      <c r="F112" s="640"/>
      <c r="G112" s="640"/>
      <c r="H112" s="683"/>
      <c r="I112" s="640"/>
      <c r="J112" s="640"/>
      <c r="K112" s="640"/>
      <c r="L112" s="640"/>
      <c r="M112" s="640"/>
      <c r="N112" s="684"/>
      <c r="O112" s="640"/>
      <c r="P112" s="640"/>
      <c r="Q112" s="694"/>
      <c r="R112" s="695"/>
      <c r="S112" s="673"/>
      <c r="T112" s="673"/>
      <c r="U112" s="671"/>
      <c r="V112" s="671"/>
      <c r="W112" s="671"/>
      <c r="X112" s="671"/>
      <c r="Y112" s="640"/>
      <c r="Z112" s="640"/>
      <c r="AA112" s="640"/>
      <c r="AB112" s="439">
        <f t="shared" si="1"/>
        <v>110</v>
      </c>
      <c r="AC112" s="389" t="s">
        <v>736</v>
      </c>
      <c r="AD112" s="390">
        <v>46204</v>
      </c>
      <c r="AE112" s="390">
        <v>46326</v>
      </c>
      <c r="AF112" s="224">
        <v>0</v>
      </c>
      <c r="AG112" s="224">
        <v>0</v>
      </c>
      <c r="AH112" s="224">
        <v>0.5</v>
      </c>
      <c r="AI112" s="224">
        <v>1</v>
      </c>
      <c r="AJ112" s="224">
        <v>0.5</v>
      </c>
      <c r="AK112" s="389" t="s">
        <v>737</v>
      </c>
      <c r="AL112" s="640"/>
      <c r="AM112" s="642"/>
      <c r="AN112" s="693"/>
    </row>
    <row r="113" spans="1:40" ht="36">
      <c r="A113" s="484"/>
      <c r="B113" s="682" t="s">
        <v>149</v>
      </c>
      <c r="C113" s="640" t="s">
        <v>112</v>
      </c>
      <c r="D113" s="640" t="s">
        <v>128</v>
      </c>
      <c r="E113" s="640" t="s">
        <v>213</v>
      </c>
      <c r="F113" s="640" t="s">
        <v>243</v>
      </c>
      <c r="G113" s="640" t="s">
        <v>248</v>
      </c>
      <c r="H113" s="683">
        <v>202300000000335</v>
      </c>
      <c r="I113" s="640" t="s">
        <v>131</v>
      </c>
      <c r="J113" s="640" t="s">
        <v>117</v>
      </c>
      <c r="K113" s="640" t="s">
        <v>118</v>
      </c>
      <c r="L113" s="640" t="s">
        <v>216</v>
      </c>
      <c r="M113" s="640" t="s">
        <v>718</v>
      </c>
      <c r="N113" s="684">
        <v>34</v>
      </c>
      <c r="O113" s="490" t="s">
        <v>738</v>
      </c>
      <c r="P113" s="490" t="s">
        <v>739</v>
      </c>
      <c r="Q113" s="691">
        <v>46</v>
      </c>
      <c r="R113" s="690" t="s">
        <v>740</v>
      </c>
      <c r="S113" s="671">
        <v>0.11</v>
      </c>
      <c r="T113" s="692" t="s">
        <v>741</v>
      </c>
      <c r="U113" s="671">
        <v>0.2</v>
      </c>
      <c r="V113" s="671">
        <v>0.4</v>
      </c>
      <c r="W113" s="671">
        <v>0.6</v>
      </c>
      <c r="X113" s="671">
        <v>0.9</v>
      </c>
      <c r="Y113" s="490" t="s">
        <v>486</v>
      </c>
      <c r="Z113" s="490" t="s">
        <v>742</v>
      </c>
      <c r="AA113" s="490" t="s">
        <v>170</v>
      </c>
      <c r="AB113" s="439">
        <f t="shared" si="1"/>
        <v>111</v>
      </c>
      <c r="AC113" s="259" t="s">
        <v>743</v>
      </c>
      <c r="AD113" s="260">
        <v>46023</v>
      </c>
      <c r="AE113" s="260">
        <v>46387</v>
      </c>
      <c r="AF113" s="182">
        <v>0.25</v>
      </c>
      <c r="AG113" s="182">
        <v>0.5</v>
      </c>
      <c r="AH113" s="182">
        <v>0.75</v>
      </c>
      <c r="AI113" s="182">
        <v>1</v>
      </c>
      <c r="AJ113" s="261">
        <v>0.33</v>
      </c>
      <c r="AK113" s="259" t="s">
        <v>744</v>
      </c>
      <c r="AL113" s="490" t="s">
        <v>745</v>
      </c>
      <c r="AM113" s="490" t="s">
        <v>746</v>
      </c>
      <c r="AN113" s="667" t="s">
        <v>747</v>
      </c>
    </row>
    <row r="114" spans="1:40" ht="36">
      <c r="A114" s="484"/>
      <c r="B114" s="682"/>
      <c r="C114" s="640"/>
      <c r="D114" s="640"/>
      <c r="E114" s="640"/>
      <c r="F114" s="640"/>
      <c r="G114" s="640"/>
      <c r="H114" s="683"/>
      <c r="I114" s="640"/>
      <c r="J114" s="640"/>
      <c r="K114" s="640"/>
      <c r="L114" s="640"/>
      <c r="M114" s="640"/>
      <c r="N114" s="684"/>
      <c r="O114" s="490"/>
      <c r="P114" s="490"/>
      <c r="Q114" s="691"/>
      <c r="R114" s="690"/>
      <c r="S114" s="671"/>
      <c r="T114" s="692"/>
      <c r="U114" s="671"/>
      <c r="V114" s="671"/>
      <c r="W114" s="671"/>
      <c r="X114" s="671"/>
      <c r="Y114" s="490"/>
      <c r="Z114" s="490"/>
      <c r="AA114" s="490"/>
      <c r="AB114" s="439">
        <f t="shared" si="1"/>
        <v>112</v>
      </c>
      <c r="AC114" s="232" t="s">
        <v>748</v>
      </c>
      <c r="AD114" s="260">
        <v>46023</v>
      </c>
      <c r="AE114" s="260">
        <v>46387</v>
      </c>
      <c r="AF114" s="182">
        <v>0.25</v>
      </c>
      <c r="AG114" s="182">
        <v>0.5</v>
      </c>
      <c r="AH114" s="182">
        <v>0.75</v>
      </c>
      <c r="AI114" s="182">
        <v>1</v>
      </c>
      <c r="AJ114" s="261">
        <v>0.33</v>
      </c>
      <c r="AK114" s="259" t="s">
        <v>749</v>
      </c>
      <c r="AL114" s="490"/>
      <c r="AM114" s="490"/>
      <c r="AN114" s="667"/>
    </row>
    <row r="115" spans="1:40" ht="36">
      <c r="A115" s="484"/>
      <c r="B115" s="682"/>
      <c r="C115" s="640"/>
      <c r="D115" s="640"/>
      <c r="E115" s="640"/>
      <c r="F115" s="640"/>
      <c r="G115" s="640"/>
      <c r="H115" s="683"/>
      <c r="I115" s="640"/>
      <c r="J115" s="640"/>
      <c r="K115" s="640"/>
      <c r="L115" s="640"/>
      <c r="M115" s="640"/>
      <c r="N115" s="684"/>
      <c r="O115" s="490"/>
      <c r="P115" s="490"/>
      <c r="Q115" s="691"/>
      <c r="R115" s="690"/>
      <c r="S115" s="671"/>
      <c r="T115" s="692"/>
      <c r="U115" s="671"/>
      <c r="V115" s="671"/>
      <c r="W115" s="671"/>
      <c r="X115" s="671"/>
      <c r="Y115" s="490"/>
      <c r="Z115" s="490"/>
      <c r="AA115" s="490"/>
      <c r="AB115" s="439">
        <f t="shared" si="1"/>
        <v>113</v>
      </c>
      <c r="AC115" s="259" t="s">
        <v>750</v>
      </c>
      <c r="AD115" s="260">
        <v>46023</v>
      </c>
      <c r="AE115" s="260">
        <v>46387</v>
      </c>
      <c r="AF115" s="182">
        <v>0.25</v>
      </c>
      <c r="AG115" s="182">
        <v>0.5</v>
      </c>
      <c r="AH115" s="182">
        <v>0.75</v>
      </c>
      <c r="AI115" s="182">
        <v>1</v>
      </c>
      <c r="AJ115" s="261">
        <v>0.34</v>
      </c>
      <c r="AK115" s="259" t="s">
        <v>751</v>
      </c>
      <c r="AL115" s="490"/>
      <c r="AM115" s="490"/>
      <c r="AN115" s="667"/>
    </row>
    <row r="116" spans="1:40" ht="96">
      <c r="A116" s="484"/>
      <c r="B116" s="198" t="s">
        <v>149</v>
      </c>
      <c r="C116" s="205" t="s">
        <v>112</v>
      </c>
      <c r="D116" s="205" t="s">
        <v>128</v>
      </c>
      <c r="E116" s="205" t="s">
        <v>213</v>
      </c>
      <c r="F116" s="205" t="s">
        <v>243</v>
      </c>
      <c r="G116" s="205" t="s">
        <v>248</v>
      </c>
      <c r="H116" s="258">
        <v>202300000000335</v>
      </c>
      <c r="I116" s="205" t="s">
        <v>131</v>
      </c>
      <c r="J116" s="205" t="s">
        <v>117</v>
      </c>
      <c r="K116" s="205" t="s">
        <v>118</v>
      </c>
      <c r="L116" s="389" t="s">
        <v>119</v>
      </c>
      <c r="M116" s="205" t="s">
        <v>718</v>
      </c>
      <c r="N116" s="684"/>
      <c r="O116" s="490"/>
      <c r="P116" s="205" t="s">
        <v>752</v>
      </c>
      <c r="Q116" s="431">
        <v>47</v>
      </c>
      <c r="R116" s="259" t="s">
        <v>753</v>
      </c>
      <c r="S116" s="224">
        <v>0.11</v>
      </c>
      <c r="T116" s="226" t="s">
        <v>741</v>
      </c>
      <c r="U116" s="224">
        <v>0.2</v>
      </c>
      <c r="V116" s="205">
        <v>40</v>
      </c>
      <c r="W116" s="224">
        <v>0.6</v>
      </c>
      <c r="X116" s="224">
        <v>0.9</v>
      </c>
      <c r="Y116" s="205" t="s">
        <v>754</v>
      </c>
      <c r="Z116" s="181" t="s">
        <v>755</v>
      </c>
      <c r="AA116" s="205" t="s">
        <v>170</v>
      </c>
      <c r="AB116" s="439">
        <f t="shared" si="1"/>
        <v>114</v>
      </c>
      <c r="AC116" s="259" t="s">
        <v>756</v>
      </c>
      <c r="AD116" s="260">
        <v>46023</v>
      </c>
      <c r="AE116" s="260">
        <v>46387</v>
      </c>
      <c r="AF116" s="182">
        <v>0.25</v>
      </c>
      <c r="AG116" s="182">
        <v>0.5</v>
      </c>
      <c r="AH116" s="182">
        <v>0.75</v>
      </c>
      <c r="AI116" s="182">
        <v>1</v>
      </c>
      <c r="AJ116" s="261">
        <v>1</v>
      </c>
      <c r="AK116" s="259" t="s">
        <v>757</v>
      </c>
      <c r="AL116" s="490"/>
      <c r="AM116" s="490"/>
      <c r="AN116" s="667"/>
    </row>
    <row r="117" spans="1:40" ht="24">
      <c r="A117" s="484"/>
      <c r="B117" s="682" t="s">
        <v>149</v>
      </c>
      <c r="C117" s="640" t="s">
        <v>112</v>
      </c>
      <c r="D117" s="640" t="s">
        <v>128</v>
      </c>
      <c r="E117" s="640" t="s">
        <v>222</v>
      </c>
      <c r="F117" s="640" t="s">
        <v>246</v>
      </c>
      <c r="G117" s="640" t="s">
        <v>168</v>
      </c>
      <c r="H117" s="683">
        <v>202300000000293</v>
      </c>
      <c r="I117" s="640" t="s">
        <v>147</v>
      </c>
      <c r="J117" s="640" t="s">
        <v>176</v>
      </c>
      <c r="K117" s="640" t="s">
        <v>118</v>
      </c>
      <c r="L117" s="640" t="s">
        <v>205</v>
      </c>
      <c r="M117" s="640" t="s">
        <v>758</v>
      </c>
      <c r="N117" s="684">
        <v>35</v>
      </c>
      <c r="O117" s="490" t="s">
        <v>759</v>
      </c>
      <c r="P117" s="671">
        <v>1</v>
      </c>
      <c r="Q117" s="680">
        <v>48</v>
      </c>
      <c r="R117" s="690" t="s">
        <v>760</v>
      </c>
      <c r="S117" s="671">
        <v>0.11</v>
      </c>
      <c r="T117" s="671">
        <v>1</v>
      </c>
      <c r="U117" s="671">
        <v>0.25</v>
      </c>
      <c r="V117" s="671">
        <v>0.5</v>
      </c>
      <c r="W117" s="671">
        <v>0.75</v>
      </c>
      <c r="X117" s="671">
        <v>1</v>
      </c>
      <c r="Y117" s="490" t="s">
        <v>486</v>
      </c>
      <c r="Z117" s="490" t="s">
        <v>761</v>
      </c>
      <c r="AA117" s="490" t="s">
        <v>170</v>
      </c>
      <c r="AB117" s="439">
        <f t="shared" si="1"/>
        <v>115</v>
      </c>
      <c r="AC117" s="259" t="s">
        <v>762</v>
      </c>
      <c r="AD117" s="260">
        <v>46055</v>
      </c>
      <c r="AE117" s="260">
        <v>46387</v>
      </c>
      <c r="AF117" s="182">
        <v>0.25</v>
      </c>
      <c r="AG117" s="182">
        <v>1</v>
      </c>
      <c r="AH117" s="182">
        <v>1</v>
      </c>
      <c r="AI117" s="182">
        <v>1</v>
      </c>
      <c r="AJ117" s="182">
        <v>0.3</v>
      </c>
      <c r="AK117" s="259" t="s">
        <v>763</v>
      </c>
      <c r="AL117" s="490" t="s">
        <v>764</v>
      </c>
      <c r="AM117" s="490" t="s">
        <v>765</v>
      </c>
      <c r="AN117" s="667" t="s">
        <v>766</v>
      </c>
    </row>
    <row r="118" spans="1:40" ht="24">
      <c r="A118" s="484"/>
      <c r="B118" s="682"/>
      <c r="C118" s="640"/>
      <c r="D118" s="640"/>
      <c r="E118" s="640"/>
      <c r="F118" s="640"/>
      <c r="G118" s="640"/>
      <c r="H118" s="683"/>
      <c r="I118" s="640"/>
      <c r="J118" s="640"/>
      <c r="K118" s="640"/>
      <c r="L118" s="640"/>
      <c r="M118" s="640"/>
      <c r="N118" s="684"/>
      <c r="O118" s="490"/>
      <c r="P118" s="689"/>
      <c r="Q118" s="680"/>
      <c r="R118" s="690"/>
      <c r="S118" s="671"/>
      <c r="T118" s="689"/>
      <c r="U118" s="671"/>
      <c r="V118" s="671"/>
      <c r="W118" s="671"/>
      <c r="X118" s="671"/>
      <c r="Y118" s="490"/>
      <c r="Z118" s="490"/>
      <c r="AA118" s="490"/>
      <c r="AB118" s="439">
        <f t="shared" si="1"/>
        <v>116</v>
      </c>
      <c r="AC118" s="259" t="s">
        <v>767</v>
      </c>
      <c r="AD118" s="260">
        <v>46055</v>
      </c>
      <c r="AE118" s="260">
        <v>46295</v>
      </c>
      <c r="AF118" s="182">
        <v>0.25</v>
      </c>
      <c r="AG118" s="182">
        <v>0.5</v>
      </c>
      <c r="AH118" s="182">
        <v>1</v>
      </c>
      <c r="AI118" s="182">
        <v>1</v>
      </c>
      <c r="AJ118" s="182">
        <v>0.4</v>
      </c>
      <c r="AK118" s="259" t="s">
        <v>768</v>
      </c>
      <c r="AL118" s="663"/>
      <c r="AM118" s="490"/>
      <c r="AN118" s="667"/>
    </row>
    <row r="119" spans="1:40" ht="24">
      <c r="A119" s="484"/>
      <c r="B119" s="682"/>
      <c r="C119" s="640"/>
      <c r="D119" s="640"/>
      <c r="E119" s="640"/>
      <c r="F119" s="640"/>
      <c r="G119" s="640"/>
      <c r="H119" s="683"/>
      <c r="I119" s="640"/>
      <c r="J119" s="640"/>
      <c r="K119" s="640"/>
      <c r="L119" s="640"/>
      <c r="M119" s="640"/>
      <c r="N119" s="684"/>
      <c r="O119" s="490"/>
      <c r="P119" s="689"/>
      <c r="Q119" s="680"/>
      <c r="R119" s="690"/>
      <c r="S119" s="671"/>
      <c r="T119" s="689"/>
      <c r="U119" s="671"/>
      <c r="V119" s="671"/>
      <c r="W119" s="671"/>
      <c r="X119" s="671"/>
      <c r="Y119" s="490"/>
      <c r="Z119" s="490"/>
      <c r="AA119" s="490"/>
      <c r="AB119" s="439">
        <f t="shared" si="1"/>
        <v>117</v>
      </c>
      <c r="AC119" s="259" t="s">
        <v>769</v>
      </c>
      <c r="AD119" s="260">
        <v>46023</v>
      </c>
      <c r="AE119" s="260">
        <v>46387</v>
      </c>
      <c r="AF119" s="182">
        <v>0.25</v>
      </c>
      <c r="AG119" s="182">
        <v>0.5</v>
      </c>
      <c r="AH119" s="182">
        <v>0.75</v>
      </c>
      <c r="AI119" s="182">
        <v>1</v>
      </c>
      <c r="AJ119" s="182">
        <v>0.3</v>
      </c>
      <c r="AK119" s="259" t="s">
        <v>770</v>
      </c>
      <c r="AL119" s="663"/>
      <c r="AM119" s="490"/>
      <c r="AN119" s="667"/>
    </row>
    <row r="120" spans="1:40" ht="48">
      <c r="A120" s="484"/>
      <c r="B120" s="682" t="s">
        <v>149</v>
      </c>
      <c r="C120" s="640" t="s">
        <v>112</v>
      </c>
      <c r="D120" s="640" t="s">
        <v>128</v>
      </c>
      <c r="E120" s="640" t="s">
        <v>222</v>
      </c>
      <c r="F120" s="640" t="s">
        <v>246</v>
      </c>
      <c r="G120" s="640" t="s">
        <v>168</v>
      </c>
      <c r="H120" s="683">
        <v>202300000000293</v>
      </c>
      <c r="I120" s="640" t="s">
        <v>147</v>
      </c>
      <c r="J120" s="640" t="s">
        <v>196</v>
      </c>
      <c r="K120" s="640" t="s">
        <v>164</v>
      </c>
      <c r="L120" s="640" t="s">
        <v>134</v>
      </c>
      <c r="M120" s="640" t="s">
        <v>758</v>
      </c>
      <c r="N120" s="684">
        <v>36</v>
      </c>
      <c r="O120" s="490" t="s">
        <v>771</v>
      </c>
      <c r="P120" s="686">
        <v>0.90200000000000002</v>
      </c>
      <c r="Q120" s="687">
        <v>49</v>
      </c>
      <c r="R120" s="640" t="s">
        <v>772</v>
      </c>
      <c r="S120" s="673">
        <v>0.11</v>
      </c>
      <c r="T120" s="688">
        <v>0.91</v>
      </c>
      <c r="U120" s="671">
        <v>0</v>
      </c>
      <c r="V120" s="671">
        <v>0</v>
      </c>
      <c r="W120" s="671">
        <v>0.91</v>
      </c>
      <c r="X120" s="671">
        <v>0.91</v>
      </c>
      <c r="Y120" s="490" t="s">
        <v>486</v>
      </c>
      <c r="Z120" s="490" t="s">
        <v>773</v>
      </c>
      <c r="AA120" s="640" t="s">
        <v>170</v>
      </c>
      <c r="AB120" s="439">
        <f t="shared" si="1"/>
        <v>118</v>
      </c>
      <c r="AC120" s="259" t="s">
        <v>774</v>
      </c>
      <c r="AD120" s="260">
        <v>46023</v>
      </c>
      <c r="AE120" s="260">
        <v>46387</v>
      </c>
      <c r="AF120" s="182">
        <v>0.25</v>
      </c>
      <c r="AG120" s="182">
        <v>0.5</v>
      </c>
      <c r="AH120" s="182">
        <v>0.75</v>
      </c>
      <c r="AI120" s="182">
        <v>1</v>
      </c>
      <c r="AJ120" s="182">
        <v>0.5</v>
      </c>
      <c r="AK120" s="259" t="s">
        <v>775</v>
      </c>
      <c r="AL120" s="490" t="s">
        <v>776</v>
      </c>
      <c r="AM120" s="490" t="s">
        <v>777</v>
      </c>
      <c r="AN120" s="667" t="s">
        <v>778</v>
      </c>
    </row>
    <row r="121" spans="1:40" ht="60">
      <c r="A121" s="484"/>
      <c r="B121" s="682"/>
      <c r="C121" s="640"/>
      <c r="D121" s="640"/>
      <c r="E121" s="640"/>
      <c r="F121" s="640"/>
      <c r="G121" s="640"/>
      <c r="H121" s="683"/>
      <c r="I121" s="640"/>
      <c r="J121" s="640"/>
      <c r="K121" s="640"/>
      <c r="L121" s="640"/>
      <c r="M121" s="640"/>
      <c r="N121" s="684"/>
      <c r="O121" s="490"/>
      <c r="P121" s="686"/>
      <c r="Q121" s="687"/>
      <c r="R121" s="640"/>
      <c r="S121" s="673"/>
      <c r="T121" s="688"/>
      <c r="U121" s="671"/>
      <c r="V121" s="671"/>
      <c r="W121" s="671"/>
      <c r="X121" s="671"/>
      <c r="Y121" s="490"/>
      <c r="Z121" s="490"/>
      <c r="AA121" s="640"/>
      <c r="AB121" s="439">
        <f t="shared" si="1"/>
        <v>119</v>
      </c>
      <c r="AC121" s="259" t="s">
        <v>779</v>
      </c>
      <c r="AD121" s="260">
        <v>46023</v>
      </c>
      <c r="AE121" s="260">
        <v>46387</v>
      </c>
      <c r="AF121" s="182">
        <v>0.25</v>
      </c>
      <c r="AG121" s="182">
        <v>0.5</v>
      </c>
      <c r="AH121" s="182">
        <v>0.75</v>
      </c>
      <c r="AI121" s="182">
        <v>1</v>
      </c>
      <c r="AJ121" s="182">
        <v>0.5</v>
      </c>
      <c r="AK121" s="259" t="s">
        <v>780</v>
      </c>
      <c r="AL121" s="663"/>
      <c r="AM121" s="490"/>
      <c r="AN121" s="667"/>
    </row>
    <row r="122" spans="1:40" ht="60">
      <c r="A122" s="484"/>
      <c r="B122" s="682" t="s">
        <v>149</v>
      </c>
      <c r="C122" s="640" t="s">
        <v>112</v>
      </c>
      <c r="D122" s="640" t="s">
        <v>128</v>
      </c>
      <c r="E122" s="640" t="s">
        <v>222</v>
      </c>
      <c r="F122" s="640" t="s">
        <v>246</v>
      </c>
      <c r="G122" s="640" t="s">
        <v>168</v>
      </c>
      <c r="H122" s="683">
        <v>202300000000293</v>
      </c>
      <c r="I122" s="640" t="s">
        <v>131</v>
      </c>
      <c r="J122" s="640" t="s">
        <v>117</v>
      </c>
      <c r="K122" s="640" t="s">
        <v>164</v>
      </c>
      <c r="L122" s="640" t="s">
        <v>211</v>
      </c>
      <c r="M122" s="640" t="s">
        <v>758</v>
      </c>
      <c r="N122" s="684">
        <v>37</v>
      </c>
      <c r="O122" s="640" t="s">
        <v>781</v>
      </c>
      <c r="P122" s="640" t="s">
        <v>303</v>
      </c>
      <c r="Q122" s="685">
        <v>50</v>
      </c>
      <c r="R122" s="640" t="s">
        <v>782</v>
      </c>
      <c r="S122" s="673">
        <v>0.12</v>
      </c>
      <c r="T122" s="671">
        <v>0.8</v>
      </c>
      <c r="U122" s="673">
        <v>0.05</v>
      </c>
      <c r="V122" s="673">
        <v>0.2</v>
      </c>
      <c r="W122" s="673">
        <v>0.45</v>
      </c>
      <c r="X122" s="673">
        <v>0.8</v>
      </c>
      <c r="Y122" s="640" t="s">
        <v>486</v>
      </c>
      <c r="Z122" s="640" t="s">
        <v>783</v>
      </c>
      <c r="AA122" s="640" t="s">
        <v>170</v>
      </c>
      <c r="AB122" s="439">
        <f t="shared" si="1"/>
        <v>120</v>
      </c>
      <c r="AC122" s="259" t="s">
        <v>784</v>
      </c>
      <c r="AD122" s="260">
        <v>46023</v>
      </c>
      <c r="AE122" s="260">
        <v>46081</v>
      </c>
      <c r="AF122" s="182">
        <v>0.25</v>
      </c>
      <c r="AG122" s="182">
        <v>1</v>
      </c>
      <c r="AH122" s="182">
        <v>1</v>
      </c>
      <c r="AI122" s="182">
        <v>1</v>
      </c>
      <c r="AJ122" s="182">
        <v>0.1</v>
      </c>
      <c r="AK122" s="259" t="s">
        <v>785</v>
      </c>
      <c r="AL122" s="663" t="s">
        <v>786</v>
      </c>
      <c r="AM122" s="665" t="s">
        <v>787</v>
      </c>
      <c r="AN122" s="667" t="s">
        <v>788</v>
      </c>
    </row>
    <row r="123" spans="1:40" ht="72">
      <c r="A123" s="484"/>
      <c r="B123" s="682"/>
      <c r="C123" s="640"/>
      <c r="D123" s="640"/>
      <c r="E123" s="640"/>
      <c r="F123" s="640"/>
      <c r="G123" s="640"/>
      <c r="H123" s="683"/>
      <c r="I123" s="640"/>
      <c r="J123" s="640"/>
      <c r="K123" s="640"/>
      <c r="L123" s="640"/>
      <c r="M123" s="640"/>
      <c r="N123" s="684"/>
      <c r="O123" s="640"/>
      <c r="P123" s="640"/>
      <c r="Q123" s="685"/>
      <c r="R123" s="640"/>
      <c r="S123" s="673"/>
      <c r="T123" s="671"/>
      <c r="U123" s="673"/>
      <c r="V123" s="673"/>
      <c r="W123" s="673"/>
      <c r="X123" s="673"/>
      <c r="Y123" s="640"/>
      <c r="Z123" s="640"/>
      <c r="AA123" s="640"/>
      <c r="AB123" s="439">
        <f t="shared" si="1"/>
        <v>121</v>
      </c>
      <c r="AC123" s="259" t="s">
        <v>789</v>
      </c>
      <c r="AD123" s="260">
        <v>46113</v>
      </c>
      <c r="AE123" s="260">
        <v>46234</v>
      </c>
      <c r="AF123" s="182">
        <v>0</v>
      </c>
      <c r="AG123" s="182">
        <v>0.5</v>
      </c>
      <c r="AH123" s="182">
        <v>1</v>
      </c>
      <c r="AI123" s="182">
        <v>1</v>
      </c>
      <c r="AJ123" s="182">
        <v>0.3</v>
      </c>
      <c r="AK123" s="259" t="s">
        <v>790</v>
      </c>
      <c r="AL123" s="663"/>
      <c r="AM123" s="665"/>
      <c r="AN123" s="667"/>
    </row>
    <row r="124" spans="1:40" ht="96">
      <c r="A124" s="484"/>
      <c r="B124" s="682"/>
      <c r="C124" s="640"/>
      <c r="D124" s="640"/>
      <c r="E124" s="640"/>
      <c r="F124" s="640"/>
      <c r="G124" s="640"/>
      <c r="H124" s="683"/>
      <c r="I124" s="640"/>
      <c r="J124" s="640"/>
      <c r="K124" s="640"/>
      <c r="L124" s="640"/>
      <c r="M124" s="640"/>
      <c r="N124" s="684"/>
      <c r="O124" s="640"/>
      <c r="P124" s="640"/>
      <c r="Q124" s="685"/>
      <c r="R124" s="640"/>
      <c r="S124" s="673"/>
      <c r="T124" s="671"/>
      <c r="U124" s="673"/>
      <c r="V124" s="673"/>
      <c r="W124" s="673"/>
      <c r="X124" s="673"/>
      <c r="Y124" s="640"/>
      <c r="Z124" s="640"/>
      <c r="AA124" s="640"/>
      <c r="AB124" s="439">
        <f t="shared" si="1"/>
        <v>122</v>
      </c>
      <c r="AC124" s="259" t="s">
        <v>791</v>
      </c>
      <c r="AD124" s="260">
        <v>46023</v>
      </c>
      <c r="AE124" s="260">
        <v>46387</v>
      </c>
      <c r="AF124" s="182">
        <v>0</v>
      </c>
      <c r="AG124" s="182">
        <v>0.25</v>
      </c>
      <c r="AH124" s="182">
        <v>0.75</v>
      </c>
      <c r="AI124" s="182">
        <v>1</v>
      </c>
      <c r="AJ124" s="182">
        <v>0.1</v>
      </c>
      <c r="AK124" s="259" t="s">
        <v>792</v>
      </c>
      <c r="AL124" s="663"/>
      <c r="AM124" s="665"/>
      <c r="AN124" s="667"/>
    </row>
    <row r="125" spans="1:40" ht="60">
      <c r="A125" s="484"/>
      <c r="B125" s="682"/>
      <c r="C125" s="640"/>
      <c r="D125" s="640"/>
      <c r="E125" s="640"/>
      <c r="F125" s="640"/>
      <c r="G125" s="640"/>
      <c r="H125" s="683"/>
      <c r="I125" s="640"/>
      <c r="J125" s="640"/>
      <c r="K125" s="640"/>
      <c r="L125" s="640"/>
      <c r="M125" s="640"/>
      <c r="N125" s="684"/>
      <c r="O125" s="640"/>
      <c r="P125" s="640"/>
      <c r="Q125" s="685"/>
      <c r="R125" s="640"/>
      <c r="S125" s="673"/>
      <c r="T125" s="671"/>
      <c r="U125" s="673"/>
      <c r="V125" s="673"/>
      <c r="W125" s="673"/>
      <c r="X125" s="673"/>
      <c r="Y125" s="640"/>
      <c r="Z125" s="640"/>
      <c r="AA125" s="640"/>
      <c r="AB125" s="439">
        <f t="shared" si="1"/>
        <v>123</v>
      </c>
      <c r="AC125" s="259" t="s">
        <v>793</v>
      </c>
      <c r="AD125" s="260">
        <v>46023</v>
      </c>
      <c r="AE125" s="260">
        <v>46387</v>
      </c>
      <c r="AF125" s="182">
        <v>0</v>
      </c>
      <c r="AG125" s="182">
        <v>0.25</v>
      </c>
      <c r="AH125" s="182">
        <v>0.5</v>
      </c>
      <c r="AI125" s="182">
        <v>1</v>
      </c>
      <c r="AJ125" s="182">
        <v>0.5</v>
      </c>
      <c r="AK125" s="259" t="s">
        <v>794</v>
      </c>
      <c r="AL125" s="663"/>
      <c r="AM125" s="665"/>
      <c r="AN125" s="667"/>
    </row>
    <row r="126" spans="1:40" ht="24">
      <c r="A126" s="484"/>
      <c r="B126" s="682" t="s">
        <v>149</v>
      </c>
      <c r="C126" s="640" t="s">
        <v>112</v>
      </c>
      <c r="D126" s="640" t="s">
        <v>128</v>
      </c>
      <c r="E126" s="640" t="s">
        <v>222</v>
      </c>
      <c r="F126" s="640" t="s">
        <v>246</v>
      </c>
      <c r="G126" s="640" t="s">
        <v>168</v>
      </c>
      <c r="H126" s="683">
        <v>202300000000293</v>
      </c>
      <c r="I126" s="640" t="s">
        <v>147</v>
      </c>
      <c r="J126" s="640" t="s">
        <v>187</v>
      </c>
      <c r="K126" s="640" t="s">
        <v>164</v>
      </c>
      <c r="L126" s="640" t="s">
        <v>150</v>
      </c>
      <c r="M126" s="640" t="s">
        <v>758</v>
      </c>
      <c r="N126" s="684">
        <v>38</v>
      </c>
      <c r="O126" s="640" t="s">
        <v>795</v>
      </c>
      <c r="P126" s="640" t="s">
        <v>303</v>
      </c>
      <c r="Q126" s="685">
        <v>51</v>
      </c>
      <c r="R126" s="640" t="s">
        <v>796</v>
      </c>
      <c r="S126" s="673">
        <v>0.11</v>
      </c>
      <c r="T126" s="673">
        <v>0.9</v>
      </c>
      <c r="U126" s="673">
        <v>0</v>
      </c>
      <c r="V126" s="673">
        <v>0.45</v>
      </c>
      <c r="W126" s="673">
        <v>0.45</v>
      </c>
      <c r="X126" s="673">
        <v>0.9</v>
      </c>
      <c r="Y126" s="640" t="s">
        <v>486</v>
      </c>
      <c r="Z126" s="640" t="s">
        <v>797</v>
      </c>
      <c r="AA126" s="640" t="s">
        <v>170</v>
      </c>
      <c r="AB126" s="439">
        <f t="shared" si="1"/>
        <v>124</v>
      </c>
      <c r="AC126" s="259" t="s">
        <v>798</v>
      </c>
      <c r="AD126" s="260">
        <v>46023</v>
      </c>
      <c r="AE126" s="260">
        <v>46387</v>
      </c>
      <c r="AF126" s="182">
        <v>0.2</v>
      </c>
      <c r="AG126" s="182">
        <v>0.4</v>
      </c>
      <c r="AH126" s="182">
        <v>0.6</v>
      </c>
      <c r="AI126" s="182">
        <v>1</v>
      </c>
      <c r="AJ126" s="265">
        <v>0.25</v>
      </c>
      <c r="AK126" s="259" t="s">
        <v>799</v>
      </c>
      <c r="AL126" s="490" t="s">
        <v>800</v>
      </c>
      <c r="AM126" s="665" t="s">
        <v>801</v>
      </c>
      <c r="AN126" s="667" t="s">
        <v>802</v>
      </c>
    </row>
    <row r="127" spans="1:40" ht="36">
      <c r="A127" s="484"/>
      <c r="B127" s="682"/>
      <c r="C127" s="640"/>
      <c r="D127" s="640"/>
      <c r="E127" s="640"/>
      <c r="F127" s="640"/>
      <c r="G127" s="640"/>
      <c r="H127" s="683"/>
      <c r="I127" s="640"/>
      <c r="J127" s="640"/>
      <c r="K127" s="640"/>
      <c r="L127" s="640"/>
      <c r="M127" s="640"/>
      <c r="N127" s="684"/>
      <c r="O127" s="640"/>
      <c r="P127" s="640"/>
      <c r="Q127" s="685"/>
      <c r="R127" s="640"/>
      <c r="S127" s="673"/>
      <c r="T127" s="673"/>
      <c r="U127" s="673"/>
      <c r="V127" s="673"/>
      <c r="W127" s="673"/>
      <c r="X127" s="673"/>
      <c r="Y127" s="640"/>
      <c r="Z127" s="640"/>
      <c r="AA127" s="640"/>
      <c r="AB127" s="439">
        <f t="shared" si="1"/>
        <v>125</v>
      </c>
      <c r="AC127" s="259" t="s">
        <v>803</v>
      </c>
      <c r="AD127" s="260">
        <v>46023</v>
      </c>
      <c r="AE127" s="260">
        <v>46387</v>
      </c>
      <c r="AF127" s="182">
        <v>0.2</v>
      </c>
      <c r="AG127" s="182">
        <v>0.4</v>
      </c>
      <c r="AH127" s="182">
        <v>0.6</v>
      </c>
      <c r="AI127" s="182">
        <v>1</v>
      </c>
      <c r="AJ127" s="265">
        <v>0.25</v>
      </c>
      <c r="AK127" s="259" t="s">
        <v>804</v>
      </c>
      <c r="AL127" s="663"/>
      <c r="AM127" s="665"/>
      <c r="AN127" s="667"/>
    </row>
    <row r="128" spans="1:40" ht="36">
      <c r="A128" s="484"/>
      <c r="B128" s="682"/>
      <c r="C128" s="640"/>
      <c r="D128" s="640"/>
      <c r="E128" s="640"/>
      <c r="F128" s="640"/>
      <c r="G128" s="640"/>
      <c r="H128" s="683"/>
      <c r="I128" s="640"/>
      <c r="J128" s="640"/>
      <c r="K128" s="640"/>
      <c r="L128" s="640"/>
      <c r="M128" s="640"/>
      <c r="N128" s="684"/>
      <c r="O128" s="640"/>
      <c r="P128" s="640"/>
      <c r="Q128" s="685"/>
      <c r="R128" s="640"/>
      <c r="S128" s="673"/>
      <c r="T128" s="673"/>
      <c r="U128" s="673"/>
      <c r="V128" s="673"/>
      <c r="W128" s="673"/>
      <c r="X128" s="673"/>
      <c r="Y128" s="640"/>
      <c r="Z128" s="640"/>
      <c r="AA128" s="640"/>
      <c r="AB128" s="439">
        <f t="shared" si="1"/>
        <v>126</v>
      </c>
      <c r="AC128" s="259" t="s">
        <v>805</v>
      </c>
      <c r="AD128" s="260">
        <v>46023</v>
      </c>
      <c r="AE128" s="260">
        <v>46387</v>
      </c>
      <c r="AF128" s="182">
        <v>0.2</v>
      </c>
      <c r="AG128" s="182">
        <v>0.4</v>
      </c>
      <c r="AH128" s="182">
        <v>0.6</v>
      </c>
      <c r="AI128" s="182">
        <v>1</v>
      </c>
      <c r="AJ128" s="265">
        <v>0.25</v>
      </c>
      <c r="AK128" s="259" t="s">
        <v>806</v>
      </c>
      <c r="AL128" s="663"/>
      <c r="AM128" s="665"/>
      <c r="AN128" s="667"/>
    </row>
    <row r="129" spans="1:40" ht="48">
      <c r="A129" s="484"/>
      <c r="B129" s="682"/>
      <c r="C129" s="640"/>
      <c r="D129" s="640"/>
      <c r="E129" s="640"/>
      <c r="F129" s="640"/>
      <c r="G129" s="640"/>
      <c r="H129" s="683"/>
      <c r="I129" s="640"/>
      <c r="J129" s="640"/>
      <c r="K129" s="640"/>
      <c r="L129" s="640"/>
      <c r="M129" s="640"/>
      <c r="N129" s="684"/>
      <c r="O129" s="640"/>
      <c r="P129" s="640"/>
      <c r="Q129" s="685"/>
      <c r="R129" s="640"/>
      <c r="S129" s="673"/>
      <c r="T129" s="673"/>
      <c r="U129" s="673"/>
      <c r="V129" s="673"/>
      <c r="W129" s="673"/>
      <c r="X129" s="673"/>
      <c r="Y129" s="640"/>
      <c r="Z129" s="640"/>
      <c r="AA129" s="640"/>
      <c r="AB129" s="439">
        <f t="shared" si="1"/>
        <v>127</v>
      </c>
      <c r="AC129" s="259" t="s">
        <v>807</v>
      </c>
      <c r="AD129" s="260">
        <v>46023</v>
      </c>
      <c r="AE129" s="260">
        <v>46387</v>
      </c>
      <c r="AF129" s="182">
        <v>0.2</v>
      </c>
      <c r="AG129" s="182">
        <v>0.4</v>
      </c>
      <c r="AH129" s="182">
        <v>0.6</v>
      </c>
      <c r="AI129" s="182">
        <v>1</v>
      </c>
      <c r="AJ129" s="265">
        <v>0.25</v>
      </c>
      <c r="AK129" s="259" t="s">
        <v>808</v>
      </c>
      <c r="AL129" s="663"/>
      <c r="AM129" s="665"/>
      <c r="AN129" s="667"/>
    </row>
    <row r="130" spans="1:40" ht="36">
      <c r="A130" s="484"/>
      <c r="B130" s="674" t="s">
        <v>149</v>
      </c>
      <c r="C130" s="490" t="s">
        <v>112</v>
      </c>
      <c r="D130" s="490" t="s">
        <v>128</v>
      </c>
      <c r="E130" s="490" t="s">
        <v>222</v>
      </c>
      <c r="F130" s="490" t="s">
        <v>246</v>
      </c>
      <c r="G130" s="490" t="s">
        <v>168</v>
      </c>
      <c r="H130" s="676">
        <v>202300000000293</v>
      </c>
      <c r="I130" s="490" t="s">
        <v>147</v>
      </c>
      <c r="J130" s="490" t="s">
        <v>196</v>
      </c>
      <c r="K130" s="490" t="s">
        <v>164</v>
      </c>
      <c r="L130" s="490" t="s">
        <v>216</v>
      </c>
      <c r="M130" s="490" t="s">
        <v>758</v>
      </c>
      <c r="N130" s="678">
        <v>39</v>
      </c>
      <c r="O130" s="490" t="s">
        <v>809</v>
      </c>
      <c r="P130" s="490" t="s">
        <v>303</v>
      </c>
      <c r="Q130" s="680">
        <v>52</v>
      </c>
      <c r="R130" s="490" t="s">
        <v>810</v>
      </c>
      <c r="S130" s="671">
        <v>0.11</v>
      </c>
      <c r="T130" s="671">
        <v>0.7</v>
      </c>
      <c r="U130" s="671">
        <v>0.1</v>
      </c>
      <c r="V130" s="671">
        <v>0.25</v>
      </c>
      <c r="W130" s="671">
        <v>0.5</v>
      </c>
      <c r="X130" s="671">
        <v>0.7</v>
      </c>
      <c r="Y130" s="490" t="s">
        <v>486</v>
      </c>
      <c r="Z130" s="490" t="s">
        <v>811</v>
      </c>
      <c r="AA130" s="490" t="s">
        <v>170</v>
      </c>
      <c r="AB130" s="439">
        <f t="shared" si="1"/>
        <v>128</v>
      </c>
      <c r="AC130" s="232" t="s">
        <v>812</v>
      </c>
      <c r="AD130" s="260">
        <v>46023</v>
      </c>
      <c r="AE130" s="260">
        <v>46387</v>
      </c>
      <c r="AF130" s="182">
        <v>0.25</v>
      </c>
      <c r="AG130" s="182">
        <v>0.5</v>
      </c>
      <c r="AH130" s="182">
        <v>0.75</v>
      </c>
      <c r="AI130" s="182">
        <v>1</v>
      </c>
      <c r="AJ130" s="224">
        <v>0.5</v>
      </c>
      <c r="AK130" s="259" t="s">
        <v>813</v>
      </c>
      <c r="AL130" s="490" t="s">
        <v>814</v>
      </c>
      <c r="AM130" s="665" t="s">
        <v>815</v>
      </c>
      <c r="AN130" s="667" t="s">
        <v>816</v>
      </c>
    </row>
    <row r="131" spans="1:40" ht="36">
      <c r="A131" s="484"/>
      <c r="B131" s="674"/>
      <c r="C131" s="490"/>
      <c r="D131" s="490"/>
      <c r="E131" s="490"/>
      <c r="F131" s="490"/>
      <c r="G131" s="490"/>
      <c r="H131" s="676"/>
      <c r="I131" s="490"/>
      <c r="J131" s="490"/>
      <c r="K131" s="490"/>
      <c r="L131" s="490"/>
      <c r="M131" s="490"/>
      <c r="N131" s="678"/>
      <c r="O131" s="490"/>
      <c r="P131" s="490"/>
      <c r="Q131" s="680"/>
      <c r="R131" s="490"/>
      <c r="S131" s="671"/>
      <c r="T131" s="671"/>
      <c r="U131" s="671"/>
      <c r="V131" s="671"/>
      <c r="W131" s="671"/>
      <c r="X131" s="671"/>
      <c r="Y131" s="490"/>
      <c r="Z131" s="490"/>
      <c r="AA131" s="490"/>
      <c r="AB131" s="439">
        <f t="shared" si="1"/>
        <v>129</v>
      </c>
      <c r="AC131" s="259" t="s">
        <v>817</v>
      </c>
      <c r="AD131" s="260">
        <v>46023</v>
      </c>
      <c r="AE131" s="260">
        <v>46387</v>
      </c>
      <c r="AF131" s="182">
        <v>0</v>
      </c>
      <c r="AG131" s="182">
        <v>0.25</v>
      </c>
      <c r="AH131" s="182">
        <v>0.75</v>
      </c>
      <c r="AI131" s="182">
        <v>1</v>
      </c>
      <c r="AJ131" s="224">
        <v>0.25</v>
      </c>
      <c r="AK131" s="259" t="s">
        <v>818</v>
      </c>
      <c r="AL131" s="663"/>
      <c r="AM131" s="665"/>
      <c r="AN131" s="667"/>
    </row>
    <row r="132" spans="1:40" ht="36.6" thickBot="1">
      <c r="A132" s="485"/>
      <c r="B132" s="675"/>
      <c r="C132" s="491"/>
      <c r="D132" s="491"/>
      <c r="E132" s="491"/>
      <c r="F132" s="491"/>
      <c r="G132" s="491"/>
      <c r="H132" s="677"/>
      <c r="I132" s="491"/>
      <c r="J132" s="491"/>
      <c r="K132" s="491"/>
      <c r="L132" s="491"/>
      <c r="M132" s="491"/>
      <c r="N132" s="679"/>
      <c r="O132" s="491"/>
      <c r="P132" s="491"/>
      <c r="Q132" s="681"/>
      <c r="R132" s="491"/>
      <c r="S132" s="672"/>
      <c r="T132" s="672"/>
      <c r="U132" s="672"/>
      <c r="V132" s="672"/>
      <c r="W132" s="672"/>
      <c r="X132" s="672"/>
      <c r="Y132" s="491"/>
      <c r="Z132" s="491"/>
      <c r="AA132" s="491"/>
      <c r="AB132" s="440">
        <f t="shared" si="1"/>
        <v>130</v>
      </c>
      <c r="AC132" s="262" t="s">
        <v>819</v>
      </c>
      <c r="AD132" s="263">
        <v>46023</v>
      </c>
      <c r="AE132" s="263">
        <v>46387</v>
      </c>
      <c r="AF132" s="264">
        <v>0</v>
      </c>
      <c r="AG132" s="264">
        <v>0</v>
      </c>
      <c r="AH132" s="264">
        <v>0.5</v>
      </c>
      <c r="AI132" s="264">
        <v>1</v>
      </c>
      <c r="AJ132" s="257">
        <v>0.25</v>
      </c>
      <c r="AK132" s="262" t="s">
        <v>820</v>
      </c>
      <c r="AL132" s="664"/>
      <c r="AM132" s="666"/>
      <c r="AN132" s="668"/>
    </row>
    <row r="133" spans="1:40" ht="48">
      <c r="A133" s="596" t="s">
        <v>821</v>
      </c>
      <c r="B133" s="518" t="s">
        <v>125</v>
      </c>
      <c r="C133" s="506" t="s">
        <v>112</v>
      </c>
      <c r="D133" s="506" t="s">
        <v>128</v>
      </c>
      <c r="E133" s="506" t="s">
        <v>160</v>
      </c>
      <c r="F133" s="506" t="s">
        <v>146</v>
      </c>
      <c r="G133" s="506" t="s">
        <v>248</v>
      </c>
      <c r="H133" s="506" t="s">
        <v>168</v>
      </c>
      <c r="I133" s="506" t="s">
        <v>131</v>
      </c>
      <c r="J133" s="506" t="s">
        <v>210</v>
      </c>
      <c r="K133" s="506" t="s">
        <v>133</v>
      </c>
      <c r="L133" s="506" t="s">
        <v>119</v>
      </c>
      <c r="M133" s="506" t="s">
        <v>822</v>
      </c>
      <c r="N133" s="536">
        <v>40</v>
      </c>
      <c r="O133" s="506" t="s">
        <v>823</v>
      </c>
      <c r="P133" s="669">
        <v>227042</v>
      </c>
      <c r="Q133" s="670">
        <v>53</v>
      </c>
      <c r="R133" s="547" t="s">
        <v>824</v>
      </c>
      <c r="S133" s="513">
        <v>0.2</v>
      </c>
      <c r="T133" s="661">
        <v>450000</v>
      </c>
      <c r="U133" s="892">
        <v>112500000000</v>
      </c>
      <c r="V133" s="892">
        <v>225000000000</v>
      </c>
      <c r="W133" s="892">
        <v>337500000000</v>
      </c>
      <c r="X133" s="661">
        <v>450000000000</v>
      </c>
      <c r="Y133" s="662" t="s">
        <v>825</v>
      </c>
      <c r="Z133" s="547" t="s">
        <v>826</v>
      </c>
      <c r="AA133" s="506" t="s">
        <v>170</v>
      </c>
      <c r="AB133" s="438">
        <f t="shared" ref="AB133:AB196" si="2">+AB132+1</f>
        <v>131</v>
      </c>
      <c r="AC133" s="152" t="s">
        <v>827</v>
      </c>
      <c r="AD133" s="266">
        <v>46023</v>
      </c>
      <c r="AE133" s="266">
        <v>46387</v>
      </c>
      <c r="AF133" s="140">
        <v>0.25</v>
      </c>
      <c r="AG133" s="140">
        <v>0.5</v>
      </c>
      <c r="AH133" s="140">
        <v>0.75</v>
      </c>
      <c r="AI133" s="140">
        <v>1</v>
      </c>
      <c r="AJ133" s="140">
        <v>0.5</v>
      </c>
      <c r="AK133" s="918" t="s">
        <v>828</v>
      </c>
      <c r="AL133" s="639"/>
      <c r="AM133" s="641"/>
      <c r="AN133" s="643"/>
    </row>
    <row r="134" spans="1:40" ht="48">
      <c r="A134" s="484"/>
      <c r="B134" s="495"/>
      <c r="C134" s="482"/>
      <c r="D134" s="482"/>
      <c r="E134" s="482"/>
      <c r="F134" s="482"/>
      <c r="G134" s="482"/>
      <c r="H134" s="482"/>
      <c r="I134" s="482"/>
      <c r="J134" s="482"/>
      <c r="K134" s="482"/>
      <c r="L134" s="482"/>
      <c r="M134" s="482"/>
      <c r="N134" s="520"/>
      <c r="O134" s="482"/>
      <c r="P134" s="651"/>
      <c r="Q134" s="653"/>
      <c r="R134" s="492"/>
      <c r="S134" s="482"/>
      <c r="T134" s="656"/>
      <c r="U134" s="676"/>
      <c r="V134" s="676"/>
      <c r="W134" s="676"/>
      <c r="X134" s="656"/>
      <c r="Y134" s="660"/>
      <c r="Z134" s="492"/>
      <c r="AA134" s="482"/>
      <c r="AB134" s="439">
        <f t="shared" si="2"/>
        <v>132</v>
      </c>
      <c r="AC134" s="150" t="s">
        <v>829</v>
      </c>
      <c r="AD134" s="267">
        <v>46023</v>
      </c>
      <c r="AE134" s="267">
        <v>46387</v>
      </c>
      <c r="AF134" s="146">
        <v>0.2</v>
      </c>
      <c r="AG134" s="146">
        <v>0.4</v>
      </c>
      <c r="AH134" s="146">
        <v>0.7</v>
      </c>
      <c r="AI134" s="146">
        <v>1</v>
      </c>
      <c r="AJ134" s="146">
        <v>0.5</v>
      </c>
      <c r="AK134" s="39" t="s">
        <v>830</v>
      </c>
      <c r="AL134" s="640"/>
      <c r="AM134" s="642"/>
      <c r="AN134" s="644"/>
    </row>
    <row r="135" spans="1:40" ht="36">
      <c r="A135" s="484"/>
      <c r="B135" s="495" t="s">
        <v>125</v>
      </c>
      <c r="C135" s="482" t="s">
        <v>112</v>
      </c>
      <c r="D135" s="482" t="s">
        <v>128</v>
      </c>
      <c r="E135" s="482" t="s">
        <v>160</v>
      </c>
      <c r="F135" s="482" t="s">
        <v>146</v>
      </c>
      <c r="G135" s="482" t="s">
        <v>248</v>
      </c>
      <c r="H135" s="482" t="s">
        <v>168</v>
      </c>
      <c r="I135" s="482" t="s">
        <v>131</v>
      </c>
      <c r="J135" s="482" t="s">
        <v>210</v>
      </c>
      <c r="K135" s="482" t="s">
        <v>133</v>
      </c>
      <c r="L135" s="482" t="s">
        <v>119</v>
      </c>
      <c r="M135" s="482" t="s">
        <v>822</v>
      </c>
      <c r="N135" s="520">
        <v>41</v>
      </c>
      <c r="O135" s="482" t="s">
        <v>831</v>
      </c>
      <c r="P135" s="651">
        <v>4955</v>
      </c>
      <c r="Q135" s="653">
        <v>54</v>
      </c>
      <c r="R135" s="482" t="s">
        <v>832</v>
      </c>
      <c r="S135" s="499">
        <v>0.2</v>
      </c>
      <c r="T135" s="656">
        <v>15000</v>
      </c>
      <c r="U135" s="676">
        <v>0</v>
      </c>
      <c r="V135" s="676">
        <v>4500</v>
      </c>
      <c r="W135" s="676">
        <v>9000</v>
      </c>
      <c r="X135" s="676">
        <v>15000</v>
      </c>
      <c r="Y135" s="660" t="s">
        <v>754</v>
      </c>
      <c r="Z135" s="482" t="s">
        <v>833</v>
      </c>
      <c r="AA135" s="482" t="s">
        <v>170</v>
      </c>
      <c r="AB135" s="439">
        <f t="shared" si="2"/>
        <v>133</v>
      </c>
      <c r="AC135" s="150" t="s">
        <v>834</v>
      </c>
      <c r="AD135" s="267">
        <v>46023</v>
      </c>
      <c r="AE135" s="267">
        <v>46387</v>
      </c>
      <c r="AF135" s="146">
        <v>0.25</v>
      </c>
      <c r="AG135" s="146">
        <v>0.5</v>
      </c>
      <c r="AH135" s="146">
        <v>0.75</v>
      </c>
      <c r="AI135" s="146">
        <v>1</v>
      </c>
      <c r="AJ135" s="146">
        <v>0.4</v>
      </c>
      <c r="AK135" s="39" t="s">
        <v>835</v>
      </c>
      <c r="AL135" s="640"/>
      <c r="AM135" s="488"/>
      <c r="AN135" s="644"/>
    </row>
    <row r="136" spans="1:40" ht="36">
      <c r="A136" s="484"/>
      <c r="B136" s="495"/>
      <c r="C136" s="482"/>
      <c r="D136" s="482"/>
      <c r="E136" s="482"/>
      <c r="F136" s="482"/>
      <c r="G136" s="482"/>
      <c r="H136" s="482"/>
      <c r="I136" s="482"/>
      <c r="J136" s="482"/>
      <c r="K136" s="482"/>
      <c r="L136" s="482"/>
      <c r="M136" s="482"/>
      <c r="N136" s="520"/>
      <c r="O136" s="482"/>
      <c r="P136" s="651"/>
      <c r="Q136" s="653"/>
      <c r="R136" s="482"/>
      <c r="S136" s="482"/>
      <c r="T136" s="656"/>
      <c r="U136" s="676"/>
      <c r="V136" s="676"/>
      <c r="W136" s="676"/>
      <c r="X136" s="676"/>
      <c r="Y136" s="660"/>
      <c r="Z136" s="482"/>
      <c r="AA136" s="482"/>
      <c r="AB136" s="439">
        <f t="shared" si="2"/>
        <v>134</v>
      </c>
      <c r="AC136" s="150" t="s">
        <v>836</v>
      </c>
      <c r="AD136" s="267">
        <v>46113</v>
      </c>
      <c r="AE136" s="267">
        <v>46387</v>
      </c>
      <c r="AF136" s="146">
        <v>0</v>
      </c>
      <c r="AG136" s="146">
        <v>0.3</v>
      </c>
      <c r="AH136" s="146">
        <v>0.6</v>
      </c>
      <c r="AI136" s="146">
        <v>1</v>
      </c>
      <c r="AJ136" s="146">
        <v>0.6</v>
      </c>
      <c r="AK136" s="39" t="s">
        <v>837</v>
      </c>
      <c r="AL136" s="640"/>
      <c r="AM136" s="642"/>
      <c r="AN136" s="644"/>
    </row>
    <row r="137" spans="1:40" ht="36">
      <c r="A137" s="484"/>
      <c r="B137" s="495" t="s">
        <v>125</v>
      </c>
      <c r="C137" s="482" t="s">
        <v>112</v>
      </c>
      <c r="D137" s="482" t="s">
        <v>128</v>
      </c>
      <c r="E137" s="482" t="s">
        <v>160</v>
      </c>
      <c r="F137" s="482" t="s">
        <v>146</v>
      </c>
      <c r="G137" s="482" t="s">
        <v>248</v>
      </c>
      <c r="H137" s="482" t="s">
        <v>168</v>
      </c>
      <c r="I137" s="482" t="s">
        <v>131</v>
      </c>
      <c r="J137" s="482" t="s">
        <v>210</v>
      </c>
      <c r="K137" s="482" t="s">
        <v>133</v>
      </c>
      <c r="L137" s="482" t="s">
        <v>119</v>
      </c>
      <c r="M137" s="482" t="s">
        <v>822</v>
      </c>
      <c r="N137" s="520">
        <v>42</v>
      </c>
      <c r="O137" s="482" t="s">
        <v>838</v>
      </c>
      <c r="P137" s="651">
        <v>11021</v>
      </c>
      <c r="Q137" s="653">
        <v>55</v>
      </c>
      <c r="R137" s="482" t="s">
        <v>839</v>
      </c>
      <c r="S137" s="499">
        <v>0.3</v>
      </c>
      <c r="T137" s="656">
        <v>5137</v>
      </c>
      <c r="U137" s="893">
        <v>1284</v>
      </c>
      <c r="V137" s="893">
        <v>2569</v>
      </c>
      <c r="W137" s="893" t="s">
        <v>1328</v>
      </c>
      <c r="X137" s="656">
        <v>5137</v>
      </c>
      <c r="Y137" s="660" t="s">
        <v>754</v>
      </c>
      <c r="Z137" s="482" t="s">
        <v>840</v>
      </c>
      <c r="AA137" s="482" t="s">
        <v>170</v>
      </c>
      <c r="AB137" s="439">
        <f t="shared" si="2"/>
        <v>135</v>
      </c>
      <c r="AC137" s="150" t="s">
        <v>841</v>
      </c>
      <c r="AD137" s="267">
        <v>46023</v>
      </c>
      <c r="AE137" s="267">
        <v>46387</v>
      </c>
      <c r="AF137" s="146">
        <v>0.25</v>
      </c>
      <c r="AG137" s="146">
        <v>0.5</v>
      </c>
      <c r="AH137" s="146">
        <v>0.75</v>
      </c>
      <c r="AI137" s="146">
        <v>1</v>
      </c>
      <c r="AJ137" s="146">
        <v>0.7</v>
      </c>
      <c r="AK137" s="909" t="s">
        <v>842</v>
      </c>
      <c r="AL137" s="640"/>
      <c r="AM137" s="488"/>
      <c r="AN137" s="644"/>
    </row>
    <row r="138" spans="1:40" ht="60">
      <c r="A138" s="484"/>
      <c r="B138" s="495"/>
      <c r="C138" s="482"/>
      <c r="D138" s="482"/>
      <c r="E138" s="482"/>
      <c r="F138" s="482"/>
      <c r="G138" s="482"/>
      <c r="H138" s="482"/>
      <c r="I138" s="482"/>
      <c r="J138" s="482"/>
      <c r="K138" s="482"/>
      <c r="L138" s="482"/>
      <c r="M138" s="482"/>
      <c r="N138" s="520"/>
      <c r="O138" s="482"/>
      <c r="P138" s="651"/>
      <c r="Q138" s="653"/>
      <c r="R138" s="482"/>
      <c r="S138" s="482"/>
      <c r="T138" s="656"/>
      <c r="U138" s="893"/>
      <c r="V138" s="893"/>
      <c r="W138" s="893"/>
      <c r="X138" s="656"/>
      <c r="Y138" s="660"/>
      <c r="Z138" s="482"/>
      <c r="AA138" s="482"/>
      <c r="AB138" s="439">
        <f t="shared" si="2"/>
        <v>136</v>
      </c>
      <c r="AC138" s="150" t="s">
        <v>843</v>
      </c>
      <c r="AD138" s="267">
        <v>46023</v>
      </c>
      <c r="AE138" s="267">
        <v>46387</v>
      </c>
      <c r="AF138" s="146">
        <v>0.25</v>
      </c>
      <c r="AG138" s="146">
        <v>0.5</v>
      </c>
      <c r="AH138" s="146">
        <v>0.75</v>
      </c>
      <c r="AI138" s="146">
        <v>1</v>
      </c>
      <c r="AJ138" s="146">
        <v>0.3</v>
      </c>
      <c r="AK138" s="909" t="s">
        <v>844</v>
      </c>
      <c r="AL138" s="640"/>
      <c r="AM138" s="642"/>
      <c r="AN138" s="644"/>
    </row>
    <row r="139" spans="1:40" ht="36">
      <c r="A139" s="484"/>
      <c r="B139" s="495" t="s">
        <v>141</v>
      </c>
      <c r="C139" s="482" t="s">
        <v>112</v>
      </c>
      <c r="D139" s="482" t="s">
        <v>128</v>
      </c>
      <c r="E139" s="482" t="s">
        <v>160</v>
      </c>
      <c r="F139" s="482" t="s">
        <v>161</v>
      </c>
      <c r="G139" s="482" t="s">
        <v>248</v>
      </c>
      <c r="H139" s="482" t="s">
        <v>168</v>
      </c>
      <c r="I139" s="482" t="s">
        <v>131</v>
      </c>
      <c r="J139" s="482" t="s">
        <v>210</v>
      </c>
      <c r="K139" s="482" t="s">
        <v>133</v>
      </c>
      <c r="L139" s="482" t="s">
        <v>119</v>
      </c>
      <c r="M139" s="482" t="s">
        <v>822</v>
      </c>
      <c r="N139" s="520">
        <v>43</v>
      </c>
      <c r="O139" s="482" t="s">
        <v>845</v>
      </c>
      <c r="P139" s="651">
        <v>41246</v>
      </c>
      <c r="Q139" s="653">
        <v>56</v>
      </c>
      <c r="R139" s="482" t="s">
        <v>846</v>
      </c>
      <c r="S139" s="499">
        <v>0.2</v>
      </c>
      <c r="T139" s="656">
        <v>30000</v>
      </c>
      <c r="U139" s="893">
        <v>0</v>
      </c>
      <c r="V139" s="893">
        <v>9000</v>
      </c>
      <c r="W139" s="893">
        <v>21000</v>
      </c>
      <c r="X139" s="893">
        <v>30000</v>
      </c>
      <c r="Y139" s="660" t="s">
        <v>754</v>
      </c>
      <c r="Z139" s="482" t="s">
        <v>847</v>
      </c>
      <c r="AA139" s="482" t="s">
        <v>170</v>
      </c>
      <c r="AB139" s="439">
        <f t="shared" si="2"/>
        <v>137</v>
      </c>
      <c r="AC139" s="150" t="s">
        <v>848</v>
      </c>
      <c r="AD139" s="267">
        <v>46113</v>
      </c>
      <c r="AE139" s="267">
        <v>46387</v>
      </c>
      <c r="AF139" s="146">
        <v>0</v>
      </c>
      <c r="AG139" s="146">
        <v>0.3</v>
      </c>
      <c r="AH139" s="146">
        <v>0.7</v>
      </c>
      <c r="AI139" s="146">
        <v>1</v>
      </c>
      <c r="AJ139" s="146">
        <v>0.2</v>
      </c>
      <c r="AK139" s="909" t="s">
        <v>849</v>
      </c>
      <c r="AL139" s="640"/>
      <c r="AM139" s="488"/>
      <c r="AN139" s="644"/>
    </row>
    <row r="140" spans="1:40" ht="48">
      <c r="A140" s="484"/>
      <c r="B140" s="495"/>
      <c r="C140" s="482"/>
      <c r="D140" s="482"/>
      <c r="E140" s="482"/>
      <c r="F140" s="482"/>
      <c r="G140" s="482"/>
      <c r="H140" s="482"/>
      <c r="I140" s="482"/>
      <c r="J140" s="482"/>
      <c r="K140" s="482"/>
      <c r="L140" s="482"/>
      <c r="M140" s="482"/>
      <c r="N140" s="520"/>
      <c r="O140" s="482"/>
      <c r="P140" s="651"/>
      <c r="Q140" s="653"/>
      <c r="R140" s="482"/>
      <c r="S140" s="482"/>
      <c r="T140" s="656"/>
      <c r="U140" s="893"/>
      <c r="V140" s="893"/>
      <c r="W140" s="893"/>
      <c r="X140" s="893"/>
      <c r="Y140" s="660"/>
      <c r="Z140" s="482"/>
      <c r="AA140" s="482"/>
      <c r="AB140" s="439">
        <f t="shared" si="2"/>
        <v>138</v>
      </c>
      <c r="AC140" s="150" t="s">
        <v>850</v>
      </c>
      <c r="AD140" s="267">
        <v>46023</v>
      </c>
      <c r="AE140" s="267">
        <v>46387</v>
      </c>
      <c r="AF140" s="146">
        <v>0.25</v>
      </c>
      <c r="AG140" s="146">
        <v>0.5</v>
      </c>
      <c r="AH140" s="146">
        <v>0.75</v>
      </c>
      <c r="AI140" s="146">
        <v>1</v>
      </c>
      <c r="AJ140" s="146">
        <v>0.8</v>
      </c>
      <c r="AK140" s="909" t="s">
        <v>851</v>
      </c>
      <c r="AL140" s="640"/>
      <c r="AM140" s="642"/>
      <c r="AN140" s="644"/>
    </row>
    <row r="141" spans="1:40" ht="60">
      <c r="A141" s="484"/>
      <c r="B141" s="495" t="s">
        <v>149</v>
      </c>
      <c r="C141" s="482" t="s">
        <v>112</v>
      </c>
      <c r="D141" s="482" t="s">
        <v>128</v>
      </c>
      <c r="E141" s="482" t="s">
        <v>222</v>
      </c>
      <c r="F141" s="482" t="s">
        <v>146</v>
      </c>
      <c r="G141" s="482" t="s">
        <v>248</v>
      </c>
      <c r="H141" s="482" t="s">
        <v>168</v>
      </c>
      <c r="I141" s="482" t="s">
        <v>131</v>
      </c>
      <c r="J141" s="482" t="s">
        <v>210</v>
      </c>
      <c r="K141" s="482" t="s">
        <v>133</v>
      </c>
      <c r="L141" s="482" t="s">
        <v>119</v>
      </c>
      <c r="M141" s="482" t="s">
        <v>125</v>
      </c>
      <c r="N141" s="520">
        <v>44</v>
      </c>
      <c r="O141" s="482" t="s">
        <v>852</v>
      </c>
      <c r="P141" s="651">
        <v>99131</v>
      </c>
      <c r="Q141" s="653">
        <v>57</v>
      </c>
      <c r="R141" s="492" t="s">
        <v>853</v>
      </c>
      <c r="S141" s="499">
        <v>0.1</v>
      </c>
      <c r="T141" s="656">
        <v>150000</v>
      </c>
      <c r="U141" s="893">
        <v>0</v>
      </c>
      <c r="V141" s="676">
        <v>75000000000</v>
      </c>
      <c r="W141" s="676">
        <v>75000000000</v>
      </c>
      <c r="X141" s="676">
        <v>150000000000</v>
      </c>
      <c r="Y141" s="510" t="s">
        <v>825</v>
      </c>
      <c r="Z141" s="557" t="s">
        <v>854</v>
      </c>
      <c r="AA141" s="482" t="s">
        <v>181</v>
      </c>
      <c r="AB141" s="439">
        <f t="shared" si="2"/>
        <v>139</v>
      </c>
      <c r="AC141" s="150" t="s">
        <v>855</v>
      </c>
      <c r="AD141" s="267">
        <v>46113</v>
      </c>
      <c r="AE141" s="267">
        <v>46387</v>
      </c>
      <c r="AF141" s="146">
        <v>0</v>
      </c>
      <c r="AG141" s="146">
        <v>0.5</v>
      </c>
      <c r="AH141" s="146">
        <v>0.5</v>
      </c>
      <c r="AI141" s="146">
        <v>1</v>
      </c>
      <c r="AJ141" s="146">
        <v>0.6</v>
      </c>
      <c r="AK141" s="909" t="s">
        <v>856</v>
      </c>
      <c r="AL141" s="640"/>
      <c r="AM141" s="488"/>
      <c r="AN141" s="644"/>
    </row>
    <row r="142" spans="1:40" ht="60.6" thickBot="1">
      <c r="A142" s="485"/>
      <c r="B142" s="496"/>
      <c r="C142" s="483"/>
      <c r="D142" s="483"/>
      <c r="E142" s="483"/>
      <c r="F142" s="483"/>
      <c r="G142" s="483"/>
      <c r="H142" s="483"/>
      <c r="I142" s="483"/>
      <c r="J142" s="483"/>
      <c r="K142" s="483"/>
      <c r="L142" s="483"/>
      <c r="M142" s="483"/>
      <c r="N142" s="650"/>
      <c r="O142" s="483"/>
      <c r="P142" s="652"/>
      <c r="Q142" s="654"/>
      <c r="R142" s="655"/>
      <c r="S142" s="483"/>
      <c r="T142" s="657"/>
      <c r="U142" s="894"/>
      <c r="V142" s="895"/>
      <c r="W142" s="895"/>
      <c r="X142" s="895"/>
      <c r="Y142" s="658"/>
      <c r="Z142" s="659"/>
      <c r="AA142" s="483"/>
      <c r="AB142" s="442">
        <f t="shared" si="2"/>
        <v>140</v>
      </c>
      <c r="AC142" s="151" t="s">
        <v>857</v>
      </c>
      <c r="AD142" s="269">
        <v>46113</v>
      </c>
      <c r="AE142" s="269">
        <v>46387</v>
      </c>
      <c r="AF142" s="270">
        <v>0</v>
      </c>
      <c r="AG142" s="270">
        <v>0.5</v>
      </c>
      <c r="AH142" s="270">
        <v>0.5</v>
      </c>
      <c r="AI142" s="270">
        <v>1</v>
      </c>
      <c r="AJ142" s="270">
        <v>0.4</v>
      </c>
      <c r="AK142" s="919" t="s">
        <v>858</v>
      </c>
      <c r="AL142" s="645"/>
      <c r="AM142" s="646"/>
      <c r="AN142" s="647"/>
    </row>
    <row r="143" spans="1:40" ht="48">
      <c r="A143" s="484" t="s">
        <v>859</v>
      </c>
      <c r="B143" s="648" t="s">
        <v>110</v>
      </c>
      <c r="C143" s="604" t="s">
        <v>112</v>
      </c>
      <c r="D143" s="604" t="s">
        <v>128</v>
      </c>
      <c r="E143" s="604" t="s">
        <v>202</v>
      </c>
      <c r="F143" s="604" t="s">
        <v>227</v>
      </c>
      <c r="G143" s="604" t="s">
        <v>217</v>
      </c>
      <c r="H143" s="649">
        <v>202400000000197</v>
      </c>
      <c r="I143" s="604" t="s">
        <v>131</v>
      </c>
      <c r="J143" s="604" t="s">
        <v>210</v>
      </c>
      <c r="K143" s="604" t="s">
        <v>133</v>
      </c>
      <c r="L143" s="604" t="s">
        <v>119</v>
      </c>
      <c r="M143" s="604" t="s">
        <v>110</v>
      </c>
      <c r="N143" s="636">
        <v>45</v>
      </c>
      <c r="O143" s="633" t="s">
        <v>860</v>
      </c>
      <c r="P143" s="637" t="s">
        <v>303</v>
      </c>
      <c r="Q143" s="638">
        <v>58</v>
      </c>
      <c r="R143" s="633" t="s">
        <v>861</v>
      </c>
      <c r="S143" s="634">
        <v>0.2</v>
      </c>
      <c r="T143" s="633">
        <v>12</v>
      </c>
      <c r="U143" s="896">
        <v>0</v>
      </c>
      <c r="V143" s="896">
        <v>4</v>
      </c>
      <c r="W143" s="896">
        <v>8</v>
      </c>
      <c r="X143" s="896">
        <v>12</v>
      </c>
      <c r="Y143" s="604" t="s">
        <v>754</v>
      </c>
      <c r="Z143" s="604" t="s">
        <v>862</v>
      </c>
      <c r="AA143" s="604" t="s">
        <v>170</v>
      </c>
      <c r="AB143" s="443">
        <f t="shared" si="2"/>
        <v>141</v>
      </c>
      <c r="AC143" s="424" t="s">
        <v>863</v>
      </c>
      <c r="AD143" s="425">
        <v>46023</v>
      </c>
      <c r="AE143" s="425">
        <v>46054</v>
      </c>
      <c r="AF143" s="423">
        <v>1</v>
      </c>
      <c r="AG143" s="423">
        <v>1</v>
      </c>
      <c r="AH143" s="423">
        <v>1</v>
      </c>
      <c r="AI143" s="423">
        <v>1</v>
      </c>
      <c r="AJ143" s="426">
        <v>0.2</v>
      </c>
      <c r="AK143" s="920" t="s">
        <v>864</v>
      </c>
      <c r="AL143" s="604" t="s">
        <v>865</v>
      </c>
      <c r="AM143" s="601" t="s">
        <v>866</v>
      </c>
      <c r="AN143" s="632"/>
    </row>
    <row r="144" spans="1:40" ht="72">
      <c r="A144" s="484"/>
      <c r="B144" s="622"/>
      <c r="C144" s="510"/>
      <c r="D144" s="510"/>
      <c r="E144" s="510"/>
      <c r="F144" s="510"/>
      <c r="G144" s="510"/>
      <c r="H144" s="624"/>
      <c r="I144" s="510"/>
      <c r="J144" s="510"/>
      <c r="K144" s="510"/>
      <c r="L144" s="510"/>
      <c r="M144" s="510"/>
      <c r="N144" s="626"/>
      <c r="O144" s="526"/>
      <c r="P144" s="628"/>
      <c r="Q144" s="630"/>
      <c r="R144" s="526"/>
      <c r="S144" s="635"/>
      <c r="T144" s="526"/>
      <c r="U144" s="893"/>
      <c r="V144" s="893"/>
      <c r="W144" s="893"/>
      <c r="X144" s="893"/>
      <c r="Y144" s="510"/>
      <c r="Z144" s="510"/>
      <c r="AA144" s="510"/>
      <c r="AB144" s="439">
        <f t="shared" si="2"/>
        <v>142</v>
      </c>
      <c r="AC144" s="141" t="s">
        <v>867</v>
      </c>
      <c r="AD144" s="271">
        <v>46082</v>
      </c>
      <c r="AE144" s="271">
        <v>46203</v>
      </c>
      <c r="AF144" s="173">
        <v>0.6</v>
      </c>
      <c r="AG144" s="173">
        <v>1</v>
      </c>
      <c r="AH144" s="173">
        <v>1</v>
      </c>
      <c r="AI144" s="173">
        <v>1</v>
      </c>
      <c r="AJ144" s="156">
        <v>0.3</v>
      </c>
      <c r="AK144" s="909" t="s">
        <v>868</v>
      </c>
      <c r="AL144" s="510"/>
      <c r="AM144" s="602"/>
      <c r="AN144" s="614"/>
    </row>
    <row r="145" spans="1:40" ht="120">
      <c r="A145" s="484"/>
      <c r="B145" s="622"/>
      <c r="C145" s="510"/>
      <c r="D145" s="510"/>
      <c r="E145" s="510"/>
      <c r="F145" s="510"/>
      <c r="G145" s="510"/>
      <c r="H145" s="624"/>
      <c r="I145" s="510"/>
      <c r="J145" s="510"/>
      <c r="K145" s="510"/>
      <c r="L145" s="510"/>
      <c r="M145" s="510"/>
      <c r="N145" s="626"/>
      <c r="O145" s="526"/>
      <c r="P145" s="628"/>
      <c r="Q145" s="630"/>
      <c r="R145" s="526"/>
      <c r="S145" s="635"/>
      <c r="T145" s="526"/>
      <c r="U145" s="893"/>
      <c r="V145" s="893"/>
      <c r="W145" s="893"/>
      <c r="X145" s="893"/>
      <c r="Y145" s="510"/>
      <c r="Z145" s="510"/>
      <c r="AA145" s="510"/>
      <c r="AB145" s="439">
        <f t="shared" si="2"/>
        <v>143</v>
      </c>
      <c r="AC145" s="141" t="s">
        <v>869</v>
      </c>
      <c r="AD145" s="271">
        <v>46113</v>
      </c>
      <c r="AE145" s="271">
        <v>46387</v>
      </c>
      <c r="AF145" s="173">
        <v>0</v>
      </c>
      <c r="AG145" s="173">
        <v>0.3</v>
      </c>
      <c r="AH145" s="173">
        <v>0.6</v>
      </c>
      <c r="AI145" s="173">
        <v>1</v>
      </c>
      <c r="AJ145" s="156">
        <v>0.5</v>
      </c>
      <c r="AK145" s="909" t="s">
        <v>870</v>
      </c>
      <c r="AL145" s="510"/>
      <c r="AM145" s="602"/>
      <c r="AN145" s="614"/>
    </row>
    <row r="146" spans="1:40" ht="60">
      <c r="A146" s="484"/>
      <c r="B146" s="622" t="s">
        <v>110</v>
      </c>
      <c r="C146" s="510" t="s">
        <v>112</v>
      </c>
      <c r="D146" s="510" t="s">
        <v>128</v>
      </c>
      <c r="E146" s="510" t="s">
        <v>202</v>
      </c>
      <c r="F146" s="510" t="s">
        <v>227</v>
      </c>
      <c r="G146" s="510" t="s">
        <v>217</v>
      </c>
      <c r="H146" s="171">
        <v>2022011000042</v>
      </c>
      <c r="I146" s="510" t="s">
        <v>131</v>
      </c>
      <c r="J146" s="510" t="s">
        <v>210</v>
      </c>
      <c r="K146" s="510" t="s">
        <v>133</v>
      </c>
      <c r="L146" s="510" t="s">
        <v>119</v>
      </c>
      <c r="M146" s="510" t="s">
        <v>110</v>
      </c>
      <c r="N146" s="626">
        <v>46</v>
      </c>
      <c r="O146" s="510" t="s">
        <v>871</v>
      </c>
      <c r="P146" s="526" t="s">
        <v>303</v>
      </c>
      <c r="Q146" s="630">
        <v>59</v>
      </c>
      <c r="R146" s="526" t="s">
        <v>872</v>
      </c>
      <c r="S146" s="619">
        <v>0.2</v>
      </c>
      <c r="T146" s="510">
        <v>1450</v>
      </c>
      <c r="U146" s="893">
        <v>0</v>
      </c>
      <c r="V146" s="893">
        <v>435</v>
      </c>
      <c r="W146" s="893">
        <v>870</v>
      </c>
      <c r="X146" s="676">
        <v>1450</v>
      </c>
      <c r="Y146" s="510" t="s">
        <v>754</v>
      </c>
      <c r="Z146" s="510" t="s">
        <v>873</v>
      </c>
      <c r="AA146" s="510" t="s">
        <v>170</v>
      </c>
      <c r="AB146" s="439">
        <f t="shared" si="2"/>
        <v>144</v>
      </c>
      <c r="AC146" s="141" t="s">
        <v>874</v>
      </c>
      <c r="AD146" s="271">
        <v>46023</v>
      </c>
      <c r="AE146" s="271">
        <v>46054</v>
      </c>
      <c r="AF146" s="173">
        <v>1</v>
      </c>
      <c r="AG146" s="173">
        <v>1</v>
      </c>
      <c r="AH146" s="173">
        <v>1</v>
      </c>
      <c r="AI146" s="173">
        <v>1</v>
      </c>
      <c r="AJ146" s="156">
        <v>0.2</v>
      </c>
      <c r="AK146" s="909" t="s">
        <v>875</v>
      </c>
      <c r="AL146" s="510"/>
      <c r="AM146" s="602"/>
      <c r="AN146" s="614"/>
    </row>
    <row r="147" spans="1:40" ht="60">
      <c r="A147" s="484"/>
      <c r="B147" s="622"/>
      <c r="C147" s="510"/>
      <c r="D147" s="510"/>
      <c r="E147" s="510"/>
      <c r="F147" s="510"/>
      <c r="G147" s="510"/>
      <c r="H147" s="171">
        <v>202300000000362</v>
      </c>
      <c r="I147" s="510"/>
      <c r="J147" s="510"/>
      <c r="K147" s="510"/>
      <c r="L147" s="510"/>
      <c r="M147" s="510"/>
      <c r="N147" s="626"/>
      <c r="O147" s="510"/>
      <c r="P147" s="526"/>
      <c r="Q147" s="630"/>
      <c r="R147" s="526"/>
      <c r="S147" s="619"/>
      <c r="T147" s="510"/>
      <c r="U147" s="893"/>
      <c r="V147" s="893"/>
      <c r="W147" s="893"/>
      <c r="X147" s="676"/>
      <c r="Y147" s="510"/>
      <c r="Z147" s="510"/>
      <c r="AA147" s="510"/>
      <c r="AB147" s="439">
        <f t="shared" si="2"/>
        <v>145</v>
      </c>
      <c r="AC147" s="141" t="s">
        <v>876</v>
      </c>
      <c r="AD147" s="271">
        <v>46082</v>
      </c>
      <c r="AE147" s="271">
        <v>46203</v>
      </c>
      <c r="AF147" s="173">
        <v>0.6</v>
      </c>
      <c r="AG147" s="173">
        <v>1</v>
      </c>
      <c r="AH147" s="173">
        <v>1</v>
      </c>
      <c r="AI147" s="173">
        <v>1</v>
      </c>
      <c r="AJ147" s="156">
        <v>0.3</v>
      </c>
      <c r="AK147" s="909" t="s">
        <v>877</v>
      </c>
      <c r="AL147" s="510"/>
      <c r="AM147" s="602"/>
      <c r="AN147" s="614"/>
    </row>
    <row r="148" spans="1:40" ht="192">
      <c r="A148" s="484"/>
      <c r="B148" s="622"/>
      <c r="C148" s="510"/>
      <c r="D148" s="510"/>
      <c r="E148" s="510"/>
      <c r="F148" s="510"/>
      <c r="G148" s="510"/>
      <c r="H148" s="171">
        <v>202300000000358</v>
      </c>
      <c r="I148" s="510"/>
      <c r="J148" s="510"/>
      <c r="K148" s="510"/>
      <c r="L148" s="510"/>
      <c r="M148" s="510"/>
      <c r="N148" s="626"/>
      <c r="O148" s="510"/>
      <c r="P148" s="526"/>
      <c r="Q148" s="630"/>
      <c r="R148" s="526"/>
      <c r="S148" s="619"/>
      <c r="T148" s="510"/>
      <c r="U148" s="893"/>
      <c r="V148" s="893"/>
      <c r="W148" s="893"/>
      <c r="X148" s="676"/>
      <c r="Y148" s="510"/>
      <c r="Z148" s="510"/>
      <c r="AA148" s="510"/>
      <c r="AB148" s="439">
        <f t="shared" si="2"/>
        <v>146</v>
      </c>
      <c r="AC148" s="141" t="s">
        <v>878</v>
      </c>
      <c r="AD148" s="271">
        <v>46113</v>
      </c>
      <c r="AE148" s="271">
        <v>46387</v>
      </c>
      <c r="AF148" s="173">
        <v>0</v>
      </c>
      <c r="AG148" s="173">
        <v>0.3</v>
      </c>
      <c r="AH148" s="173">
        <v>0.6</v>
      </c>
      <c r="AI148" s="173">
        <v>1</v>
      </c>
      <c r="AJ148" s="156">
        <v>0.5</v>
      </c>
      <c r="AK148" s="909" t="s">
        <v>879</v>
      </c>
      <c r="AL148" s="510"/>
      <c r="AM148" s="602"/>
      <c r="AN148" s="614"/>
    </row>
    <row r="149" spans="1:40" ht="60">
      <c r="A149" s="484"/>
      <c r="B149" s="622" t="s">
        <v>110</v>
      </c>
      <c r="C149" s="510" t="s">
        <v>112</v>
      </c>
      <c r="D149" s="510" t="s">
        <v>128</v>
      </c>
      <c r="E149" s="510" t="s">
        <v>202</v>
      </c>
      <c r="F149" s="510" t="s">
        <v>227</v>
      </c>
      <c r="G149" s="510" t="s">
        <v>217</v>
      </c>
      <c r="H149" s="143">
        <v>2022011000042</v>
      </c>
      <c r="I149" s="510" t="s">
        <v>131</v>
      </c>
      <c r="J149" s="510" t="s">
        <v>210</v>
      </c>
      <c r="K149" s="510" t="s">
        <v>133</v>
      </c>
      <c r="L149" s="510" t="s">
        <v>119</v>
      </c>
      <c r="M149" s="510" t="s">
        <v>110</v>
      </c>
      <c r="N149" s="626">
        <v>47</v>
      </c>
      <c r="O149" s="510" t="s">
        <v>880</v>
      </c>
      <c r="P149" s="526" t="s">
        <v>303</v>
      </c>
      <c r="Q149" s="630">
        <v>60</v>
      </c>
      <c r="R149" s="510" t="s">
        <v>881</v>
      </c>
      <c r="S149" s="619">
        <v>0.2</v>
      </c>
      <c r="T149" s="621">
        <v>20000</v>
      </c>
      <c r="U149" s="893">
        <v>0</v>
      </c>
      <c r="V149" s="676">
        <v>6000</v>
      </c>
      <c r="W149" s="676">
        <v>12000</v>
      </c>
      <c r="X149" s="676">
        <v>20000</v>
      </c>
      <c r="Y149" s="510" t="s">
        <v>754</v>
      </c>
      <c r="Z149" s="510" t="s">
        <v>882</v>
      </c>
      <c r="AA149" s="510" t="s">
        <v>170</v>
      </c>
      <c r="AB149" s="439">
        <f t="shared" si="2"/>
        <v>147</v>
      </c>
      <c r="AC149" s="141" t="s">
        <v>883</v>
      </c>
      <c r="AD149" s="271">
        <v>46023</v>
      </c>
      <c r="AE149" s="271">
        <v>46054</v>
      </c>
      <c r="AF149" s="173">
        <v>1</v>
      </c>
      <c r="AG149" s="173">
        <v>1</v>
      </c>
      <c r="AH149" s="173">
        <v>1</v>
      </c>
      <c r="AI149" s="173">
        <v>1</v>
      </c>
      <c r="AJ149" s="156">
        <v>0.2</v>
      </c>
      <c r="AK149" s="909" t="s">
        <v>884</v>
      </c>
      <c r="AL149" s="510"/>
      <c r="AM149" s="602"/>
      <c r="AN149" s="614"/>
    </row>
    <row r="150" spans="1:40" ht="60">
      <c r="A150" s="484"/>
      <c r="B150" s="622"/>
      <c r="C150" s="510"/>
      <c r="D150" s="510"/>
      <c r="E150" s="510"/>
      <c r="F150" s="510"/>
      <c r="G150" s="510"/>
      <c r="H150" s="143">
        <v>202300000000358</v>
      </c>
      <c r="I150" s="510"/>
      <c r="J150" s="510"/>
      <c r="K150" s="510"/>
      <c r="L150" s="510"/>
      <c r="M150" s="510"/>
      <c r="N150" s="626"/>
      <c r="O150" s="510"/>
      <c r="P150" s="526"/>
      <c r="Q150" s="630"/>
      <c r="R150" s="510"/>
      <c r="S150" s="619"/>
      <c r="T150" s="510"/>
      <c r="U150" s="893"/>
      <c r="V150" s="676"/>
      <c r="W150" s="676"/>
      <c r="X150" s="676"/>
      <c r="Y150" s="510"/>
      <c r="Z150" s="510"/>
      <c r="AA150" s="510"/>
      <c r="AB150" s="439">
        <f t="shared" si="2"/>
        <v>148</v>
      </c>
      <c r="AC150" s="141" t="s">
        <v>885</v>
      </c>
      <c r="AD150" s="271">
        <v>46082</v>
      </c>
      <c r="AE150" s="271">
        <v>46203</v>
      </c>
      <c r="AF150" s="173">
        <v>0.6</v>
      </c>
      <c r="AG150" s="173">
        <v>1</v>
      </c>
      <c r="AH150" s="173">
        <v>1</v>
      </c>
      <c r="AI150" s="173">
        <v>1</v>
      </c>
      <c r="AJ150" s="156">
        <v>0.3</v>
      </c>
      <c r="AK150" s="909" t="s">
        <v>886</v>
      </c>
      <c r="AL150" s="510"/>
      <c r="AM150" s="602"/>
      <c r="AN150" s="614"/>
    </row>
    <row r="151" spans="1:40" ht="168">
      <c r="A151" s="484"/>
      <c r="B151" s="622"/>
      <c r="C151" s="510"/>
      <c r="D151" s="510"/>
      <c r="E151" s="510"/>
      <c r="F151" s="510"/>
      <c r="G151" s="510"/>
      <c r="H151" s="272">
        <v>202400000000197</v>
      </c>
      <c r="I151" s="510"/>
      <c r="J151" s="510"/>
      <c r="K151" s="510"/>
      <c r="L151" s="510"/>
      <c r="M151" s="510"/>
      <c r="N151" s="626"/>
      <c r="O151" s="510"/>
      <c r="P151" s="526"/>
      <c r="Q151" s="630"/>
      <c r="R151" s="510"/>
      <c r="S151" s="619"/>
      <c r="T151" s="510"/>
      <c r="U151" s="893"/>
      <c r="V151" s="676"/>
      <c r="W151" s="676"/>
      <c r="X151" s="676"/>
      <c r="Y151" s="510"/>
      <c r="Z151" s="510"/>
      <c r="AA151" s="510"/>
      <c r="AB151" s="439">
        <f t="shared" si="2"/>
        <v>149</v>
      </c>
      <c r="AC151" s="141" t="s">
        <v>887</v>
      </c>
      <c r="AD151" s="271">
        <v>46113</v>
      </c>
      <c r="AE151" s="271">
        <v>46387</v>
      </c>
      <c r="AF151" s="173">
        <v>0</v>
      </c>
      <c r="AG151" s="173">
        <v>0.3</v>
      </c>
      <c r="AH151" s="173">
        <v>0.6</v>
      </c>
      <c r="AI151" s="173">
        <v>1</v>
      </c>
      <c r="AJ151" s="156">
        <v>0.5</v>
      </c>
      <c r="AK151" s="909" t="s">
        <v>888</v>
      </c>
      <c r="AL151" s="510"/>
      <c r="AM151" s="602"/>
      <c r="AN151" s="614"/>
    </row>
    <row r="152" spans="1:40" ht="48">
      <c r="A152" s="484"/>
      <c r="B152" s="622" t="s">
        <v>110</v>
      </c>
      <c r="C152" s="510" t="s">
        <v>112</v>
      </c>
      <c r="D152" s="510" t="s">
        <v>128</v>
      </c>
      <c r="E152" s="510" t="s">
        <v>202</v>
      </c>
      <c r="F152" s="510" t="s">
        <v>227</v>
      </c>
      <c r="G152" s="510" t="s">
        <v>217</v>
      </c>
      <c r="H152" s="143">
        <v>202300000000362</v>
      </c>
      <c r="I152" s="510" t="s">
        <v>131</v>
      </c>
      <c r="J152" s="510" t="s">
        <v>210</v>
      </c>
      <c r="K152" s="510" t="s">
        <v>133</v>
      </c>
      <c r="L152" s="510" t="s">
        <v>119</v>
      </c>
      <c r="M152" s="510" t="s">
        <v>110</v>
      </c>
      <c r="N152" s="626">
        <v>48</v>
      </c>
      <c r="O152" s="510" t="s">
        <v>889</v>
      </c>
      <c r="P152" s="526" t="s">
        <v>303</v>
      </c>
      <c r="Q152" s="630">
        <v>61</v>
      </c>
      <c r="R152" s="510" t="s">
        <v>890</v>
      </c>
      <c r="S152" s="619">
        <v>0.2</v>
      </c>
      <c r="T152" s="621">
        <v>62</v>
      </c>
      <c r="U152" s="676">
        <v>0</v>
      </c>
      <c r="V152" s="676">
        <v>19</v>
      </c>
      <c r="W152" s="676">
        <v>38</v>
      </c>
      <c r="X152" s="676">
        <v>82</v>
      </c>
      <c r="Y152" s="510" t="s">
        <v>754</v>
      </c>
      <c r="Z152" s="510" t="s">
        <v>891</v>
      </c>
      <c r="AA152" s="510" t="s">
        <v>170</v>
      </c>
      <c r="AB152" s="439">
        <f t="shared" si="2"/>
        <v>150</v>
      </c>
      <c r="AC152" s="141" t="s">
        <v>892</v>
      </c>
      <c r="AD152" s="271">
        <v>46023</v>
      </c>
      <c r="AE152" s="271">
        <v>46054</v>
      </c>
      <c r="AF152" s="173">
        <v>1</v>
      </c>
      <c r="AG152" s="173">
        <v>1</v>
      </c>
      <c r="AH152" s="173">
        <v>1</v>
      </c>
      <c r="AI152" s="173">
        <v>1</v>
      </c>
      <c r="AJ152" s="156">
        <v>0.2</v>
      </c>
      <c r="AK152" s="909" t="s">
        <v>893</v>
      </c>
      <c r="AL152" s="510"/>
      <c r="AM152" s="602"/>
      <c r="AN152" s="614"/>
    </row>
    <row r="153" spans="1:40" ht="36">
      <c r="A153" s="484"/>
      <c r="B153" s="622"/>
      <c r="C153" s="510"/>
      <c r="D153" s="510"/>
      <c r="E153" s="510"/>
      <c r="F153" s="510"/>
      <c r="G153" s="510"/>
      <c r="H153" s="272">
        <v>202400000000197</v>
      </c>
      <c r="I153" s="510"/>
      <c r="J153" s="510"/>
      <c r="K153" s="510"/>
      <c r="L153" s="510"/>
      <c r="M153" s="510"/>
      <c r="N153" s="626"/>
      <c r="O153" s="510"/>
      <c r="P153" s="526"/>
      <c r="Q153" s="630"/>
      <c r="R153" s="510"/>
      <c r="S153" s="619"/>
      <c r="T153" s="510"/>
      <c r="U153" s="676"/>
      <c r="V153" s="676"/>
      <c r="W153" s="676"/>
      <c r="X153" s="676"/>
      <c r="Y153" s="510"/>
      <c r="Z153" s="510"/>
      <c r="AA153" s="510"/>
      <c r="AB153" s="439">
        <f t="shared" si="2"/>
        <v>151</v>
      </c>
      <c r="AC153" s="141" t="s">
        <v>894</v>
      </c>
      <c r="AD153" s="271">
        <v>46082</v>
      </c>
      <c r="AE153" s="271">
        <v>46203</v>
      </c>
      <c r="AF153" s="173">
        <v>0.6</v>
      </c>
      <c r="AG153" s="173">
        <v>1</v>
      </c>
      <c r="AH153" s="173">
        <v>1</v>
      </c>
      <c r="AI153" s="173">
        <v>1</v>
      </c>
      <c r="AJ153" s="156">
        <v>0.3</v>
      </c>
      <c r="AK153" s="909" t="s">
        <v>895</v>
      </c>
      <c r="AL153" s="510"/>
      <c r="AM153" s="602"/>
      <c r="AN153" s="614"/>
    </row>
    <row r="154" spans="1:40" ht="72">
      <c r="A154" s="484"/>
      <c r="B154" s="622"/>
      <c r="C154" s="510"/>
      <c r="D154" s="510"/>
      <c r="E154" s="510"/>
      <c r="F154" s="510"/>
      <c r="G154" s="510"/>
      <c r="H154" s="143">
        <v>202300000000358</v>
      </c>
      <c r="I154" s="510"/>
      <c r="J154" s="510"/>
      <c r="K154" s="510"/>
      <c r="L154" s="510"/>
      <c r="M154" s="510"/>
      <c r="N154" s="626"/>
      <c r="O154" s="510"/>
      <c r="P154" s="526"/>
      <c r="Q154" s="630"/>
      <c r="R154" s="510"/>
      <c r="S154" s="619"/>
      <c r="T154" s="510"/>
      <c r="U154" s="676"/>
      <c r="V154" s="676"/>
      <c r="W154" s="676"/>
      <c r="X154" s="676"/>
      <c r="Y154" s="510"/>
      <c r="Z154" s="510"/>
      <c r="AA154" s="510"/>
      <c r="AB154" s="439">
        <f t="shared" si="2"/>
        <v>152</v>
      </c>
      <c r="AC154" s="141" t="s">
        <v>896</v>
      </c>
      <c r="AD154" s="271">
        <v>46113</v>
      </c>
      <c r="AE154" s="271">
        <v>46387</v>
      </c>
      <c r="AF154" s="173">
        <v>0</v>
      </c>
      <c r="AG154" s="173">
        <v>0.3</v>
      </c>
      <c r="AH154" s="173">
        <v>0.6</v>
      </c>
      <c r="AI154" s="173">
        <v>1</v>
      </c>
      <c r="AJ154" s="156">
        <v>0.5</v>
      </c>
      <c r="AK154" s="909" t="s">
        <v>897</v>
      </c>
      <c r="AL154" s="510"/>
      <c r="AM154" s="602"/>
      <c r="AN154" s="614"/>
    </row>
    <row r="155" spans="1:40" ht="60">
      <c r="A155" s="484"/>
      <c r="B155" s="622" t="s">
        <v>110</v>
      </c>
      <c r="C155" s="510" t="s">
        <v>112</v>
      </c>
      <c r="D155" s="510" t="s">
        <v>128</v>
      </c>
      <c r="E155" s="510" t="s">
        <v>202</v>
      </c>
      <c r="F155" s="510" t="s">
        <v>227</v>
      </c>
      <c r="G155" s="510" t="s">
        <v>217</v>
      </c>
      <c r="H155" s="624">
        <v>2022011000042</v>
      </c>
      <c r="I155" s="510" t="s">
        <v>131</v>
      </c>
      <c r="J155" s="510" t="s">
        <v>210</v>
      </c>
      <c r="K155" s="510" t="s">
        <v>133</v>
      </c>
      <c r="L155" s="510" t="s">
        <v>119</v>
      </c>
      <c r="M155" s="510" t="s">
        <v>110</v>
      </c>
      <c r="N155" s="626">
        <v>49</v>
      </c>
      <c r="O155" s="510" t="s">
        <v>898</v>
      </c>
      <c r="P155" s="628" t="s">
        <v>303</v>
      </c>
      <c r="Q155" s="630">
        <v>62</v>
      </c>
      <c r="R155" s="510" t="s">
        <v>899</v>
      </c>
      <c r="S155" s="619">
        <v>0.2</v>
      </c>
      <c r="T155" s="619">
        <v>1</v>
      </c>
      <c r="U155" s="671">
        <v>0</v>
      </c>
      <c r="V155" s="671">
        <v>0.3</v>
      </c>
      <c r="W155" s="671">
        <v>0.6</v>
      </c>
      <c r="X155" s="671">
        <v>1</v>
      </c>
      <c r="Y155" s="510" t="s">
        <v>155</v>
      </c>
      <c r="Z155" s="510" t="s">
        <v>900</v>
      </c>
      <c r="AA155" s="510" t="s">
        <v>170</v>
      </c>
      <c r="AB155" s="439">
        <f t="shared" si="2"/>
        <v>153</v>
      </c>
      <c r="AC155" s="141" t="s">
        <v>901</v>
      </c>
      <c r="AD155" s="271">
        <v>46023</v>
      </c>
      <c r="AE155" s="271">
        <v>46054</v>
      </c>
      <c r="AF155" s="173">
        <v>1</v>
      </c>
      <c r="AG155" s="173">
        <v>1</v>
      </c>
      <c r="AH155" s="173">
        <v>1</v>
      </c>
      <c r="AI155" s="173">
        <v>1</v>
      </c>
      <c r="AJ155" s="156">
        <v>0.2</v>
      </c>
      <c r="AK155" s="909" t="s">
        <v>902</v>
      </c>
      <c r="AL155" s="510"/>
      <c r="AM155" s="602"/>
      <c r="AN155" s="614"/>
    </row>
    <row r="156" spans="1:40" ht="48">
      <c r="A156" s="484"/>
      <c r="B156" s="622"/>
      <c r="C156" s="510"/>
      <c r="D156" s="510"/>
      <c r="E156" s="510"/>
      <c r="F156" s="510"/>
      <c r="G156" s="510"/>
      <c r="H156" s="624"/>
      <c r="I156" s="510"/>
      <c r="J156" s="510"/>
      <c r="K156" s="510"/>
      <c r="L156" s="510"/>
      <c r="M156" s="510"/>
      <c r="N156" s="626"/>
      <c r="O156" s="510"/>
      <c r="P156" s="628"/>
      <c r="Q156" s="630"/>
      <c r="R156" s="510"/>
      <c r="S156" s="619"/>
      <c r="T156" s="619"/>
      <c r="U156" s="671"/>
      <c r="V156" s="671"/>
      <c r="W156" s="671"/>
      <c r="X156" s="671"/>
      <c r="Y156" s="510"/>
      <c r="Z156" s="510"/>
      <c r="AA156" s="510"/>
      <c r="AB156" s="439">
        <f t="shared" si="2"/>
        <v>154</v>
      </c>
      <c r="AC156" s="141" t="s">
        <v>903</v>
      </c>
      <c r="AD156" s="271">
        <v>46082</v>
      </c>
      <c r="AE156" s="271">
        <v>46203</v>
      </c>
      <c r="AF156" s="173">
        <v>0.6</v>
      </c>
      <c r="AG156" s="173">
        <v>1</v>
      </c>
      <c r="AH156" s="173">
        <v>1</v>
      </c>
      <c r="AI156" s="173">
        <v>1</v>
      </c>
      <c r="AJ156" s="156">
        <v>0.3</v>
      </c>
      <c r="AK156" s="909" t="s">
        <v>904</v>
      </c>
      <c r="AL156" s="510"/>
      <c r="AM156" s="602"/>
      <c r="AN156" s="614"/>
    </row>
    <row r="157" spans="1:40" ht="132.6" thickBot="1">
      <c r="A157" s="485"/>
      <c r="B157" s="623"/>
      <c r="C157" s="605"/>
      <c r="D157" s="605"/>
      <c r="E157" s="605"/>
      <c r="F157" s="605"/>
      <c r="G157" s="605"/>
      <c r="H157" s="625"/>
      <c r="I157" s="605"/>
      <c r="J157" s="605"/>
      <c r="K157" s="605"/>
      <c r="L157" s="605"/>
      <c r="M157" s="605"/>
      <c r="N157" s="627"/>
      <c r="O157" s="605"/>
      <c r="P157" s="629"/>
      <c r="Q157" s="631"/>
      <c r="R157" s="605"/>
      <c r="S157" s="620"/>
      <c r="T157" s="620"/>
      <c r="U157" s="897"/>
      <c r="V157" s="897"/>
      <c r="W157" s="897"/>
      <c r="X157" s="897"/>
      <c r="Y157" s="605"/>
      <c r="Z157" s="605"/>
      <c r="AA157" s="605"/>
      <c r="AB157" s="440">
        <f t="shared" si="2"/>
        <v>155</v>
      </c>
      <c r="AC157" s="332" t="s">
        <v>905</v>
      </c>
      <c r="AD157" s="391">
        <v>46113</v>
      </c>
      <c r="AE157" s="391">
        <v>46387</v>
      </c>
      <c r="AF157" s="343">
        <v>0</v>
      </c>
      <c r="AG157" s="343">
        <v>0.3</v>
      </c>
      <c r="AH157" s="343">
        <v>0.6</v>
      </c>
      <c r="AI157" s="343">
        <v>1</v>
      </c>
      <c r="AJ157" s="392">
        <v>0.5</v>
      </c>
      <c r="AK157" s="910" t="s">
        <v>906</v>
      </c>
      <c r="AL157" s="605"/>
      <c r="AM157" s="603"/>
      <c r="AN157" s="615"/>
    </row>
    <row r="158" spans="1:40" ht="48">
      <c r="A158" s="596" t="s">
        <v>907</v>
      </c>
      <c r="B158" s="518" t="s">
        <v>908</v>
      </c>
      <c r="C158" s="506" t="s">
        <v>112</v>
      </c>
      <c r="D158" s="506" t="s">
        <v>128</v>
      </c>
      <c r="E158" s="506" t="s">
        <v>222</v>
      </c>
      <c r="F158" s="506" t="s">
        <v>239</v>
      </c>
      <c r="G158" s="506" t="s">
        <v>142</v>
      </c>
      <c r="H158" s="616">
        <v>202300000000302</v>
      </c>
      <c r="I158" s="506" t="s">
        <v>131</v>
      </c>
      <c r="J158" s="506" t="s">
        <v>117</v>
      </c>
      <c r="K158" s="506" t="s">
        <v>133</v>
      </c>
      <c r="L158" s="533" t="s">
        <v>188</v>
      </c>
      <c r="M158" s="533" t="s">
        <v>909</v>
      </c>
      <c r="N158" s="536">
        <v>50</v>
      </c>
      <c r="O158" s="506" t="s">
        <v>910</v>
      </c>
      <c r="P158" s="513">
        <f>240/343</f>
        <v>0.69970845481049559</v>
      </c>
      <c r="Q158" s="514">
        <v>63</v>
      </c>
      <c r="R158" s="509" t="s">
        <v>911</v>
      </c>
      <c r="S158" s="618">
        <v>0.125</v>
      </c>
      <c r="T158" s="513">
        <v>0.6</v>
      </c>
      <c r="U158" s="697">
        <v>0</v>
      </c>
      <c r="V158" s="697">
        <v>0.3</v>
      </c>
      <c r="W158" s="697">
        <v>0.6</v>
      </c>
      <c r="X158" s="697">
        <v>1</v>
      </c>
      <c r="Y158" s="506" t="s">
        <v>155</v>
      </c>
      <c r="Z158" s="506" t="s">
        <v>912</v>
      </c>
      <c r="AA158" s="506" t="s">
        <v>181</v>
      </c>
      <c r="AB158" s="438">
        <f t="shared" si="2"/>
        <v>156</v>
      </c>
      <c r="AC158" s="273" t="s">
        <v>913</v>
      </c>
      <c r="AD158" s="266">
        <v>46023</v>
      </c>
      <c r="AE158" s="266">
        <v>46387</v>
      </c>
      <c r="AF158" s="140">
        <v>0.1</v>
      </c>
      <c r="AG158" s="140">
        <v>0.25</v>
      </c>
      <c r="AH158" s="140">
        <v>0.5</v>
      </c>
      <c r="AI158" s="140">
        <v>1</v>
      </c>
      <c r="AJ158" s="274">
        <v>0.5</v>
      </c>
      <c r="AK158" s="275" t="s">
        <v>914</v>
      </c>
      <c r="AL158" s="598" t="s">
        <v>915</v>
      </c>
      <c r="AM158" s="548" t="s">
        <v>916</v>
      </c>
      <c r="AN158" s="168"/>
    </row>
    <row r="159" spans="1:40" ht="48">
      <c r="A159" s="484"/>
      <c r="B159" s="495"/>
      <c r="C159" s="482"/>
      <c r="D159" s="482"/>
      <c r="E159" s="482"/>
      <c r="F159" s="482"/>
      <c r="G159" s="482"/>
      <c r="H159" s="617"/>
      <c r="I159" s="482"/>
      <c r="J159" s="482"/>
      <c r="K159" s="482"/>
      <c r="L159" s="519"/>
      <c r="M159" s="519"/>
      <c r="N159" s="520"/>
      <c r="O159" s="482"/>
      <c r="P159" s="482"/>
      <c r="Q159" s="501"/>
      <c r="R159" s="510"/>
      <c r="S159" s="519"/>
      <c r="T159" s="482"/>
      <c r="U159" s="671"/>
      <c r="V159" s="671"/>
      <c r="W159" s="671"/>
      <c r="X159" s="671"/>
      <c r="Y159" s="482"/>
      <c r="Z159" s="482"/>
      <c r="AA159" s="482"/>
      <c r="AB159" s="439">
        <f t="shared" si="2"/>
        <v>157</v>
      </c>
      <c r="AC159" s="276" t="s">
        <v>917</v>
      </c>
      <c r="AD159" s="277">
        <v>46113</v>
      </c>
      <c r="AE159" s="267">
        <v>46387</v>
      </c>
      <c r="AF159" s="146">
        <v>0</v>
      </c>
      <c r="AG159" s="146">
        <v>0.25</v>
      </c>
      <c r="AH159" s="158">
        <v>0.5</v>
      </c>
      <c r="AI159" s="158">
        <f>3/3</f>
        <v>1</v>
      </c>
      <c r="AJ159" s="278">
        <v>0.5</v>
      </c>
      <c r="AK159" s="279" t="s">
        <v>918</v>
      </c>
      <c r="AL159" s="599"/>
      <c r="AM159" s="493"/>
      <c r="AN159" s="175"/>
    </row>
    <row r="160" spans="1:40" ht="24">
      <c r="A160" s="484"/>
      <c r="B160" s="606" t="s">
        <v>110</v>
      </c>
      <c r="C160" s="519" t="s">
        <v>112</v>
      </c>
      <c r="D160" s="519" t="s">
        <v>128</v>
      </c>
      <c r="E160" s="519" t="s">
        <v>919</v>
      </c>
      <c r="F160" s="519" t="s">
        <v>255</v>
      </c>
      <c r="G160" s="519" t="s">
        <v>200</v>
      </c>
      <c r="H160" s="523">
        <v>202300000000302</v>
      </c>
      <c r="I160" s="519" t="s">
        <v>186</v>
      </c>
      <c r="J160" s="519" t="s">
        <v>236</v>
      </c>
      <c r="K160" s="519" t="s">
        <v>133</v>
      </c>
      <c r="L160" s="519" t="s">
        <v>920</v>
      </c>
      <c r="M160" s="519" t="s">
        <v>909</v>
      </c>
      <c r="N160" s="520">
        <v>51</v>
      </c>
      <c r="O160" s="519" t="s">
        <v>921</v>
      </c>
      <c r="P160" s="612">
        <f>3/3</f>
        <v>1</v>
      </c>
      <c r="Q160" s="501">
        <v>64</v>
      </c>
      <c r="R160" s="526" t="s">
        <v>922</v>
      </c>
      <c r="S160" s="613">
        <v>0.125</v>
      </c>
      <c r="T160" s="612">
        <f>5/5</f>
        <v>1</v>
      </c>
      <c r="U160" s="671">
        <v>0</v>
      </c>
      <c r="V160" s="671">
        <v>0.3</v>
      </c>
      <c r="W160" s="671">
        <v>0.6</v>
      </c>
      <c r="X160" s="671">
        <v>1</v>
      </c>
      <c r="Y160" s="519" t="s">
        <v>155</v>
      </c>
      <c r="Z160" s="519" t="s">
        <v>923</v>
      </c>
      <c r="AA160" s="519" t="s">
        <v>181</v>
      </c>
      <c r="AB160" s="439">
        <f t="shared" si="2"/>
        <v>158</v>
      </c>
      <c r="AC160" s="276" t="s">
        <v>924</v>
      </c>
      <c r="AD160" s="277">
        <v>46023</v>
      </c>
      <c r="AE160" s="277">
        <v>46295</v>
      </c>
      <c r="AF160" s="278">
        <v>0.25</v>
      </c>
      <c r="AG160" s="278">
        <v>0.5</v>
      </c>
      <c r="AH160" s="278">
        <v>1</v>
      </c>
      <c r="AI160" s="278">
        <v>1</v>
      </c>
      <c r="AJ160" s="278">
        <v>0.5</v>
      </c>
      <c r="AK160" s="281" t="s">
        <v>925</v>
      </c>
      <c r="AL160" s="599"/>
      <c r="AM160" s="493"/>
      <c r="AN160" s="283"/>
    </row>
    <row r="161" spans="1:40" ht="24">
      <c r="A161" s="484"/>
      <c r="B161" s="606"/>
      <c r="C161" s="519"/>
      <c r="D161" s="519"/>
      <c r="E161" s="519"/>
      <c r="F161" s="519"/>
      <c r="G161" s="519"/>
      <c r="H161" s="523"/>
      <c r="I161" s="519"/>
      <c r="J161" s="519"/>
      <c r="K161" s="519"/>
      <c r="L161" s="519"/>
      <c r="M161" s="519"/>
      <c r="N161" s="520"/>
      <c r="O161" s="519"/>
      <c r="P161" s="612"/>
      <c r="Q161" s="501"/>
      <c r="R161" s="526"/>
      <c r="S161" s="519"/>
      <c r="T161" s="612"/>
      <c r="U161" s="671"/>
      <c r="V161" s="671"/>
      <c r="W161" s="671"/>
      <c r="X161" s="671"/>
      <c r="Y161" s="519"/>
      <c r="Z161" s="519"/>
      <c r="AA161" s="519"/>
      <c r="AB161" s="439">
        <f t="shared" si="2"/>
        <v>159</v>
      </c>
      <c r="AC161" s="276" t="s">
        <v>926</v>
      </c>
      <c r="AD161" s="277">
        <v>46204</v>
      </c>
      <c r="AE161" s="277">
        <v>46387</v>
      </c>
      <c r="AF161" s="278">
        <v>0</v>
      </c>
      <c r="AG161" s="278">
        <v>0</v>
      </c>
      <c r="AH161" s="278">
        <v>0.5</v>
      </c>
      <c r="AI161" s="278">
        <v>1</v>
      </c>
      <c r="AJ161" s="278">
        <v>0.5</v>
      </c>
      <c r="AK161" s="281" t="s">
        <v>927</v>
      </c>
      <c r="AL161" s="599"/>
      <c r="AM161" s="493"/>
      <c r="AN161" s="283"/>
    </row>
    <row r="162" spans="1:40" ht="60">
      <c r="A162" s="484"/>
      <c r="B162" s="606" t="s">
        <v>125</v>
      </c>
      <c r="C162" s="519" t="s">
        <v>112</v>
      </c>
      <c r="D162" s="519" t="s">
        <v>128</v>
      </c>
      <c r="E162" s="519" t="s">
        <v>928</v>
      </c>
      <c r="F162" s="519" t="s">
        <v>262</v>
      </c>
      <c r="G162" s="519" t="s">
        <v>157</v>
      </c>
      <c r="H162" s="523">
        <v>202300000000302</v>
      </c>
      <c r="I162" s="519" t="s">
        <v>131</v>
      </c>
      <c r="J162" s="519" t="s">
        <v>236</v>
      </c>
      <c r="K162" s="519" t="s">
        <v>118</v>
      </c>
      <c r="L162" s="519" t="s">
        <v>929</v>
      </c>
      <c r="M162" s="519" t="s">
        <v>909</v>
      </c>
      <c r="N162" s="520">
        <v>52</v>
      </c>
      <c r="O162" s="519" t="s">
        <v>930</v>
      </c>
      <c r="P162" s="612">
        <v>1</v>
      </c>
      <c r="Q162" s="501">
        <v>65</v>
      </c>
      <c r="R162" s="526" t="s">
        <v>931</v>
      </c>
      <c r="S162" s="613">
        <v>0.125</v>
      </c>
      <c r="T162" s="611">
        <v>1</v>
      </c>
      <c r="U162" s="671">
        <v>0</v>
      </c>
      <c r="V162" s="671">
        <v>0</v>
      </c>
      <c r="W162" s="671">
        <v>0</v>
      </c>
      <c r="X162" s="671">
        <v>1</v>
      </c>
      <c r="Y162" s="519" t="s">
        <v>932</v>
      </c>
      <c r="Z162" s="519" t="s">
        <v>933</v>
      </c>
      <c r="AA162" s="519" t="s">
        <v>397</v>
      </c>
      <c r="AB162" s="439">
        <f t="shared" si="2"/>
        <v>160</v>
      </c>
      <c r="AC162" s="284" t="s">
        <v>934</v>
      </c>
      <c r="AD162" s="277">
        <v>46023</v>
      </c>
      <c r="AE162" s="277">
        <v>46295</v>
      </c>
      <c r="AF162" s="278">
        <v>0.25</v>
      </c>
      <c r="AG162" s="278">
        <v>0.5</v>
      </c>
      <c r="AH162" s="278">
        <v>1</v>
      </c>
      <c r="AI162" s="278">
        <v>1</v>
      </c>
      <c r="AJ162" s="278">
        <v>0.5</v>
      </c>
      <c r="AK162" s="281" t="s">
        <v>935</v>
      </c>
      <c r="AL162" s="599"/>
      <c r="AM162" s="493"/>
      <c r="AN162" s="283"/>
    </row>
    <row r="163" spans="1:40" ht="48">
      <c r="A163" s="484"/>
      <c r="B163" s="606"/>
      <c r="C163" s="519"/>
      <c r="D163" s="519"/>
      <c r="E163" s="519"/>
      <c r="F163" s="519"/>
      <c r="G163" s="519"/>
      <c r="H163" s="523"/>
      <c r="I163" s="519"/>
      <c r="J163" s="519"/>
      <c r="K163" s="519"/>
      <c r="L163" s="519"/>
      <c r="M163" s="519"/>
      <c r="N163" s="520"/>
      <c r="O163" s="519"/>
      <c r="P163" s="612"/>
      <c r="Q163" s="501"/>
      <c r="R163" s="526"/>
      <c r="S163" s="519"/>
      <c r="T163" s="611"/>
      <c r="U163" s="671"/>
      <c r="V163" s="671"/>
      <c r="W163" s="671"/>
      <c r="X163" s="671"/>
      <c r="Y163" s="519"/>
      <c r="Z163" s="519"/>
      <c r="AA163" s="519"/>
      <c r="AB163" s="439">
        <f t="shared" si="2"/>
        <v>161</v>
      </c>
      <c r="AC163" s="284" t="s">
        <v>936</v>
      </c>
      <c r="AD163" s="277">
        <v>46204</v>
      </c>
      <c r="AE163" s="277">
        <v>46387</v>
      </c>
      <c r="AF163" s="278">
        <v>0</v>
      </c>
      <c r="AG163" s="278">
        <v>0</v>
      </c>
      <c r="AH163" s="278">
        <v>0.5</v>
      </c>
      <c r="AI163" s="278">
        <v>1</v>
      </c>
      <c r="AJ163" s="278">
        <v>0.5</v>
      </c>
      <c r="AK163" s="281" t="s">
        <v>937</v>
      </c>
      <c r="AL163" s="599"/>
      <c r="AM163" s="493"/>
      <c r="AN163" s="283"/>
    </row>
    <row r="164" spans="1:40" ht="24">
      <c r="A164" s="484"/>
      <c r="B164" s="606" t="s">
        <v>125</v>
      </c>
      <c r="C164" s="519" t="s">
        <v>112</v>
      </c>
      <c r="D164" s="519" t="s">
        <v>128</v>
      </c>
      <c r="E164" s="519" t="s">
        <v>928</v>
      </c>
      <c r="F164" s="519" t="s">
        <v>261</v>
      </c>
      <c r="G164" s="519" t="s">
        <v>938</v>
      </c>
      <c r="H164" s="523">
        <v>2021011000088</v>
      </c>
      <c r="I164" s="519" t="s">
        <v>168</v>
      </c>
      <c r="J164" s="519" t="s">
        <v>210</v>
      </c>
      <c r="K164" s="519" t="s">
        <v>133</v>
      </c>
      <c r="L164" s="519" t="s">
        <v>188</v>
      </c>
      <c r="M164" s="519" t="s">
        <v>909</v>
      </c>
      <c r="N164" s="520">
        <v>53</v>
      </c>
      <c r="O164" s="519" t="s">
        <v>939</v>
      </c>
      <c r="P164" s="528">
        <v>1</v>
      </c>
      <c r="Q164" s="501">
        <v>66</v>
      </c>
      <c r="R164" s="519" t="s">
        <v>940</v>
      </c>
      <c r="S164" s="610">
        <v>0.125</v>
      </c>
      <c r="T164" s="519">
        <v>1</v>
      </c>
      <c r="U164" s="671">
        <v>0</v>
      </c>
      <c r="V164" s="671">
        <v>0</v>
      </c>
      <c r="W164" s="671" t="s">
        <v>1329</v>
      </c>
      <c r="X164" s="671">
        <v>1</v>
      </c>
      <c r="Y164" s="519" t="s">
        <v>932</v>
      </c>
      <c r="Z164" s="519" t="s">
        <v>941</v>
      </c>
      <c r="AA164" s="519" t="s">
        <v>280</v>
      </c>
      <c r="AB164" s="439">
        <f t="shared" si="2"/>
        <v>162</v>
      </c>
      <c r="AC164" s="284" t="s">
        <v>942</v>
      </c>
      <c r="AD164" s="277">
        <v>46023</v>
      </c>
      <c r="AE164" s="277">
        <v>46203</v>
      </c>
      <c r="AF164" s="286">
        <v>0</v>
      </c>
      <c r="AG164" s="286">
        <v>0</v>
      </c>
      <c r="AH164" s="286">
        <v>1</v>
      </c>
      <c r="AI164" s="286">
        <v>1</v>
      </c>
      <c r="AJ164" s="287">
        <v>0.2</v>
      </c>
      <c r="AK164" s="281" t="s">
        <v>943</v>
      </c>
      <c r="AL164" s="599"/>
      <c r="AM164" s="493"/>
      <c r="AN164" s="283"/>
    </row>
    <row r="165" spans="1:40" ht="36">
      <c r="A165" s="484"/>
      <c r="B165" s="606"/>
      <c r="C165" s="519"/>
      <c r="D165" s="519"/>
      <c r="E165" s="519"/>
      <c r="F165" s="519"/>
      <c r="G165" s="519"/>
      <c r="H165" s="523"/>
      <c r="I165" s="519"/>
      <c r="J165" s="519"/>
      <c r="K165" s="519"/>
      <c r="L165" s="519"/>
      <c r="M165" s="519"/>
      <c r="N165" s="520"/>
      <c r="O165" s="519"/>
      <c r="P165" s="528"/>
      <c r="Q165" s="501"/>
      <c r="R165" s="519"/>
      <c r="S165" s="610"/>
      <c r="T165" s="519"/>
      <c r="U165" s="671"/>
      <c r="V165" s="671"/>
      <c r="W165" s="671"/>
      <c r="X165" s="671"/>
      <c r="Y165" s="519"/>
      <c r="Z165" s="519"/>
      <c r="AA165" s="519"/>
      <c r="AB165" s="439">
        <f t="shared" si="2"/>
        <v>163</v>
      </c>
      <c r="AC165" s="284" t="s">
        <v>944</v>
      </c>
      <c r="AD165" s="277">
        <v>46023</v>
      </c>
      <c r="AE165" s="277">
        <v>46295</v>
      </c>
      <c r="AF165" s="286">
        <v>0</v>
      </c>
      <c r="AG165" s="286">
        <v>0</v>
      </c>
      <c r="AH165" s="286">
        <v>1</v>
      </c>
      <c r="AI165" s="286">
        <v>1</v>
      </c>
      <c r="AJ165" s="287">
        <v>0.2</v>
      </c>
      <c r="AK165" s="281" t="s">
        <v>945</v>
      </c>
      <c r="AL165" s="599"/>
      <c r="AM165" s="493"/>
      <c r="AN165" s="283"/>
    </row>
    <row r="166" spans="1:40" ht="24">
      <c r="A166" s="484"/>
      <c r="B166" s="606"/>
      <c r="C166" s="519"/>
      <c r="D166" s="519"/>
      <c r="E166" s="519"/>
      <c r="F166" s="519"/>
      <c r="G166" s="519"/>
      <c r="H166" s="523"/>
      <c r="I166" s="519"/>
      <c r="J166" s="519"/>
      <c r="K166" s="519"/>
      <c r="L166" s="519"/>
      <c r="M166" s="519"/>
      <c r="N166" s="520"/>
      <c r="O166" s="519"/>
      <c r="P166" s="528"/>
      <c r="Q166" s="501"/>
      <c r="R166" s="519"/>
      <c r="S166" s="610"/>
      <c r="T166" s="519"/>
      <c r="U166" s="671"/>
      <c r="V166" s="671"/>
      <c r="W166" s="671"/>
      <c r="X166" s="671"/>
      <c r="Y166" s="519"/>
      <c r="Z166" s="519"/>
      <c r="AA166" s="519"/>
      <c r="AB166" s="439">
        <f t="shared" si="2"/>
        <v>164</v>
      </c>
      <c r="AC166" s="284" t="s">
        <v>946</v>
      </c>
      <c r="AD166" s="277">
        <v>46113</v>
      </c>
      <c r="AE166" s="277">
        <v>46387</v>
      </c>
      <c r="AF166" s="286">
        <v>0</v>
      </c>
      <c r="AG166" s="286">
        <v>0</v>
      </c>
      <c r="AH166" s="286">
        <v>1</v>
      </c>
      <c r="AI166" s="286">
        <v>1</v>
      </c>
      <c r="AJ166" s="287">
        <v>0.2</v>
      </c>
      <c r="AK166" s="281" t="s">
        <v>947</v>
      </c>
      <c r="AL166" s="599"/>
      <c r="AM166" s="493"/>
      <c r="AN166" s="283"/>
    </row>
    <row r="167" spans="1:40" ht="13.8">
      <c r="A167" s="484"/>
      <c r="B167" s="606"/>
      <c r="C167" s="519"/>
      <c r="D167" s="519"/>
      <c r="E167" s="519"/>
      <c r="F167" s="519"/>
      <c r="G167" s="519"/>
      <c r="H167" s="523"/>
      <c r="I167" s="519"/>
      <c r="J167" s="519"/>
      <c r="K167" s="519"/>
      <c r="L167" s="519"/>
      <c r="M167" s="519"/>
      <c r="N167" s="520"/>
      <c r="O167" s="519"/>
      <c r="P167" s="528"/>
      <c r="Q167" s="501"/>
      <c r="R167" s="519"/>
      <c r="S167" s="610"/>
      <c r="T167" s="519"/>
      <c r="U167" s="671"/>
      <c r="V167" s="671"/>
      <c r="W167" s="671"/>
      <c r="X167" s="671"/>
      <c r="Y167" s="519"/>
      <c r="Z167" s="519"/>
      <c r="AA167" s="519"/>
      <c r="AB167" s="439">
        <f t="shared" si="2"/>
        <v>165</v>
      </c>
      <c r="AC167" s="284" t="s">
        <v>948</v>
      </c>
      <c r="AD167" s="277">
        <v>46113</v>
      </c>
      <c r="AE167" s="277">
        <v>46387</v>
      </c>
      <c r="AF167" s="278">
        <v>0</v>
      </c>
      <c r="AG167" s="278">
        <v>0.25</v>
      </c>
      <c r="AH167" s="278">
        <v>0.5</v>
      </c>
      <c r="AI167" s="278">
        <v>1</v>
      </c>
      <c r="AJ167" s="278">
        <v>0.2</v>
      </c>
      <c r="AK167" s="281" t="s">
        <v>949</v>
      </c>
      <c r="AL167" s="599"/>
      <c r="AM167" s="493"/>
      <c r="AN167" s="283"/>
    </row>
    <row r="168" spans="1:40" ht="24">
      <c r="A168" s="484"/>
      <c r="B168" s="606"/>
      <c r="C168" s="519"/>
      <c r="D168" s="519"/>
      <c r="E168" s="519"/>
      <c r="F168" s="519"/>
      <c r="G168" s="519"/>
      <c r="H168" s="523"/>
      <c r="I168" s="519"/>
      <c r="J168" s="519"/>
      <c r="K168" s="519"/>
      <c r="L168" s="519"/>
      <c r="M168" s="519"/>
      <c r="N168" s="520"/>
      <c r="O168" s="519"/>
      <c r="P168" s="528"/>
      <c r="Q168" s="501"/>
      <c r="R168" s="519"/>
      <c r="S168" s="610"/>
      <c r="T168" s="519"/>
      <c r="U168" s="671"/>
      <c r="V168" s="671"/>
      <c r="W168" s="671"/>
      <c r="X168" s="671"/>
      <c r="Y168" s="519"/>
      <c r="Z168" s="519"/>
      <c r="AA168" s="519"/>
      <c r="AB168" s="439">
        <f t="shared" si="2"/>
        <v>166</v>
      </c>
      <c r="AC168" s="288" t="s">
        <v>950</v>
      </c>
      <c r="AD168" s="277">
        <v>46204</v>
      </c>
      <c r="AE168" s="277">
        <v>46387</v>
      </c>
      <c r="AF168" s="278">
        <v>0</v>
      </c>
      <c r="AG168" s="278">
        <v>0</v>
      </c>
      <c r="AH168" s="278">
        <v>0.25</v>
      </c>
      <c r="AI168" s="278">
        <v>1</v>
      </c>
      <c r="AJ168" s="278">
        <v>0.2</v>
      </c>
      <c r="AK168" s="281" t="s">
        <v>951</v>
      </c>
      <c r="AL168" s="599"/>
      <c r="AM168" s="493"/>
      <c r="AN168" s="283"/>
    </row>
    <row r="169" spans="1:40" ht="36">
      <c r="A169" s="484"/>
      <c r="B169" s="606" t="s">
        <v>149</v>
      </c>
      <c r="C169" s="519" t="s">
        <v>158</v>
      </c>
      <c r="D169" s="519" t="s">
        <v>192</v>
      </c>
      <c r="E169" s="519" t="s">
        <v>952</v>
      </c>
      <c r="F169" s="519" t="s">
        <v>168</v>
      </c>
      <c r="G169" s="519" t="s">
        <v>168</v>
      </c>
      <c r="H169" s="523">
        <v>2021011000088</v>
      </c>
      <c r="I169" s="519" t="s">
        <v>131</v>
      </c>
      <c r="J169" s="519" t="s">
        <v>117</v>
      </c>
      <c r="K169" s="519" t="s">
        <v>133</v>
      </c>
      <c r="L169" s="519" t="s">
        <v>165</v>
      </c>
      <c r="M169" s="519" t="s">
        <v>909</v>
      </c>
      <c r="N169" s="520">
        <v>54</v>
      </c>
      <c r="O169" s="526" t="s">
        <v>953</v>
      </c>
      <c r="P169" s="519" t="s">
        <v>484</v>
      </c>
      <c r="Q169" s="501">
        <v>67</v>
      </c>
      <c r="R169" s="519" t="s">
        <v>954</v>
      </c>
      <c r="S169" s="610">
        <v>0.125</v>
      </c>
      <c r="T169" s="528">
        <v>1</v>
      </c>
      <c r="U169" s="671">
        <v>0</v>
      </c>
      <c r="V169" s="671">
        <v>0.5</v>
      </c>
      <c r="W169" s="671">
        <v>0.5</v>
      </c>
      <c r="X169" s="671">
        <v>1</v>
      </c>
      <c r="Y169" s="519" t="s">
        <v>955</v>
      </c>
      <c r="Z169" s="519" t="s">
        <v>956</v>
      </c>
      <c r="AA169" s="519" t="s">
        <v>957</v>
      </c>
      <c r="AB169" s="439">
        <f t="shared" si="2"/>
        <v>167</v>
      </c>
      <c r="AC169" s="284" t="s">
        <v>958</v>
      </c>
      <c r="AD169" s="277">
        <v>46023</v>
      </c>
      <c r="AE169" s="277">
        <v>46111</v>
      </c>
      <c r="AF169" s="278">
        <v>0.25</v>
      </c>
      <c r="AG169" s="278">
        <v>1</v>
      </c>
      <c r="AH169" s="278">
        <v>1</v>
      </c>
      <c r="AI169" s="278">
        <v>1</v>
      </c>
      <c r="AJ169" s="278">
        <v>0.25</v>
      </c>
      <c r="AK169" s="281" t="s">
        <v>959</v>
      </c>
      <c r="AL169" s="599"/>
      <c r="AM169" s="493"/>
      <c r="AN169" s="283"/>
    </row>
    <row r="170" spans="1:40" ht="48">
      <c r="A170" s="484"/>
      <c r="B170" s="606"/>
      <c r="C170" s="519"/>
      <c r="D170" s="519"/>
      <c r="E170" s="519"/>
      <c r="F170" s="519"/>
      <c r="G170" s="519"/>
      <c r="H170" s="523"/>
      <c r="I170" s="519"/>
      <c r="J170" s="519"/>
      <c r="K170" s="519"/>
      <c r="L170" s="519"/>
      <c r="M170" s="519"/>
      <c r="N170" s="520"/>
      <c r="O170" s="526"/>
      <c r="P170" s="519"/>
      <c r="Q170" s="501"/>
      <c r="R170" s="519"/>
      <c r="S170" s="610"/>
      <c r="T170" s="528"/>
      <c r="U170" s="671"/>
      <c r="V170" s="671"/>
      <c r="W170" s="671"/>
      <c r="X170" s="671"/>
      <c r="Y170" s="519"/>
      <c r="Z170" s="519"/>
      <c r="AA170" s="519"/>
      <c r="AB170" s="439">
        <f t="shared" si="2"/>
        <v>168</v>
      </c>
      <c r="AC170" s="284" t="s">
        <v>960</v>
      </c>
      <c r="AD170" s="289">
        <v>46113</v>
      </c>
      <c r="AE170" s="277">
        <v>46295</v>
      </c>
      <c r="AF170" s="278">
        <v>0</v>
      </c>
      <c r="AG170" s="278">
        <v>0.2</v>
      </c>
      <c r="AH170" s="278">
        <v>1</v>
      </c>
      <c r="AI170" s="278">
        <v>1</v>
      </c>
      <c r="AJ170" s="278">
        <v>0.25</v>
      </c>
      <c r="AK170" s="281" t="s">
        <v>961</v>
      </c>
      <c r="AL170" s="599"/>
      <c r="AM170" s="493"/>
      <c r="AN170" s="283"/>
    </row>
    <row r="171" spans="1:40" ht="36">
      <c r="A171" s="484"/>
      <c r="B171" s="606"/>
      <c r="C171" s="519"/>
      <c r="D171" s="519"/>
      <c r="E171" s="519"/>
      <c r="F171" s="519"/>
      <c r="G171" s="519"/>
      <c r="H171" s="523"/>
      <c r="I171" s="519"/>
      <c r="J171" s="519"/>
      <c r="K171" s="519"/>
      <c r="L171" s="519"/>
      <c r="M171" s="519"/>
      <c r="N171" s="520"/>
      <c r="O171" s="526"/>
      <c r="P171" s="519"/>
      <c r="Q171" s="501"/>
      <c r="R171" s="519"/>
      <c r="S171" s="610"/>
      <c r="T171" s="528"/>
      <c r="U171" s="671"/>
      <c r="V171" s="671"/>
      <c r="W171" s="671"/>
      <c r="X171" s="671"/>
      <c r="Y171" s="519"/>
      <c r="Z171" s="519"/>
      <c r="AA171" s="519"/>
      <c r="AB171" s="439">
        <f t="shared" si="2"/>
        <v>169</v>
      </c>
      <c r="AC171" s="284" t="s">
        <v>962</v>
      </c>
      <c r="AD171" s="289">
        <v>46174</v>
      </c>
      <c r="AE171" s="277">
        <v>46356</v>
      </c>
      <c r="AF171" s="278">
        <v>0</v>
      </c>
      <c r="AG171" s="278">
        <v>0.1</v>
      </c>
      <c r="AH171" s="278">
        <v>0.4</v>
      </c>
      <c r="AI171" s="278">
        <v>1</v>
      </c>
      <c r="AJ171" s="278">
        <v>0.25</v>
      </c>
      <c r="AK171" s="281" t="s">
        <v>963</v>
      </c>
      <c r="AL171" s="599"/>
      <c r="AM171" s="493"/>
      <c r="AN171" s="283"/>
    </row>
    <row r="172" spans="1:40" ht="36">
      <c r="A172" s="484"/>
      <c r="B172" s="606"/>
      <c r="C172" s="519"/>
      <c r="D172" s="519"/>
      <c r="E172" s="519"/>
      <c r="F172" s="519"/>
      <c r="G172" s="519"/>
      <c r="H172" s="523"/>
      <c r="I172" s="519"/>
      <c r="J172" s="519"/>
      <c r="K172" s="519"/>
      <c r="L172" s="519"/>
      <c r="M172" s="519"/>
      <c r="N172" s="520"/>
      <c r="O172" s="526"/>
      <c r="P172" s="519"/>
      <c r="Q172" s="501"/>
      <c r="R172" s="519"/>
      <c r="S172" s="610"/>
      <c r="T172" s="528"/>
      <c r="U172" s="671"/>
      <c r="V172" s="671"/>
      <c r="W172" s="671"/>
      <c r="X172" s="671"/>
      <c r="Y172" s="519"/>
      <c r="Z172" s="519"/>
      <c r="AA172" s="519"/>
      <c r="AB172" s="439">
        <f t="shared" si="2"/>
        <v>170</v>
      </c>
      <c r="AC172" s="284" t="s">
        <v>964</v>
      </c>
      <c r="AD172" s="289">
        <v>46266</v>
      </c>
      <c r="AE172" s="277">
        <v>46366</v>
      </c>
      <c r="AF172" s="278">
        <v>0</v>
      </c>
      <c r="AG172" s="278">
        <v>0</v>
      </c>
      <c r="AH172" s="278">
        <v>0.5</v>
      </c>
      <c r="AI172" s="278">
        <v>1</v>
      </c>
      <c r="AJ172" s="278">
        <v>0.25</v>
      </c>
      <c r="AK172" s="281" t="s">
        <v>965</v>
      </c>
      <c r="AL172" s="599"/>
      <c r="AM172" s="493"/>
      <c r="AN172" s="283"/>
    </row>
    <row r="173" spans="1:40" ht="24">
      <c r="A173" s="484"/>
      <c r="B173" s="606" t="s">
        <v>125</v>
      </c>
      <c r="C173" s="519" t="s">
        <v>112</v>
      </c>
      <c r="D173" s="519" t="s">
        <v>128</v>
      </c>
      <c r="E173" s="519" t="s">
        <v>160</v>
      </c>
      <c r="F173" s="519" t="s">
        <v>262</v>
      </c>
      <c r="G173" s="519" t="s">
        <v>272</v>
      </c>
      <c r="H173" s="523">
        <v>2021011000088</v>
      </c>
      <c r="I173" s="519" t="s">
        <v>186</v>
      </c>
      <c r="J173" s="519" t="s">
        <v>236</v>
      </c>
      <c r="K173" s="519" t="s">
        <v>133</v>
      </c>
      <c r="L173" s="519" t="s">
        <v>119</v>
      </c>
      <c r="M173" s="519" t="s">
        <v>909</v>
      </c>
      <c r="N173" s="520">
        <v>55</v>
      </c>
      <c r="O173" s="519" t="s">
        <v>966</v>
      </c>
      <c r="P173" s="519" t="s">
        <v>967</v>
      </c>
      <c r="Q173" s="501">
        <v>68</v>
      </c>
      <c r="R173" s="519" t="s">
        <v>968</v>
      </c>
      <c r="S173" s="519">
        <v>16.66</v>
      </c>
      <c r="T173" s="528">
        <v>1</v>
      </c>
      <c r="U173" s="671">
        <v>0</v>
      </c>
      <c r="V173" s="671">
        <v>0.5</v>
      </c>
      <c r="W173" s="671">
        <v>0.7</v>
      </c>
      <c r="X173" s="671">
        <v>1</v>
      </c>
      <c r="Y173" s="519" t="s">
        <v>955</v>
      </c>
      <c r="Z173" s="519" t="s">
        <v>969</v>
      </c>
      <c r="AA173" s="519" t="s">
        <v>957</v>
      </c>
      <c r="AB173" s="439">
        <f t="shared" si="2"/>
        <v>171</v>
      </c>
      <c r="AC173" s="284" t="s">
        <v>970</v>
      </c>
      <c r="AD173" s="277">
        <v>46023</v>
      </c>
      <c r="AE173" s="277">
        <v>46203</v>
      </c>
      <c r="AF173" s="278">
        <v>0.5</v>
      </c>
      <c r="AG173" s="278">
        <v>0.6</v>
      </c>
      <c r="AH173" s="278">
        <v>1</v>
      </c>
      <c r="AI173" s="290">
        <v>1</v>
      </c>
      <c r="AJ173" s="291">
        <v>0.1666</v>
      </c>
      <c r="AK173" s="299" t="s">
        <v>971</v>
      </c>
      <c r="AL173" s="599"/>
      <c r="AM173" s="493"/>
      <c r="AN173" s="283"/>
    </row>
    <row r="174" spans="1:40" ht="13.8">
      <c r="A174" s="484"/>
      <c r="B174" s="606"/>
      <c r="C174" s="519"/>
      <c r="D174" s="519"/>
      <c r="E174" s="519"/>
      <c r="F174" s="519"/>
      <c r="G174" s="519"/>
      <c r="H174" s="523"/>
      <c r="I174" s="519"/>
      <c r="J174" s="519"/>
      <c r="K174" s="519"/>
      <c r="L174" s="519"/>
      <c r="M174" s="519"/>
      <c r="N174" s="520"/>
      <c r="O174" s="519"/>
      <c r="P174" s="519"/>
      <c r="Q174" s="501"/>
      <c r="R174" s="519"/>
      <c r="S174" s="519"/>
      <c r="T174" s="528"/>
      <c r="U174" s="671"/>
      <c r="V174" s="671"/>
      <c r="W174" s="671"/>
      <c r="X174" s="671"/>
      <c r="Y174" s="519"/>
      <c r="Z174" s="519"/>
      <c r="AA174" s="519"/>
      <c r="AB174" s="439">
        <f t="shared" si="2"/>
        <v>172</v>
      </c>
      <c r="AC174" s="284" t="s">
        <v>972</v>
      </c>
      <c r="AD174" s="277">
        <v>46113</v>
      </c>
      <c r="AE174" s="277">
        <v>46203</v>
      </c>
      <c r="AF174" s="278">
        <v>0</v>
      </c>
      <c r="AG174" s="278">
        <v>0.2</v>
      </c>
      <c r="AH174" s="278">
        <v>0.4</v>
      </c>
      <c r="AI174" s="290">
        <v>1</v>
      </c>
      <c r="AJ174" s="291">
        <v>0.1666</v>
      </c>
      <c r="AK174" s="299" t="s">
        <v>973</v>
      </c>
      <c r="AL174" s="599"/>
      <c r="AM174" s="493"/>
      <c r="AN174" s="283"/>
    </row>
    <row r="175" spans="1:40" ht="24">
      <c r="A175" s="484"/>
      <c r="B175" s="606"/>
      <c r="C175" s="519"/>
      <c r="D175" s="519"/>
      <c r="E175" s="519"/>
      <c r="F175" s="519"/>
      <c r="G175" s="519"/>
      <c r="H175" s="523"/>
      <c r="I175" s="519"/>
      <c r="J175" s="519"/>
      <c r="K175" s="519"/>
      <c r="L175" s="519"/>
      <c r="M175" s="519"/>
      <c r="N175" s="520"/>
      <c r="O175" s="519"/>
      <c r="P175" s="519"/>
      <c r="Q175" s="501"/>
      <c r="R175" s="519"/>
      <c r="S175" s="519"/>
      <c r="T175" s="528"/>
      <c r="U175" s="671"/>
      <c r="V175" s="671"/>
      <c r="W175" s="671"/>
      <c r="X175" s="671"/>
      <c r="Y175" s="519"/>
      <c r="Z175" s="519"/>
      <c r="AA175" s="519"/>
      <c r="AB175" s="439">
        <f t="shared" si="2"/>
        <v>173</v>
      </c>
      <c r="AC175" s="284" t="s">
        <v>974</v>
      </c>
      <c r="AD175" s="277">
        <v>46113</v>
      </c>
      <c r="AE175" s="277">
        <v>46233</v>
      </c>
      <c r="AF175" s="278">
        <v>0</v>
      </c>
      <c r="AG175" s="278">
        <v>0.4</v>
      </c>
      <c r="AH175" s="278">
        <v>0.6</v>
      </c>
      <c r="AI175" s="290">
        <v>1</v>
      </c>
      <c r="AJ175" s="291">
        <v>0.1666</v>
      </c>
      <c r="AK175" s="299" t="s">
        <v>975</v>
      </c>
      <c r="AL175" s="599"/>
      <c r="AM175" s="493"/>
      <c r="AN175" s="283"/>
    </row>
    <row r="176" spans="1:40" ht="13.8">
      <c r="A176" s="484"/>
      <c r="B176" s="606"/>
      <c r="C176" s="519"/>
      <c r="D176" s="519"/>
      <c r="E176" s="519"/>
      <c r="F176" s="519"/>
      <c r="G176" s="519"/>
      <c r="H176" s="523"/>
      <c r="I176" s="519"/>
      <c r="J176" s="519"/>
      <c r="K176" s="519"/>
      <c r="L176" s="519"/>
      <c r="M176" s="519"/>
      <c r="N176" s="520"/>
      <c r="O176" s="519"/>
      <c r="P176" s="519"/>
      <c r="Q176" s="501"/>
      <c r="R176" s="519"/>
      <c r="S176" s="519"/>
      <c r="T176" s="528"/>
      <c r="U176" s="671"/>
      <c r="V176" s="671"/>
      <c r="W176" s="671"/>
      <c r="X176" s="671"/>
      <c r="Y176" s="519"/>
      <c r="Z176" s="519"/>
      <c r="AA176" s="519"/>
      <c r="AB176" s="439">
        <f t="shared" si="2"/>
        <v>174</v>
      </c>
      <c r="AC176" s="284" t="s">
        <v>976</v>
      </c>
      <c r="AD176" s="277">
        <v>46204</v>
      </c>
      <c r="AE176" s="277">
        <v>46233</v>
      </c>
      <c r="AF176" s="278">
        <v>0</v>
      </c>
      <c r="AG176" s="278">
        <v>0.1</v>
      </c>
      <c r="AH176" s="278">
        <v>0.6</v>
      </c>
      <c r="AI176" s="290">
        <v>1</v>
      </c>
      <c r="AJ176" s="291">
        <v>0.1666</v>
      </c>
      <c r="AK176" s="299" t="s">
        <v>977</v>
      </c>
      <c r="AL176" s="599"/>
      <c r="AM176" s="493"/>
      <c r="AN176" s="283"/>
    </row>
    <row r="177" spans="1:40" ht="13.8">
      <c r="A177" s="484"/>
      <c r="B177" s="606"/>
      <c r="C177" s="519"/>
      <c r="D177" s="519"/>
      <c r="E177" s="519"/>
      <c r="F177" s="519"/>
      <c r="G177" s="519"/>
      <c r="H177" s="523"/>
      <c r="I177" s="519"/>
      <c r="J177" s="519"/>
      <c r="K177" s="519"/>
      <c r="L177" s="519"/>
      <c r="M177" s="519"/>
      <c r="N177" s="520"/>
      <c r="O177" s="519"/>
      <c r="P177" s="519"/>
      <c r="Q177" s="501"/>
      <c r="R177" s="519"/>
      <c r="S177" s="519"/>
      <c r="T177" s="528"/>
      <c r="U177" s="671"/>
      <c r="V177" s="671"/>
      <c r="W177" s="671"/>
      <c r="X177" s="671"/>
      <c r="Y177" s="519"/>
      <c r="Z177" s="519"/>
      <c r="AA177" s="519"/>
      <c r="AB177" s="439">
        <f t="shared" si="2"/>
        <v>175</v>
      </c>
      <c r="AC177" s="284" t="s">
        <v>978</v>
      </c>
      <c r="AD177" s="277">
        <v>46204</v>
      </c>
      <c r="AE177" s="277">
        <v>46233</v>
      </c>
      <c r="AF177" s="278">
        <v>0</v>
      </c>
      <c r="AG177" s="278">
        <v>0.1</v>
      </c>
      <c r="AH177" s="278">
        <v>0.6</v>
      </c>
      <c r="AI177" s="290">
        <v>1</v>
      </c>
      <c r="AJ177" s="291">
        <v>0.1666</v>
      </c>
      <c r="AK177" s="299" t="s">
        <v>979</v>
      </c>
      <c r="AL177" s="599"/>
      <c r="AM177" s="493"/>
      <c r="AN177" s="283"/>
    </row>
    <row r="178" spans="1:40" ht="24.6" thickBot="1">
      <c r="A178" s="484"/>
      <c r="B178" s="607"/>
      <c r="C178" s="522"/>
      <c r="D178" s="522"/>
      <c r="E178" s="522"/>
      <c r="F178" s="522"/>
      <c r="G178" s="522"/>
      <c r="H178" s="524"/>
      <c r="I178" s="522"/>
      <c r="J178" s="522"/>
      <c r="K178" s="522"/>
      <c r="L178" s="522"/>
      <c r="M178" s="522"/>
      <c r="N178" s="525"/>
      <c r="O178" s="522"/>
      <c r="P178" s="522"/>
      <c r="Q178" s="608"/>
      <c r="R178" s="522"/>
      <c r="S178" s="522"/>
      <c r="T178" s="609"/>
      <c r="U178" s="897"/>
      <c r="V178" s="897"/>
      <c r="W178" s="897"/>
      <c r="X178" s="897"/>
      <c r="Y178" s="522"/>
      <c r="Z178" s="522"/>
      <c r="AA178" s="522"/>
      <c r="AB178" s="440">
        <f t="shared" si="2"/>
        <v>176</v>
      </c>
      <c r="AC178" s="394" t="s">
        <v>980</v>
      </c>
      <c r="AD178" s="395">
        <v>46023</v>
      </c>
      <c r="AE178" s="395">
        <v>46240</v>
      </c>
      <c r="AF178" s="396">
        <v>0.25</v>
      </c>
      <c r="AG178" s="396">
        <v>0.1</v>
      </c>
      <c r="AH178" s="396">
        <v>0.25</v>
      </c>
      <c r="AI178" s="397">
        <v>1</v>
      </c>
      <c r="AJ178" s="398">
        <v>0.1666</v>
      </c>
      <c r="AK178" s="403" t="s">
        <v>981</v>
      </c>
      <c r="AL178" s="600"/>
      <c r="AM178" s="597"/>
      <c r="AN178" s="399"/>
    </row>
    <row r="179" spans="1:40" ht="132">
      <c r="A179" s="563" t="s">
        <v>982</v>
      </c>
      <c r="B179" s="593" t="s">
        <v>125</v>
      </c>
      <c r="C179" s="506" t="s">
        <v>112</v>
      </c>
      <c r="D179" s="506" t="s">
        <v>128</v>
      </c>
      <c r="E179" s="506" t="s">
        <v>160</v>
      </c>
      <c r="F179" s="506" t="s">
        <v>262</v>
      </c>
      <c r="G179" s="506" t="s">
        <v>157</v>
      </c>
      <c r="H179" s="595">
        <v>202400000000196</v>
      </c>
      <c r="I179" s="506" t="s">
        <v>131</v>
      </c>
      <c r="J179" s="506" t="s">
        <v>247</v>
      </c>
      <c r="K179" s="506" t="s">
        <v>133</v>
      </c>
      <c r="L179" s="506" t="s">
        <v>119</v>
      </c>
      <c r="M179" s="506" t="s">
        <v>983</v>
      </c>
      <c r="N179" s="536">
        <v>56</v>
      </c>
      <c r="O179" s="506" t="s">
        <v>984</v>
      </c>
      <c r="P179" s="591" t="s">
        <v>168</v>
      </c>
      <c r="Q179" s="592">
        <v>69</v>
      </c>
      <c r="R179" s="506" t="s">
        <v>985</v>
      </c>
      <c r="S179" s="537">
        <v>0.1</v>
      </c>
      <c r="T179" s="506">
        <v>3</v>
      </c>
      <c r="U179" s="697">
        <v>0.5</v>
      </c>
      <c r="V179" s="697">
        <v>0.7</v>
      </c>
      <c r="W179" s="697">
        <v>0.9</v>
      </c>
      <c r="X179" s="697">
        <v>1</v>
      </c>
      <c r="Y179" s="506" t="s">
        <v>986</v>
      </c>
      <c r="Z179" s="506" t="s">
        <v>987</v>
      </c>
      <c r="AA179" s="506" t="s">
        <v>285</v>
      </c>
      <c r="AB179" s="438">
        <f t="shared" si="2"/>
        <v>177</v>
      </c>
      <c r="AC179" s="292" t="s">
        <v>988</v>
      </c>
      <c r="AD179" s="293">
        <v>46044</v>
      </c>
      <c r="AE179" s="293">
        <v>46112</v>
      </c>
      <c r="AF179" s="140">
        <v>1</v>
      </c>
      <c r="AG179" s="140">
        <v>1</v>
      </c>
      <c r="AH179" s="140">
        <v>1</v>
      </c>
      <c r="AI179" s="274">
        <v>1</v>
      </c>
      <c r="AJ179" s="274">
        <v>0.4</v>
      </c>
      <c r="AK179" s="292" t="s">
        <v>989</v>
      </c>
      <c r="AL179" s="547" t="s">
        <v>990</v>
      </c>
      <c r="AM179" s="548" t="s">
        <v>991</v>
      </c>
      <c r="AN179" s="587"/>
    </row>
    <row r="180" spans="1:40" ht="72">
      <c r="A180" s="564"/>
      <c r="B180" s="594"/>
      <c r="C180" s="482"/>
      <c r="D180" s="482"/>
      <c r="E180" s="482"/>
      <c r="F180" s="482"/>
      <c r="G180" s="482"/>
      <c r="H180" s="523"/>
      <c r="I180" s="482"/>
      <c r="J180" s="482"/>
      <c r="K180" s="482"/>
      <c r="L180" s="482"/>
      <c r="M180" s="482"/>
      <c r="N180" s="520"/>
      <c r="O180" s="482"/>
      <c r="P180" s="557"/>
      <c r="Q180" s="581"/>
      <c r="R180" s="482"/>
      <c r="S180" s="508"/>
      <c r="T180" s="482"/>
      <c r="U180" s="671"/>
      <c r="V180" s="671"/>
      <c r="W180" s="671"/>
      <c r="X180" s="671"/>
      <c r="Y180" s="482"/>
      <c r="Z180" s="482"/>
      <c r="AA180" s="482"/>
      <c r="AB180" s="439">
        <f t="shared" si="2"/>
        <v>178</v>
      </c>
      <c r="AC180" s="281" t="s">
        <v>992</v>
      </c>
      <c r="AD180" s="277">
        <v>46113</v>
      </c>
      <c r="AE180" s="277" t="s">
        <v>546</v>
      </c>
      <c r="AF180" s="146">
        <v>0</v>
      </c>
      <c r="AG180" s="146">
        <v>0.6</v>
      </c>
      <c r="AH180" s="146">
        <v>0.9</v>
      </c>
      <c r="AI180" s="278">
        <v>1</v>
      </c>
      <c r="AJ180" s="278">
        <v>0.15</v>
      </c>
      <c r="AK180" s="281" t="s">
        <v>993</v>
      </c>
      <c r="AL180" s="492"/>
      <c r="AM180" s="493"/>
      <c r="AN180" s="494"/>
    </row>
    <row r="181" spans="1:40" ht="96">
      <c r="A181" s="564"/>
      <c r="B181" s="594"/>
      <c r="C181" s="482"/>
      <c r="D181" s="482"/>
      <c r="E181" s="482"/>
      <c r="F181" s="482"/>
      <c r="G181" s="482"/>
      <c r="H181" s="523"/>
      <c r="I181" s="482"/>
      <c r="J181" s="482"/>
      <c r="K181" s="482"/>
      <c r="L181" s="482"/>
      <c r="M181" s="482"/>
      <c r="N181" s="520"/>
      <c r="O181" s="482"/>
      <c r="P181" s="557"/>
      <c r="Q181" s="581"/>
      <c r="R181" s="482"/>
      <c r="S181" s="508"/>
      <c r="T181" s="482"/>
      <c r="U181" s="671"/>
      <c r="V181" s="671"/>
      <c r="W181" s="671"/>
      <c r="X181" s="671"/>
      <c r="Y181" s="482"/>
      <c r="Z181" s="482"/>
      <c r="AA181" s="482"/>
      <c r="AB181" s="439">
        <f t="shared" si="2"/>
        <v>179</v>
      </c>
      <c r="AC181" s="281" t="s">
        <v>994</v>
      </c>
      <c r="AD181" s="296">
        <v>46044</v>
      </c>
      <c r="AE181" s="296">
        <v>46112</v>
      </c>
      <c r="AF181" s="146">
        <v>1</v>
      </c>
      <c r="AG181" s="146">
        <v>1</v>
      </c>
      <c r="AH181" s="146">
        <v>1</v>
      </c>
      <c r="AI181" s="278">
        <v>1</v>
      </c>
      <c r="AJ181" s="278">
        <v>0.4</v>
      </c>
      <c r="AK181" s="281" t="s">
        <v>995</v>
      </c>
      <c r="AL181" s="492"/>
      <c r="AM181" s="493"/>
      <c r="AN181" s="494"/>
    </row>
    <row r="182" spans="1:40" ht="36">
      <c r="A182" s="564"/>
      <c r="B182" s="594"/>
      <c r="C182" s="482"/>
      <c r="D182" s="482"/>
      <c r="E182" s="482"/>
      <c r="F182" s="482"/>
      <c r="G182" s="482"/>
      <c r="H182" s="523"/>
      <c r="I182" s="482"/>
      <c r="J182" s="482"/>
      <c r="K182" s="482"/>
      <c r="L182" s="482"/>
      <c r="M182" s="482"/>
      <c r="N182" s="520"/>
      <c r="O182" s="482"/>
      <c r="P182" s="557"/>
      <c r="Q182" s="581"/>
      <c r="R182" s="482"/>
      <c r="S182" s="508"/>
      <c r="T182" s="482"/>
      <c r="U182" s="671"/>
      <c r="V182" s="671"/>
      <c r="W182" s="671"/>
      <c r="X182" s="671"/>
      <c r="Y182" s="482"/>
      <c r="Z182" s="482"/>
      <c r="AA182" s="482"/>
      <c r="AB182" s="439">
        <f t="shared" si="2"/>
        <v>180</v>
      </c>
      <c r="AC182" s="281" t="s">
        <v>996</v>
      </c>
      <c r="AD182" s="296">
        <v>46113</v>
      </c>
      <c r="AE182" s="296">
        <v>46295</v>
      </c>
      <c r="AF182" s="146">
        <v>0</v>
      </c>
      <c r="AG182" s="146">
        <v>0.1</v>
      </c>
      <c r="AH182" s="146">
        <v>1</v>
      </c>
      <c r="AI182" s="146">
        <v>1</v>
      </c>
      <c r="AJ182" s="278">
        <v>0.05</v>
      </c>
      <c r="AK182" s="281" t="s">
        <v>997</v>
      </c>
      <c r="AL182" s="492"/>
      <c r="AM182" s="493"/>
      <c r="AN182" s="494"/>
    </row>
    <row r="183" spans="1:40" ht="96">
      <c r="A183" s="564"/>
      <c r="B183" s="400" t="s">
        <v>125</v>
      </c>
      <c r="C183" s="154" t="s">
        <v>112</v>
      </c>
      <c r="D183" s="154" t="s">
        <v>128</v>
      </c>
      <c r="E183" s="154" t="s">
        <v>226</v>
      </c>
      <c r="F183" s="154" t="s">
        <v>266</v>
      </c>
      <c r="G183" s="154" t="s">
        <v>245</v>
      </c>
      <c r="H183" s="297">
        <v>202400000000177</v>
      </c>
      <c r="I183" s="154" t="s">
        <v>175</v>
      </c>
      <c r="J183" s="154" t="s">
        <v>224</v>
      </c>
      <c r="K183" s="154" t="s">
        <v>149</v>
      </c>
      <c r="L183" s="154" t="s">
        <v>216</v>
      </c>
      <c r="M183" s="154" t="s">
        <v>983</v>
      </c>
      <c r="N183" s="422">
        <v>57</v>
      </c>
      <c r="O183" s="154" t="s">
        <v>998</v>
      </c>
      <c r="P183" s="11">
        <v>0</v>
      </c>
      <c r="Q183" s="430">
        <v>70</v>
      </c>
      <c r="R183" s="154" t="s">
        <v>999</v>
      </c>
      <c r="S183" s="146">
        <v>0.1</v>
      </c>
      <c r="T183" s="297">
        <v>30</v>
      </c>
      <c r="U183" s="182">
        <v>0</v>
      </c>
      <c r="V183" s="898">
        <v>15</v>
      </c>
      <c r="W183" s="898">
        <v>24</v>
      </c>
      <c r="X183" s="898">
        <v>40</v>
      </c>
      <c r="Y183" s="154" t="s">
        <v>1000</v>
      </c>
      <c r="Z183" s="154" t="s">
        <v>1001</v>
      </c>
      <c r="AA183" s="154" t="s">
        <v>1002</v>
      </c>
      <c r="AB183" s="439">
        <f t="shared" si="2"/>
        <v>181</v>
      </c>
      <c r="AC183" s="281" t="s">
        <v>1003</v>
      </c>
      <c r="AD183" s="296">
        <v>46034</v>
      </c>
      <c r="AE183" s="296">
        <v>46387</v>
      </c>
      <c r="AF183" s="278">
        <v>0.1</v>
      </c>
      <c r="AG183" s="278">
        <v>0.5</v>
      </c>
      <c r="AH183" s="278">
        <v>0.8</v>
      </c>
      <c r="AI183" s="278">
        <v>1</v>
      </c>
      <c r="AJ183" s="298" t="s">
        <v>303</v>
      </c>
      <c r="AK183" s="279" t="s">
        <v>1004</v>
      </c>
      <c r="AL183" s="154" t="s">
        <v>1005</v>
      </c>
      <c r="AM183" s="174" t="s">
        <v>1006</v>
      </c>
      <c r="AN183" s="295"/>
    </row>
    <row r="184" spans="1:40" ht="24">
      <c r="A184" s="564"/>
      <c r="B184" s="588" t="s">
        <v>125</v>
      </c>
      <c r="C184" s="492" t="s">
        <v>112</v>
      </c>
      <c r="D184" s="492" t="s">
        <v>128</v>
      </c>
      <c r="E184" s="492" t="s">
        <v>160</v>
      </c>
      <c r="F184" s="492" t="s">
        <v>194</v>
      </c>
      <c r="G184" s="492" t="s">
        <v>111</v>
      </c>
      <c r="H184" s="589">
        <v>202400000000177</v>
      </c>
      <c r="I184" s="492" t="s">
        <v>186</v>
      </c>
      <c r="J184" s="492"/>
      <c r="K184" s="492" t="s">
        <v>118</v>
      </c>
      <c r="L184" s="492" t="s">
        <v>188</v>
      </c>
      <c r="M184" s="492" t="s">
        <v>983</v>
      </c>
      <c r="N184" s="542">
        <v>58</v>
      </c>
      <c r="O184" s="492" t="s">
        <v>1007</v>
      </c>
      <c r="P184" s="492">
        <v>410</v>
      </c>
      <c r="Q184" s="581">
        <v>71</v>
      </c>
      <c r="R184" s="557" t="s">
        <v>1008</v>
      </c>
      <c r="S184" s="590">
        <v>0.1</v>
      </c>
      <c r="T184" s="557">
        <v>2000</v>
      </c>
      <c r="U184" s="893">
        <v>0</v>
      </c>
      <c r="V184" s="893">
        <v>8000</v>
      </c>
      <c r="W184" s="893">
        <v>17000</v>
      </c>
      <c r="X184" s="893">
        <v>20000</v>
      </c>
      <c r="Y184" s="557" t="s">
        <v>754</v>
      </c>
      <c r="Z184" s="557" t="s">
        <v>1009</v>
      </c>
      <c r="AA184" s="557" t="s">
        <v>285</v>
      </c>
      <c r="AB184" s="439">
        <f t="shared" si="2"/>
        <v>182</v>
      </c>
      <c r="AC184" s="281" t="s">
        <v>1010</v>
      </c>
      <c r="AD184" s="296">
        <v>46034</v>
      </c>
      <c r="AE184" s="296">
        <v>46387</v>
      </c>
      <c r="AF184" s="278">
        <v>0.05</v>
      </c>
      <c r="AG184" s="278">
        <v>0.3</v>
      </c>
      <c r="AH184" s="278">
        <v>0.6</v>
      </c>
      <c r="AI184" s="278">
        <v>1</v>
      </c>
      <c r="AJ184" s="278">
        <v>0.5</v>
      </c>
      <c r="AK184" s="281" t="s">
        <v>1011</v>
      </c>
      <c r="AL184" s="154" t="s">
        <v>1012</v>
      </c>
      <c r="AM184" s="492" t="s">
        <v>1013</v>
      </c>
      <c r="AN184" s="295"/>
    </row>
    <row r="185" spans="1:40" ht="48">
      <c r="A185" s="564"/>
      <c r="B185" s="588"/>
      <c r="C185" s="492"/>
      <c r="D185" s="492"/>
      <c r="E185" s="492"/>
      <c r="F185" s="492"/>
      <c r="G185" s="492"/>
      <c r="H185" s="589"/>
      <c r="I185" s="492"/>
      <c r="J185" s="492"/>
      <c r="K185" s="492"/>
      <c r="L185" s="492"/>
      <c r="M185" s="492"/>
      <c r="N185" s="542"/>
      <c r="O185" s="492"/>
      <c r="P185" s="492"/>
      <c r="Q185" s="581"/>
      <c r="R185" s="557"/>
      <c r="S185" s="590"/>
      <c r="T185" s="557"/>
      <c r="U185" s="893"/>
      <c r="V185" s="893"/>
      <c r="W185" s="893"/>
      <c r="X185" s="893"/>
      <c r="Y185" s="557"/>
      <c r="Z185" s="557"/>
      <c r="AA185" s="557"/>
      <c r="AB185" s="439">
        <f t="shared" si="2"/>
        <v>183</v>
      </c>
      <c r="AC185" s="281" t="s">
        <v>1014</v>
      </c>
      <c r="AD185" s="296">
        <v>46034</v>
      </c>
      <c r="AE185" s="296">
        <v>46387</v>
      </c>
      <c r="AF185" s="278">
        <v>0.05</v>
      </c>
      <c r="AG185" s="278">
        <v>0.3</v>
      </c>
      <c r="AH185" s="278">
        <v>0.6</v>
      </c>
      <c r="AI185" s="278">
        <v>1</v>
      </c>
      <c r="AJ185" s="278">
        <v>0.5</v>
      </c>
      <c r="AK185" s="281" t="s">
        <v>1015</v>
      </c>
      <c r="AL185" s="154" t="s">
        <v>1016</v>
      </c>
      <c r="AM185" s="492"/>
      <c r="AN185" s="295"/>
    </row>
    <row r="186" spans="1:40" ht="13.8">
      <c r="A186" s="564"/>
      <c r="B186" s="584" t="s">
        <v>125</v>
      </c>
      <c r="C186" s="557" t="s">
        <v>112</v>
      </c>
      <c r="D186" s="557" t="s">
        <v>128</v>
      </c>
      <c r="E186" s="557" t="s">
        <v>160</v>
      </c>
      <c r="F186" s="557" t="s">
        <v>239</v>
      </c>
      <c r="G186" s="557" t="s">
        <v>272</v>
      </c>
      <c r="H186" s="585">
        <v>202300000000293</v>
      </c>
      <c r="I186" s="557" t="s">
        <v>186</v>
      </c>
      <c r="J186" s="557" t="s">
        <v>236</v>
      </c>
      <c r="K186" s="557" t="s">
        <v>133</v>
      </c>
      <c r="L186" s="557" t="s">
        <v>216</v>
      </c>
      <c r="M186" s="557" t="s">
        <v>983</v>
      </c>
      <c r="N186" s="542">
        <v>59</v>
      </c>
      <c r="O186" s="557" t="s">
        <v>1017</v>
      </c>
      <c r="P186" s="557">
        <v>0</v>
      </c>
      <c r="Q186" s="581">
        <v>72</v>
      </c>
      <c r="R186" s="557" t="s">
        <v>1018</v>
      </c>
      <c r="S186" s="541">
        <v>0.1</v>
      </c>
      <c r="T186" s="557">
        <v>2</v>
      </c>
      <c r="U186" s="671">
        <v>0.15</v>
      </c>
      <c r="V186" s="671">
        <v>0.45</v>
      </c>
      <c r="W186" s="671">
        <v>0.75</v>
      </c>
      <c r="X186" s="671">
        <v>1</v>
      </c>
      <c r="Y186" s="557" t="s">
        <v>754</v>
      </c>
      <c r="Z186" s="557" t="s">
        <v>1019</v>
      </c>
      <c r="AA186" s="557" t="s">
        <v>285</v>
      </c>
      <c r="AB186" s="439">
        <f t="shared" si="2"/>
        <v>184</v>
      </c>
      <c r="AC186" s="299" t="s">
        <v>1020</v>
      </c>
      <c r="AD186" s="296">
        <v>46048</v>
      </c>
      <c r="AE186" s="296">
        <v>46386</v>
      </c>
      <c r="AF186" s="278">
        <v>0.1</v>
      </c>
      <c r="AG186" s="278">
        <v>0.4</v>
      </c>
      <c r="AH186" s="278">
        <v>0.75</v>
      </c>
      <c r="AI186" s="278">
        <v>1</v>
      </c>
      <c r="AJ186" s="278">
        <v>0.5</v>
      </c>
      <c r="AK186" s="281" t="s">
        <v>1021</v>
      </c>
      <c r="AL186" s="557" t="s">
        <v>1022</v>
      </c>
      <c r="AM186" s="586" t="s">
        <v>1023</v>
      </c>
      <c r="AN186" s="561"/>
    </row>
    <row r="187" spans="1:40" ht="13.8">
      <c r="A187" s="564"/>
      <c r="B187" s="584"/>
      <c r="C187" s="557"/>
      <c r="D187" s="557"/>
      <c r="E187" s="557"/>
      <c r="F187" s="557"/>
      <c r="G187" s="557"/>
      <c r="H187" s="585"/>
      <c r="I187" s="557"/>
      <c r="J187" s="557"/>
      <c r="K187" s="557"/>
      <c r="L187" s="557"/>
      <c r="M187" s="557"/>
      <c r="N187" s="542"/>
      <c r="O187" s="557"/>
      <c r="P187" s="557"/>
      <c r="Q187" s="581"/>
      <c r="R187" s="557"/>
      <c r="S187" s="541"/>
      <c r="T187" s="557"/>
      <c r="U187" s="671"/>
      <c r="V187" s="671"/>
      <c r="W187" s="671"/>
      <c r="X187" s="671"/>
      <c r="Y187" s="557"/>
      <c r="Z187" s="557"/>
      <c r="AA187" s="557"/>
      <c r="AB187" s="439">
        <f t="shared" si="2"/>
        <v>185</v>
      </c>
      <c r="AC187" s="299" t="s">
        <v>1024</v>
      </c>
      <c r="AD187" s="296">
        <v>46048</v>
      </c>
      <c r="AE187" s="296">
        <v>46386</v>
      </c>
      <c r="AF187" s="278">
        <v>0.1</v>
      </c>
      <c r="AG187" s="278">
        <v>0.4</v>
      </c>
      <c r="AH187" s="278">
        <v>0.75</v>
      </c>
      <c r="AI187" s="278">
        <v>1</v>
      </c>
      <c r="AJ187" s="278">
        <v>0.5</v>
      </c>
      <c r="AK187" s="281" t="s">
        <v>1025</v>
      </c>
      <c r="AL187" s="557"/>
      <c r="AM187" s="586"/>
      <c r="AN187" s="561"/>
    </row>
    <row r="188" spans="1:40" ht="48">
      <c r="A188" s="564"/>
      <c r="B188" s="584" t="s">
        <v>125</v>
      </c>
      <c r="C188" s="557" t="s">
        <v>112</v>
      </c>
      <c r="D188" s="557" t="s">
        <v>128</v>
      </c>
      <c r="E188" s="557" t="s">
        <v>160</v>
      </c>
      <c r="F188" s="557" t="s">
        <v>214</v>
      </c>
      <c r="G188" s="557" t="s">
        <v>157</v>
      </c>
      <c r="H188" s="585">
        <v>202300000000308</v>
      </c>
      <c r="I188" s="557" t="s">
        <v>131</v>
      </c>
      <c r="J188" s="557" t="s">
        <v>247</v>
      </c>
      <c r="K188" s="557" t="s">
        <v>133</v>
      </c>
      <c r="L188" s="557" t="s">
        <v>119</v>
      </c>
      <c r="M188" s="557" t="s">
        <v>1026</v>
      </c>
      <c r="N188" s="542">
        <v>60</v>
      </c>
      <c r="O188" s="557" t="s">
        <v>1027</v>
      </c>
      <c r="P188" s="557" t="s">
        <v>1028</v>
      </c>
      <c r="Q188" s="581">
        <v>73</v>
      </c>
      <c r="R188" s="557" t="s">
        <v>1029</v>
      </c>
      <c r="S188" s="541">
        <v>0.1</v>
      </c>
      <c r="T188" s="557">
        <v>1</v>
      </c>
      <c r="U188" s="671">
        <v>0.2</v>
      </c>
      <c r="V188" s="671">
        <v>0.4</v>
      </c>
      <c r="W188" s="671">
        <v>0.7</v>
      </c>
      <c r="X188" s="671">
        <v>1</v>
      </c>
      <c r="Y188" s="557" t="s">
        <v>283</v>
      </c>
      <c r="Z188" s="557" t="s">
        <v>1030</v>
      </c>
      <c r="AA188" s="557" t="s">
        <v>285</v>
      </c>
      <c r="AB188" s="439">
        <f t="shared" si="2"/>
        <v>186</v>
      </c>
      <c r="AC188" s="281" t="s">
        <v>1031</v>
      </c>
      <c r="AD188" s="300">
        <v>46054</v>
      </c>
      <c r="AE188" s="300">
        <v>46203</v>
      </c>
      <c r="AF188" s="278">
        <v>0.1</v>
      </c>
      <c r="AG188" s="278">
        <v>1</v>
      </c>
      <c r="AH188" s="278">
        <v>1</v>
      </c>
      <c r="AI188" s="278">
        <v>1</v>
      </c>
      <c r="AJ188" s="278">
        <v>0.2</v>
      </c>
      <c r="AK188" s="281" t="s">
        <v>1032</v>
      </c>
      <c r="AL188" s="557" t="s">
        <v>1033</v>
      </c>
      <c r="AM188" s="493" t="s">
        <v>1034</v>
      </c>
      <c r="AN188" s="561"/>
    </row>
    <row r="189" spans="1:40" ht="36">
      <c r="A189" s="564"/>
      <c r="B189" s="584"/>
      <c r="C189" s="557"/>
      <c r="D189" s="557"/>
      <c r="E189" s="557"/>
      <c r="F189" s="557"/>
      <c r="G189" s="557"/>
      <c r="H189" s="585"/>
      <c r="I189" s="557"/>
      <c r="J189" s="557"/>
      <c r="K189" s="557"/>
      <c r="L189" s="557"/>
      <c r="M189" s="557"/>
      <c r="N189" s="542"/>
      <c r="O189" s="557"/>
      <c r="P189" s="557"/>
      <c r="Q189" s="581"/>
      <c r="R189" s="557"/>
      <c r="S189" s="541"/>
      <c r="T189" s="557"/>
      <c r="U189" s="671"/>
      <c r="V189" s="671"/>
      <c r="W189" s="671"/>
      <c r="X189" s="671"/>
      <c r="Y189" s="557"/>
      <c r="Z189" s="557"/>
      <c r="AA189" s="557"/>
      <c r="AB189" s="439">
        <f t="shared" si="2"/>
        <v>187</v>
      </c>
      <c r="AC189" s="281" t="s">
        <v>1035</v>
      </c>
      <c r="AD189" s="300">
        <v>46113</v>
      </c>
      <c r="AE189" s="300" t="s">
        <v>1036</v>
      </c>
      <c r="AF189" s="278">
        <v>0</v>
      </c>
      <c r="AG189" s="278">
        <v>0.1</v>
      </c>
      <c r="AH189" s="278">
        <v>1</v>
      </c>
      <c r="AI189" s="278">
        <v>1</v>
      </c>
      <c r="AJ189" s="278">
        <v>0.2</v>
      </c>
      <c r="AK189" s="281" t="s">
        <v>1037</v>
      </c>
      <c r="AL189" s="557"/>
      <c r="AM189" s="493"/>
      <c r="AN189" s="561"/>
    </row>
    <row r="190" spans="1:40" ht="24">
      <c r="A190" s="564"/>
      <c r="B190" s="584"/>
      <c r="C190" s="557"/>
      <c r="D190" s="557"/>
      <c r="E190" s="557"/>
      <c r="F190" s="557"/>
      <c r="G190" s="557"/>
      <c r="H190" s="585"/>
      <c r="I190" s="557"/>
      <c r="J190" s="557"/>
      <c r="K190" s="557"/>
      <c r="L190" s="557"/>
      <c r="M190" s="557"/>
      <c r="N190" s="542"/>
      <c r="O190" s="557"/>
      <c r="P190" s="557"/>
      <c r="Q190" s="581"/>
      <c r="R190" s="557"/>
      <c r="S190" s="541"/>
      <c r="T190" s="557"/>
      <c r="U190" s="671"/>
      <c r="V190" s="671"/>
      <c r="W190" s="671"/>
      <c r="X190" s="671"/>
      <c r="Y190" s="557"/>
      <c r="Z190" s="557"/>
      <c r="AA190" s="557"/>
      <c r="AB190" s="439">
        <f t="shared" si="2"/>
        <v>188</v>
      </c>
      <c r="AC190" s="281" t="s">
        <v>1038</v>
      </c>
      <c r="AD190" s="300">
        <v>46204</v>
      </c>
      <c r="AE190" s="300">
        <v>46387</v>
      </c>
      <c r="AF190" s="278">
        <v>0</v>
      </c>
      <c r="AG190" s="278">
        <v>0</v>
      </c>
      <c r="AH190" s="278">
        <v>0.15</v>
      </c>
      <c r="AI190" s="278">
        <v>1</v>
      </c>
      <c r="AJ190" s="278">
        <v>0.3</v>
      </c>
      <c r="AK190" s="281" t="s">
        <v>1039</v>
      </c>
      <c r="AL190" s="557"/>
      <c r="AM190" s="493"/>
      <c r="AN190" s="561"/>
    </row>
    <row r="191" spans="1:40" ht="36">
      <c r="A191" s="564"/>
      <c r="B191" s="584"/>
      <c r="C191" s="557"/>
      <c r="D191" s="557"/>
      <c r="E191" s="557"/>
      <c r="F191" s="557"/>
      <c r="G191" s="557"/>
      <c r="H191" s="585"/>
      <c r="I191" s="557"/>
      <c r="J191" s="557"/>
      <c r="K191" s="557"/>
      <c r="L191" s="557"/>
      <c r="M191" s="557"/>
      <c r="N191" s="542"/>
      <c r="O191" s="557"/>
      <c r="P191" s="557"/>
      <c r="Q191" s="581"/>
      <c r="R191" s="557"/>
      <c r="S191" s="541"/>
      <c r="T191" s="557"/>
      <c r="U191" s="671"/>
      <c r="V191" s="671"/>
      <c r="W191" s="671"/>
      <c r="X191" s="671"/>
      <c r="Y191" s="557"/>
      <c r="Z191" s="557"/>
      <c r="AA191" s="557"/>
      <c r="AB191" s="439">
        <f t="shared" si="2"/>
        <v>189</v>
      </c>
      <c r="AC191" s="281" t="s">
        <v>1040</v>
      </c>
      <c r="AD191" s="300">
        <v>46204</v>
      </c>
      <c r="AE191" s="300">
        <v>46387</v>
      </c>
      <c r="AF191" s="278">
        <v>0</v>
      </c>
      <c r="AG191" s="278">
        <v>0</v>
      </c>
      <c r="AH191" s="278">
        <v>0.15</v>
      </c>
      <c r="AI191" s="278">
        <v>1</v>
      </c>
      <c r="AJ191" s="278">
        <v>0.3</v>
      </c>
      <c r="AK191" s="281" t="s">
        <v>1041</v>
      </c>
      <c r="AL191" s="557"/>
      <c r="AM191" s="493"/>
      <c r="AN191" s="561"/>
    </row>
    <row r="192" spans="1:40" ht="48">
      <c r="A192" s="564"/>
      <c r="B192" s="584" t="s">
        <v>125</v>
      </c>
      <c r="C192" s="557" t="s">
        <v>112</v>
      </c>
      <c r="D192" s="557" t="s">
        <v>128</v>
      </c>
      <c r="E192" s="557" t="s">
        <v>160</v>
      </c>
      <c r="F192" s="557" t="s">
        <v>219</v>
      </c>
      <c r="G192" s="557" t="s">
        <v>157</v>
      </c>
      <c r="H192" s="585">
        <v>202300000000308</v>
      </c>
      <c r="I192" s="557" t="s">
        <v>131</v>
      </c>
      <c r="J192" s="557" t="s">
        <v>247</v>
      </c>
      <c r="K192" s="557" t="s">
        <v>133</v>
      </c>
      <c r="L192" s="557" t="s">
        <v>119</v>
      </c>
      <c r="M192" s="557" t="s">
        <v>1026</v>
      </c>
      <c r="N192" s="542">
        <v>61</v>
      </c>
      <c r="O192" s="557" t="s">
        <v>1042</v>
      </c>
      <c r="P192" s="557">
        <v>0</v>
      </c>
      <c r="Q192" s="581">
        <v>74</v>
      </c>
      <c r="R192" s="557" t="s">
        <v>1029</v>
      </c>
      <c r="S192" s="541">
        <v>0.1</v>
      </c>
      <c r="T192" s="557">
        <v>1</v>
      </c>
      <c r="U192" s="671">
        <v>0.2</v>
      </c>
      <c r="V192" s="671">
        <v>0.49</v>
      </c>
      <c r="W192" s="671">
        <v>0.7</v>
      </c>
      <c r="X192" s="671">
        <v>1</v>
      </c>
      <c r="Y192" s="557" t="s">
        <v>283</v>
      </c>
      <c r="Z192" s="557" t="s">
        <v>1030</v>
      </c>
      <c r="AA192" s="557" t="s">
        <v>285</v>
      </c>
      <c r="AB192" s="439">
        <f t="shared" si="2"/>
        <v>190</v>
      </c>
      <c r="AC192" s="281" t="s">
        <v>1043</v>
      </c>
      <c r="AD192" s="300">
        <v>46054</v>
      </c>
      <c r="AE192" s="300">
        <v>46203</v>
      </c>
      <c r="AF192" s="278">
        <v>0.1</v>
      </c>
      <c r="AG192" s="278">
        <v>0.1</v>
      </c>
      <c r="AH192" s="278">
        <v>0</v>
      </c>
      <c r="AI192" s="278">
        <v>1</v>
      </c>
      <c r="AJ192" s="278">
        <v>0.2</v>
      </c>
      <c r="AK192" s="281" t="s">
        <v>1032</v>
      </c>
      <c r="AL192" s="557"/>
      <c r="AM192" s="493"/>
      <c r="AN192" s="561"/>
    </row>
    <row r="193" spans="1:40" ht="36">
      <c r="A193" s="564"/>
      <c r="B193" s="584"/>
      <c r="C193" s="557"/>
      <c r="D193" s="557"/>
      <c r="E193" s="557"/>
      <c r="F193" s="557"/>
      <c r="G193" s="557"/>
      <c r="H193" s="585"/>
      <c r="I193" s="557"/>
      <c r="J193" s="557"/>
      <c r="K193" s="557"/>
      <c r="L193" s="557"/>
      <c r="M193" s="557"/>
      <c r="N193" s="542"/>
      <c r="O193" s="557"/>
      <c r="P193" s="557"/>
      <c r="Q193" s="581"/>
      <c r="R193" s="557"/>
      <c r="S193" s="541"/>
      <c r="T193" s="557"/>
      <c r="U193" s="671"/>
      <c r="V193" s="671"/>
      <c r="W193" s="671"/>
      <c r="X193" s="671"/>
      <c r="Y193" s="557"/>
      <c r="Z193" s="557"/>
      <c r="AA193" s="557"/>
      <c r="AB193" s="439">
        <f t="shared" si="2"/>
        <v>191</v>
      </c>
      <c r="AC193" s="281" t="s">
        <v>1035</v>
      </c>
      <c r="AD193" s="300">
        <v>46113</v>
      </c>
      <c r="AE193" s="300" t="s">
        <v>1044</v>
      </c>
      <c r="AF193" s="278">
        <v>0</v>
      </c>
      <c r="AG193" s="278">
        <v>0.1</v>
      </c>
      <c r="AH193" s="278">
        <v>0.1</v>
      </c>
      <c r="AI193" s="278">
        <v>1</v>
      </c>
      <c r="AJ193" s="278">
        <v>0.2</v>
      </c>
      <c r="AK193" s="281" t="s">
        <v>1037</v>
      </c>
      <c r="AL193" s="557"/>
      <c r="AM193" s="493"/>
      <c r="AN193" s="561"/>
    </row>
    <row r="194" spans="1:40" ht="24">
      <c r="A194" s="564"/>
      <c r="B194" s="584"/>
      <c r="C194" s="557"/>
      <c r="D194" s="557"/>
      <c r="E194" s="557"/>
      <c r="F194" s="557"/>
      <c r="G194" s="557"/>
      <c r="H194" s="585"/>
      <c r="I194" s="557"/>
      <c r="J194" s="557"/>
      <c r="K194" s="557"/>
      <c r="L194" s="557"/>
      <c r="M194" s="557"/>
      <c r="N194" s="542"/>
      <c r="O194" s="557"/>
      <c r="P194" s="557"/>
      <c r="Q194" s="581"/>
      <c r="R194" s="557"/>
      <c r="S194" s="541"/>
      <c r="T194" s="557"/>
      <c r="U194" s="671"/>
      <c r="V194" s="671"/>
      <c r="W194" s="671"/>
      <c r="X194" s="671"/>
      <c r="Y194" s="557"/>
      <c r="Z194" s="557"/>
      <c r="AA194" s="557"/>
      <c r="AB194" s="439">
        <f t="shared" si="2"/>
        <v>192</v>
      </c>
      <c r="AC194" s="281" t="s">
        <v>1038</v>
      </c>
      <c r="AD194" s="300">
        <v>46204</v>
      </c>
      <c r="AE194" s="300">
        <v>46387</v>
      </c>
      <c r="AF194" s="278">
        <v>0</v>
      </c>
      <c r="AG194" s="278">
        <v>0</v>
      </c>
      <c r="AH194" s="278">
        <v>0.3</v>
      </c>
      <c r="AI194" s="278">
        <v>1</v>
      </c>
      <c r="AJ194" s="278">
        <v>0.3</v>
      </c>
      <c r="AK194" s="281" t="s">
        <v>1039</v>
      </c>
      <c r="AL194" s="557"/>
      <c r="AM194" s="493"/>
      <c r="AN194" s="561"/>
    </row>
    <row r="195" spans="1:40" ht="36">
      <c r="A195" s="564"/>
      <c r="B195" s="584"/>
      <c r="C195" s="557"/>
      <c r="D195" s="557"/>
      <c r="E195" s="557"/>
      <c r="F195" s="557"/>
      <c r="G195" s="557"/>
      <c r="H195" s="585"/>
      <c r="I195" s="557"/>
      <c r="J195" s="557"/>
      <c r="K195" s="557"/>
      <c r="L195" s="557"/>
      <c r="M195" s="557"/>
      <c r="N195" s="542"/>
      <c r="O195" s="557"/>
      <c r="P195" s="557"/>
      <c r="Q195" s="581"/>
      <c r="R195" s="557"/>
      <c r="S195" s="541"/>
      <c r="T195" s="557"/>
      <c r="U195" s="671"/>
      <c r="V195" s="671"/>
      <c r="W195" s="671"/>
      <c r="X195" s="671"/>
      <c r="Y195" s="557"/>
      <c r="Z195" s="557"/>
      <c r="AA195" s="557"/>
      <c r="AB195" s="439">
        <f t="shared" si="2"/>
        <v>193</v>
      </c>
      <c r="AC195" s="281" t="s">
        <v>1045</v>
      </c>
      <c r="AD195" s="300">
        <v>46204</v>
      </c>
      <c r="AE195" s="300">
        <v>46387</v>
      </c>
      <c r="AF195" s="278">
        <v>0</v>
      </c>
      <c r="AG195" s="278">
        <v>0</v>
      </c>
      <c r="AH195" s="278">
        <v>0.15</v>
      </c>
      <c r="AI195" s="278">
        <v>0.15</v>
      </c>
      <c r="AJ195" s="278">
        <v>0.3</v>
      </c>
      <c r="AK195" s="281" t="s">
        <v>1041</v>
      </c>
      <c r="AL195" s="557"/>
      <c r="AM195" s="493"/>
      <c r="AN195" s="561"/>
    </row>
    <row r="196" spans="1:40" ht="72">
      <c r="A196" s="564"/>
      <c r="B196" s="584" t="s">
        <v>125</v>
      </c>
      <c r="C196" s="557" t="s">
        <v>112</v>
      </c>
      <c r="D196" s="557" t="s">
        <v>128</v>
      </c>
      <c r="E196" s="557" t="s">
        <v>184</v>
      </c>
      <c r="F196" s="557" t="s">
        <v>266</v>
      </c>
      <c r="G196" s="557" t="s">
        <v>245</v>
      </c>
      <c r="H196" s="585">
        <v>202300000000308</v>
      </c>
      <c r="I196" s="557" t="s">
        <v>162</v>
      </c>
      <c r="J196" s="557" t="s">
        <v>250</v>
      </c>
      <c r="K196" s="557" t="s">
        <v>133</v>
      </c>
      <c r="L196" s="557" t="s">
        <v>119</v>
      </c>
      <c r="M196" s="557" t="s">
        <v>1026</v>
      </c>
      <c r="N196" s="542">
        <v>62</v>
      </c>
      <c r="O196" s="557" t="s">
        <v>1046</v>
      </c>
      <c r="P196" s="557">
        <v>0</v>
      </c>
      <c r="Q196" s="581">
        <v>75</v>
      </c>
      <c r="R196" s="557" t="s">
        <v>1047</v>
      </c>
      <c r="S196" s="541">
        <v>0.1</v>
      </c>
      <c r="T196" s="526" t="s">
        <v>1048</v>
      </c>
      <c r="U196" s="899" t="s">
        <v>1330</v>
      </c>
      <c r="V196" s="893">
        <v>48</v>
      </c>
      <c r="W196" s="893">
        <v>84</v>
      </c>
      <c r="X196" s="893">
        <v>100</v>
      </c>
      <c r="Y196" s="557" t="s">
        <v>1049</v>
      </c>
      <c r="Z196" s="557" t="s">
        <v>1050</v>
      </c>
      <c r="AA196" s="557" t="s">
        <v>285</v>
      </c>
      <c r="AB196" s="439">
        <f t="shared" si="2"/>
        <v>194</v>
      </c>
      <c r="AC196" s="301" t="s">
        <v>1051</v>
      </c>
      <c r="AD196" s="300">
        <v>46054</v>
      </c>
      <c r="AE196" s="300">
        <v>46387</v>
      </c>
      <c r="AF196" s="278">
        <v>0.12</v>
      </c>
      <c r="AG196" s="278">
        <v>0.12</v>
      </c>
      <c r="AH196" s="278">
        <v>0.13</v>
      </c>
      <c r="AI196" s="278">
        <v>1</v>
      </c>
      <c r="AJ196" s="278">
        <v>0.5</v>
      </c>
      <c r="AK196" s="281" t="s">
        <v>1052</v>
      </c>
      <c r="AL196" s="557"/>
      <c r="AM196" s="493"/>
      <c r="AN196" s="561"/>
    </row>
    <row r="197" spans="1:40" ht="60">
      <c r="A197" s="564"/>
      <c r="B197" s="584"/>
      <c r="C197" s="557"/>
      <c r="D197" s="557"/>
      <c r="E197" s="557"/>
      <c r="F197" s="557"/>
      <c r="G197" s="557"/>
      <c r="H197" s="585"/>
      <c r="I197" s="557"/>
      <c r="J197" s="557"/>
      <c r="K197" s="557"/>
      <c r="L197" s="557"/>
      <c r="M197" s="557"/>
      <c r="N197" s="542"/>
      <c r="O197" s="557"/>
      <c r="P197" s="557"/>
      <c r="Q197" s="581"/>
      <c r="R197" s="557"/>
      <c r="S197" s="541"/>
      <c r="T197" s="526"/>
      <c r="U197" s="893"/>
      <c r="V197" s="893"/>
      <c r="W197" s="893"/>
      <c r="X197" s="893"/>
      <c r="Y197" s="557"/>
      <c r="Z197" s="557"/>
      <c r="AA197" s="557"/>
      <c r="AB197" s="439">
        <f t="shared" ref="AB197:AB259" si="3">+AB196+1</f>
        <v>195</v>
      </c>
      <c r="AC197" s="301" t="s">
        <v>1053</v>
      </c>
      <c r="AD197" s="300">
        <v>46054</v>
      </c>
      <c r="AE197" s="300">
        <v>46387</v>
      </c>
      <c r="AF197" s="278">
        <v>0.06</v>
      </c>
      <c r="AG197" s="278">
        <v>0.06</v>
      </c>
      <c r="AH197" s="278">
        <v>0.06</v>
      </c>
      <c r="AI197" s="278">
        <v>1</v>
      </c>
      <c r="AJ197" s="278">
        <v>0.25</v>
      </c>
      <c r="AK197" s="281" t="s">
        <v>1054</v>
      </c>
      <c r="AL197" s="557"/>
      <c r="AM197" s="493"/>
      <c r="AN197" s="561"/>
    </row>
    <row r="198" spans="1:40" ht="48">
      <c r="A198" s="564"/>
      <c r="B198" s="584"/>
      <c r="C198" s="557"/>
      <c r="D198" s="557"/>
      <c r="E198" s="557"/>
      <c r="F198" s="557"/>
      <c r="G198" s="557"/>
      <c r="H198" s="585"/>
      <c r="I198" s="557"/>
      <c r="J198" s="557"/>
      <c r="K198" s="557"/>
      <c r="L198" s="557"/>
      <c r="M198" s="557"/>
      <c r="N198" s="542"/>
      <c r="O198" s="557"/>
      <c r="P198" s="557"/>
      <c r="Q198" s="581"/>
      <c r="R198" s="557"/>
      <c r="S198" s="541"/>
      <c r="T198" s="526"/>
      <c r="U198" s="893"/>
      <c r="V198" s="893"/>
      <c r="W198" s="893"/>
      <c r="X198" s="893"/>
      <c r="Y198" s="557"/>
      <c r="Z198" s="557"/>
      <c r="AA198" s="557"/>
      <c r="AB198" s="439">
        <f t="shared" si="3"/>
        <v>196</v>
      </c>
      <c r="AC198" s="301" t="s">
        <v>1055</v>
      </c>
      <c r="AD198" s="300">
        <v>46054</v>
      </c>
      <c r="AE198" s="300">
        <v>46387</v>
      </c>
      <c r="AF198" s="278">
        <v>0.06</v>
      </c>
      <c r="AG198" s="278">
        <v>0.06</v>
      </c>
      <c r="AH198" s="278">
        <v>0.06</v>
      </c>
      <c r="AI198" s="278">
        <v>1</v>
      </c>
      <c r="AJ198" s="278">
        <v>0.25</v>
      </c>
      <c r="AK198" s="281" t="s">
        <v>1056</v>
      </c>
      <c r="AL198" s="557"/>
      <c r="AM198" s="493"/>
      <c r="AN198" s="561"/>
    </row>
    <row r="199" spans="1:40" ht="13.8">
      <c r="A199" s="564"/>
      <c r="B199" s="576" t="s">
        <v>125</v>
      </c>
      <c r="C199" s="566" t="s">
        <v>168</v>
      </c>
      <c r="D199" s="566" t="s">
        <v>168</v>
      </c>
      <c r="E199" s="557" t="s">
        <v>184</v>
      </c>
      <c r="F199" s="566" t="s">
        <v>266</v>
      </c>
      <c r="G199" s="557" t="s">
        <v>245</v>
      </c>
      <c r="H199" s="566" t="s">
        <v>303</v>
      </c>
      <c r="I199" s="566" t="s">
        <v>162</v>
      </c>
      <c r="J199" s="566" t="s">
        <v>196</v>
      </c>
      <c r="K199" s="566" t="s">
        <v>133</v>
      </c>
      <c r="L199" s="557" t="s">
        <v>134</v>
      </c>
      <c r="M199" s="566" t="s">
        <v>1057</v>
      </c>
      <c r="N199" s="570">
        <v>63</v>
      </c>
      <c r="O199" s="557" t="s">
        <v>1058</v>
      </c>
      <c r="P199" s="557" t="s">
        <v>168</v>
      </c>
      <c r="Q199" s="581">
        <v>76</v>
      </c>
      <c r="R199" s="557" t="s">
        <v>1059</v>
      </c>
      <c r="S199" s="541">
        <v>0.1</v>
      </c>
      <c r="T199" s="583">
        <v>1</v>
      </c>
      <c r="U199" s="671">
        <v>0.25</v>
      </c>
      <c r="V199" s="671">
        <v>0.5</v>
      </c>
      <c r="W199" s="671">
        <v>0.75</v>
      </c>
      <c r="X199" s="671">
        <v>1</v>
      </c>
      <c r="Y199" s="557" t="s">
        <v>155</v>
      </c>
      <c r="Z199" s="557" t="s">
        <v>1060</v>
      </c>
      <c r="AA199" s="566" t="s">
        <v>285</v>
      </c>
      <c r="AB199" s="439">
        <f t="shared" si="3"/>
        <v>197</v>
      </c>
      <c r="AC199" s="281" t="s">
        <v>1061</v>
      </c>
      <c r="AD199" s="267">
        <v>46042</v>
      </c>
      <c r="AE199" s="267">
        <v>46054</v>
      </c>
      <c r="AF199" s="146">
        <v>1</v>
      </c>
      <c r="AG199" s="146">
        <v>1</v>
      </c>
      <c r="AH199" s="146">
        <v>1</v>
      </c>
      <c r="AI199" s="146">
        <v>1</v>
      </c>
      <c r="AJ199" s="146">
        <v>0.1</v>
      </c>
      <c r="AK199" s="299" t="s">
        <v>1062</v>
      </c>
      <c r="AL199" s="557" t="s">
        <v>1063</v>
      </c>
      <c r="AM199" s="580" t="s">
        <v>1064</v>
      </c>
      <c r="AN199" s="561"/>
    </row>
    <row r="200" spans="1:40" ht="13.8">
      <c r="A200" s="564"/>
      <c r="B200" s="576"/>
      <c r="C200" s="566"/>
      <c r="D200" s="566"/>
      <c r="E200" s="557"/>
      <c r="F200" s="566"/>
      <c r="G200" s="557"/>
      <c r="H200" s="566"/>
      <c r="I200" s="566"/>
      <c r="J200" s="566"/>
      <c r="K200" s="566"/>
      <c r="L200" s="557"/>
      <c r="M200" s="566"/>
      <c r="N200" s="570"/>
      <c r="O200" s="557"/>
      <c r="P200" s="557"/>
      <c r="Q200" s="581"/>
      <c r="R200" s="557"/>
      <c r="S200" s="541"/>
      <c r="T200" s="583"/>
      <c r="U200" s="671"/>
      <c r="V200" s="671"/>
      <c r="W200" s="671"/>
      <c r="X200" s="671"/>
      <c r="Y200" s="557"/>
      <c r="Z200" s="557"/>
      <c r="AA200" s="566"/>
      <c r="AB200" s="439">
        <f t="shared" si="3"/>
        <v>198</v>
      </c>
      <c r="AC200" s="281" t="s">
        <v>1065</v>
      </c>
      <c r="AD200" s="267">
        <v>46055</v>
      </c>
      <c r="AE200" s="267">
        <v>46081</v>
      </c>
      <c r="AF200" s="146">
        <v>1</v>
      </c>
      <c r="AG200" s="146">
        <v>1</v>
      </c>
      <c r="AH200" s="146">
        <v>1</v>
      </c>
      <c r="AI200" s="146">
        <v>1</v>
      </c>
      <c r="AJ200" s="146">
        <v>0.2</v>
      </c>
      <c r="AK200" s="299" t="s">
        <v>1062</v>
      </c>
      <c r="AL200" s="557"/>
      <c r="AM200" s="580"/>
      <c r="AN200" s="561"/>
    </row>
    <row r="201" spans="1:40" ht="24">
      <c r="A201" s="564"/>
      <c r="B201" s="576"/>
      <c r="C201" s="566"/>
      <c r="D201" s="566"/>
      <c r="E201" s="557"/>
      <c r="F201" s="566"/>
      <c r="G201" s="557"/>
      <c r="H201" s="566"/>
      <c r="I201" s="566"/>
      <c r="J201" s="566"/>
      <c r="K201" s="566"/>
      <c r="L201" s="557"/>
      <c r="M201" s="566"/>
      <c r="N201" s="570"/>
      <c r="O201" s="557"/>
      <c r="P201" s="557"/>
      <c r="Q201" s="581"/>
      <c r="R201" s="557"/>
      <c r="S201" s="541"/>
      <c r="T201" s="583"/>
      <c r="U201" s="671"/>
      <c r="V201" s="671"/>
      <c r="W201" s="671"/>
      <c r="X201" s="671"/>
      <c r="Y201" s="557"/>
      <c r="Z201" s="557"/>
      <c r="AA201" s="566"/>
      <c r="AB201" s="439">
        <f t="shared" si="3"/>
        <v>199</v>
      </c>
      <c r="AC201" s="281" t="s">
        <v>1066</v>
      </c>
      <c r="AD201" s="267">
        <v>46082</v>
      </c>
      <c r="AE201" s="267">
        <v>46387</v>
      </c>
      <c r="AF201" s="146">
        <v>0.25</v>
      </c>
      <c r="AG201" s="146">
        <v>0.5</v>
      </c>
      <c r="AH201" s="146">
        <v>0.75</v>
      </c>
      <c r="AI201" s="146">
        <v>1</v>
      </c>
      <c r="AJ201" s="146">
        <v>0.4</v>
      </c>
      <c r="AK201" s="299" t="s">
        <v>1062</v>
      </c>
      <c r="AL201" s="557"/>
      <c r="AM201" s="580"/>
      <c r="AN201" s="561"/>
    </row>
    <row r="202" spans="1:40" ht="24">
      <c r="A202" s="564"/>
      <c r="B202" s="576"/>
      <c r="C202" s="566"/>
      <c r="D202" s="566"/>
      <c r="E202" s="557"/>
      <c r="F202" s="566"/>
      <c r="G202" s="557"/>
      <c r="H202" s="566"/>
      <c r="I202" s="566"/>
      <c r="J202" s="566"/>
      <c r="K202" s="566"/>
      <c r="L202" s="557"/>
      <c r="M202" s="566"/>
      <c r="N202" s="570"/>
      <c r="O202" s="557"/>
      <c r="P202" s="557"/>
      <c r="Q202" s="581"/>
      <c r="R202" s="557"/>
      <c r="S202" s="541"/>
      <c r="T202" s="583"/>
      <c r="U202" s="671"/>
      <c r="V202" s="671"/>
      <c r="W202" s="671"/>
      <c r="X202" s="671"/>
      <c r="Y202" s="557"/>
      <c r="Z202" s="557"/>
      <c r="AA202" s="566"/>
      <c r="AB202" s="439">
        <f t="shared" si="3"/>
        <v>200</v>
      </c>
      <c r="AC202" s="281" t="s">
        <v>1067</v>
      </c>
      <c r="AD202" s="267" t="s">
        <v>1068</v>
      </c>
      <c r="AE202" s="267">
        <v>46387</v>
      </c>
      <c r="AF202" s="146">
        <v>0</v>
      </c>
      <c r="AG202" s="146">
        <v>0.3</v>
      </c>
      <c r="AH202" s="146">
        <v>0.6</v>
      </c>
      <c r="AI202" s="146">
        <v>1</v>
      </c>
      <c r="AJ202" s="146">
        <v>0.3</v>
      </c>
      <c r="AK202" s="299" t="s">
        <v>1062</v>
      </c>
      <c r="AL202" s="557"/>
      <c r="AM202" s="580"/>
      <c r="AN202" s="561"/>
    </row>
    <row r="203" spans="1:40" ht="36">
      <c r="A203" s="564"/>
      <c r="B203" s="576" t="s">
        <v>125</v>
      </c>
      <c r="C203" s="557" t="s">
        <v>112</v>
      </c>
      <c r="D203" s="557" t="s">
        <v>128</v>
      </c>
      <c r="E203" s="557" t="s">
        <v>184</v>
      </c>
      <c r="F203" s="566" t="s">
        <v>146</v>
      </c>
      <c r="G203" s="557" t="s">
        <v>157</v>
      </c>
      <c r="H203" s="566" t="s">
        <v>303</v>
      </c>
      <c r="I203" s="566" t="s">
        <v>162</v>
      </c>
      <c r="J203" s="566" t="s">
        <v>117</v>
      </c>
      <c r="K203" s="566" t="s">
        <v>133</v>
      </c>
      <c r="L203" s="557" t="s">
        <v>119</v>
      </c>
      <c r="M203" s="557" t="s">
        <v>1069</v>
      </c>
      <c r="N203" s="542">
        <v>64</v>
      </c>
      <c r="O203" s="557" t="s">
        <v>1070</v>
      </c>
      <c r="P203" s="557">
        <v>0</v>
      </c>
      <c r="Q203" s="581">
        <v>77</v>
      </c>
      <c r="R203" s="557" t="s">
        <v>1071</v>
      </c>
      <c r="S203" s="541">
        <v>0.1</v>
      </c>
      <c r="T203" s="582">
        <v>1</v>
      </c>
      <c r="U203" s="672">
        <v>0.25</v>
      </c>
      <c r="V203" s="672">
        <v>0.5</v>
      </c>
      <c r="W203" s="672">
        <v>0.75</v>
      </c>
      <c r="X203" s="671">
        <v>1</v>
      </c>
      <c r="Y203" s="557" t="s">
        <v>138</v>
      </c>
      <c r="Z203" s="557" t="s">
        <v>1072</v>
      </c>
      <c r="AA203" s="557" t="s">
        <v>285</v>
      </c>
      <c r="AB203" s="439">
        <f t="shared" si="3"/>
        <v>201</v>
      </c>
      <c r="AC203" s="281" t="s">
        <v>1073</v>
      </c>
      <c r="AD203" s="267">
        <v>46042</v>
      </c>
      <c r="AE203" s="267">
        <v>46387</v>
      </c>
      <c r="AF203" s="302">
        <v>0.25</v>
      </c>
      <c r="AG203" s="302">
        <v>0.5</v>
      </c>
      <c r="AH203" s="302">
        <v>0.75</v>
      </c>
      <c r="AI203" s="302">
        <v>1</v>
      </c>
      <c r="AJ203" s="146">
        <v>0.45</v>
      </c>
      <c r="AK203" s="281" t="s">
        <v>1074</v>
      </c>
      <c r="AL203" s="557" t="s">
        <v>1075</v>
      </c>
      <c r="AM203" s="580" t="s">
        <v>1076</v>
      </c>
      <c r="AN203" s="561"/>
    </row>
    <row r="204" spans="1:40" ht="36">
      <c r="A204" s="564"/>
      <c r="B204" s="576"/>
      <c r="C204" s="557"/>
      <c r="D204" s="557"/>
      <c r="E204" s="557"/>
      <c r="F204" s="566"/>
      <c r="G204" s="557"/>
      <c r="H204" s="566"/>
      <c r="I204" s="566"/>
      <c r="J204" s="566"/>
      <c r="K204" s="566"/>
      <c r="L204" s="557"/>
      <c r="M204" s="557"/>
      <c r="N204" s="542"/>
      <c r="O204" s="557"/>
      <c r="P204" s="557"/>
      <c r="Q204" s="581"/>
      <c r="R204" s="557"/>
      <c r="S204" s="541"/>
      <c r="T204" s="582"/>
      <c r="U204" s="900"/>
      <c r="V204" s="900"/>
      <c r="W204" s="900"/>
      <c r="X204" s="671"/>
      <c r="Y204" s="557"/>
      <c r="Z204" s="557"/>
      <c r="AA204" s="557"/>
      <c r="AB204" s="439">
        <f t="shared" si="3"/>
        <v>202</v>
      </c>
      <c r="AC204" s="281" t="s">
        <v>1077</v>
      </c>
      <c r="AD204" s="267">
        <v>46042</v>
      </c>
      <c r="AE204" s="267">
        <v>46387</v>
      </c>
      <c r="AF204" s="302">
        <v>0.25</v>
      </c>
      <c r="AG204" s="302">
        <v>0.5</v>
      </c>
      <c r="AH204" s="302">
        <v>0.75</v>
      </c>
      <c r="AI204" s="302">
        <v>1</v>
      </c>
      <c r="AJ204" s="146">
        <v>0.55000000000000004</v>
      </c>
      <c r="AK204" s="281" t="s">
        <v>1078</v>
      </c>
      <c r="AL204" s="557"/>
      <c r="AM204" s="580"/>
      <c r="AN204" s="561"/>
    </row>
    <row r="205" spans="1:40" ht="84">
      <c r="A205" s="564"/>
      <c r="B205" s="576" t="s">
        <v>125</v>
      </c>
      <c r="C205" s="566" t="s">
        <v>112</v>
      </c>
      <c r="D205" s="566" t="s">
        <v>128</v>
      </c>
      <c r="E205" s="557" t="s">
        <v>242</v>
      </c>
      <c r="F205" s="566" t="s">
        <v>239</v>
      </c>
      <c r="G205" s="557" t="s">
        <v>182</v>
      </c>
      <c r="H205" s="578">
        <v>202500000025335</v>
      </c>
      <c r="I205" s="557" t="s">
        <v>131</v>
      </c>
      <c r="J205" s="566" t="s">
        <v>117</v>
      </c>
      <c r="K205" s="566" t="s">
        <v>118</v>
      </c>
      <c r="L205" s="557" t="s">
        <v>188</v>
      </c>
      <c r="M205" s="566" t="s">
        <v>1079</v>
      </c>
      <c r="N205" s="570">
        <v>65</v>
      </c>
      <c r="O205" s="557" t="s">
        <v>1080</v>
      </c>
      <c r="P205" s="566">
        <v>21884</v>
      </c>
      <c r="Q205" s="572">
        <v>78</v>
      </c>
      <c r="R205" s="557" t="s">
        <v>1081</v>
      </c>
      <c r="S205" s="574">
        <v>0.1</v>
      </c>
      <c r="T205" s="557" t="s">
        <v>1082</v>
      </c>
      <c r="U205" s="901">
        <v>0</v>
      </c>
      <c r="V205" s="901">
        <v>4</v>
      </c>
      <c r="W205" s="901">
        <v>11160</v>
      </c>
      <c r="X205" s="893">
        <v>21884</v>
      </c>
      <c r="Y205" s="557" t="s">
        <v>1083</v>
      </c>
      <c r="Z205" s="557" t="s">
        <v>1084</v>
      </c>
      <c r="AA205" s="566" t="s">
        <v>285</v>
      </c>
      <c r="AB205" s="439">
        <f t="shared" si="3"/>
        <v>203</v>
      </c>
      <c r="AC205" s="281" t="s">
        <v>1085</v>
      </c>
      <c r="AD205" s="267">
        <v>46023</v>
      </c>
      <c r="AE205" s="267" t="s">
        <v>546</v>
      </c>
      <c r="AF205" s="302">
        <v>0</v>
      </c>
      <c r="AG205" s="302">
        <v>0.28999999999999998</v>
      </c>
      <c r="AH205" s="302">
        <v>0.64</v>
      </c>
      <c r="AI205" s="302">
        <v>1</v>
      </c>
      <c r="AJ205" s="302">
        <v>0.5</v>
      </c>
      <c r="AK205" s="568" t="s">
        <v>1086</v>
      </c>
      <c r="AL205" s="557" t="s">
        <v>1087</v>
      </c>
      <c r="AM205" s="559" t="s">
        <v>1088</v>
      </c>
      <c r="AN205" s="561"/>
    </row>
    <row r="206" spans="1:40" ht="24.6" thickBot="1">
      <c r="A206" s="565"/>
      <c r="B206" s="577"/>
      <c r="C206" s="567"/>
      <c r="D206" s="567"/>
      <c r="E206" s="558"/>
      <c r="F206" s="567"/>
      <c r="G206" s="558"/>
      <c r="H206" s="579"/>
      <c r="I206" s="558"/>
      <c r="J206" s="567"/>
      <c r="K206" s="567"/>
      <c r="L206" s="558"/>
      <c r="M206" s="567"/>
      <c r="N206" s="571"/>
      <c r="O206" s="558"/>
      <c r="P206" s="567"/>
      <c r="Q206" s="573"/>
      <c r="R206" s="558"/>
      <c r="S206" s="575"/>
      <c r="T206" s="558"/>
      <c r="U206" s="902"/>
      <c r="V206" s="902"/>
      <c r="W206" s="902"/>
      <c r="X206" s="894"/>
      <c r="Y206" s="558"/>
      <c r="Z206" s="558"/>
      <c r="AA206" s="567"/>
      <c r="AB206" s="440">
        <f t="shared" si="3"/>
        <v>204</v>
      </c>
      <c r="AC206" s="403" t="s">
        <v>1089</v>
      </c>
      <c r="AD206" s="404">
        <v>46023</v>
      </c>
      <c r="AE206" s="401" t="s">
        <v>546</v>
      </c>
      <c r="AF206" s="402">
        <v>0</v>
      </c>
      <c r="AG206" s="402">
        <v>0.02</v>
      </c>
      <c r="AH206" s="402">
        <v>0.51</v>
      </c>
      <c r="AI206" s="402">
        <v>1</v>
      </c>
      <c r="AJ206" s="402">
        <v>0.5</v>
      </c>
      <c r="AK206" s="569"/>
      <c r="AL206" s="558"/>
      <c r="AM206" s="560"/>
      <c r="AN206" s="562"/>
    </row>
    <row r="207" spans="1:40" ht="36">
      <c r="A207" s="515" t="s">
        <v>1090</v>
      </c>
      <c r="B207" s="533" t="s">
        <v>141</v>
      </c>
      <c r="C207" s="533" t="s">
        <v>168</v>
      </c>
      <c r="D207" s="533" t="s">
        <v>128</v>
      </c>
      <c r="E207" s="533" t="s">
        <v>160</v>
      </c>
      <c r="F207" s="533" t="s">
        <v>161</v>
      </c>
      <c r="G207" s="533" t="s">
        <v>229</v>
      </c>
      <c r="H207" s="533" t="s">
        <v>303</v>
      </c>
      <c r="I207" s="533" t="s">
        <v>147</v>
      </c>
      <c r="J207" s="533" t="s">
        <v>247</v>
      </c>
      <c r="K207" s="533" t="s">
        <v>133</v>
      </c>
      <c r="L207" s="533" t="s">
        <v>119</v>
      </c>
      <c r="M207" s="533" t="s">
        <v>141</v>
      </c>
      <c r="N207" s="536">
        <v>66</v>
      </c>
      <c r="O207" s="533" t="s">
        <v>1091</v>
      </c>
      <c r="P207" s="533">
        <v>0</v>
      </c>
      <c r="Q207" s="538">
        <v>79</v>
      </c>
      <c r="R207" s="533" t="s">
        <v>1092</v>
      </c>
      <c r="S207" s="533">
        <v>0.125</v>
      </c>
      <c r="T207" s="533">
        <v>4</v>
      </c>
      <c r="U207" s="533">
        <v>0</v>
      </c>
      <c r="V207" s="533">
        <v>0</v>
      </c>
      <c r="W207" s="533">
        <v>0</v>
      </c>
      <c r="X207" s="533">
        <v>4</v>
      </c>
      <c r="Y207" s="533" t="s">
        <v>123</v>
      </c>
      <c r="Z207" s="533" t="s">
        <v>1093</v>
      </c>
      <c r="AA207" s="533" t="s">
        <v>170</v>
      </c>
      <c r="AB207" s="438">
        <f t="shared" si="3"/>
        <v>205</v>
      </c>
      <c r="AC207" s="303" t="s">
        <v>1094</v>
      </c>
      <c r="AD207" s="304">
        <v>46023</v>
      </c>
      <c r="AE207" s="304">
        <v>46387</v>
      </c>
      <c r="AF207" s="305">
        <v>0.25</v>
      </c>
      <c r="AG207" s="305">
        <v>0.5</v>
      </c>
      <c r="AH207" s="305">
        <v>0.75</v>
      </c>
      <c r="AI207" s="305">
        <v>1</v>
      </c>
      <c r="AJ207" s="306">
        <v>0.25</v>
      </c>
      <c r="AK207" s="307" t="s">
        <v>1095</v>
      </c>
      <c r="AL207" s="533" t="s">
        <v>1096</v>
      </c>
      <c r="AM207" s="533" t="s">
        <v>1097</v>
      </c>
      <c r="AN207" s="556"/>
    </row>
    <row r="208" spans="1:40" ht="36">
      <c r="A208" s="516"/>
      <c r="B208" s="519"/>
      <c r="C208" s="519"/>
      <c r="D208" s="519"/>
      <c r="E208" s="519"/>
      <c r="F208" s="519"/>
      <c r="G208" s="519"/>
      <c r="H208" s="519"/>
      <c r="I208" s="519"/>
      <c r="J208" s="519"/>
      <c r="K208" s="519"/>
      <c r="L208" s="519"/>
      <c r="M208" s="519"/>
      <c r="N208" s="520"/>
      <c r="O208" s="519"/>
      <c r="P208" s="519"/>
      <c r="Q208" s="521"/>
      <c r="R208" s="519"/>
      <c r="S208" s="519"/>
      <c r="T208" s="519"/>
      <c r="U208" s="519"/>
      <c r="V208" s="519"/>
      <c r="W208" s="519"/>
      <c r="X208" s="519"/>
      <c r="Y208" s="519"/>
      <c r="Z208" s="519"/>
      <c r="AA208" s="519"/>
      <c r="AB208" s="439">
        <f t="shared" si="3"/>
        <v>206</v>
      </c>
      <c r="AC208" s="308" t="s">
        <v>1098</v>
      </c>
      <c r="AD208" s="309">
        <v>46023</v>
      </c>
      <c r="AE208" s="309">
        <v>46387</v>
      </c>
      <c r="AF208" s="310">
        <v>0.25</v>
      </c>
      <c r="AG208" s="310">
        <v>0.5</v>
      </c>
      <c r="AH208" s="310">
        <v>0.75</v>
      </c>
      <c r="AI208" s="310">
        <v>1</v>
      </c>
      <c r="AJ208" s="311">
        <v>0.25</v>
      </c>
      <c r="AK208" s="921" t="s">
        <v>1099</v>
      </c>
      <c r="AL208" s="519"/>
      <c r="AM208" s="519"/>
      <c r="AN208" s="552"/>
    </row>
    <row r="209" spans="1:40" ht="36">
      <c r="A209" s="516"/>
      <c r="B209" s="519"/>
      <c r="C209" s="519"/>
      <c r="D209" s="519"/>
      <c r="E209" s="519"/>
      <c r="F209" s="519"/>
      <c r="G209" s="519"/>
      <c r="H209" s="519"/>
      <c r="I209" s="519"/>
      <c r="J209" s="519"/>
      <c r="K209" s="519"/>
      <c r="L209" s="519"/>
      <c r="M209" s="519"/>
      <c r="N209" s="520"/>
      <c r="O209" s="519"/>
      <c r="P209" s="519"/>
      <c r="Q209" s="521"/>
      <c r="R209" s="519"/>
      <c r="S209" s="519"/>
      <c r="T209" s="519"/>
      <c r="U209" s="519"/>
      <c r="V209" s="519"/>
      <c r="W209" s="519"/>
      <c r="X209" s="519"/>
      <c r="Y209" s="519"/>
      <c r="Z209" s="519"/>
      <c r="AA209" s="519"/>
      <c r="AB209" s="439">
        <f t="shared" si="3"/>
        <v>207</v>
      </c>
      <c r="AC209" s="308" t="s">
        <v>1100</v>
      </c>
      <c r="AD209" s="309">
        <v>46023</v>
      </c>
      <c r="AE209" s="309">
        <v>46387</v>
      </c>
      <c r="AF209" s="310">
        <v>0.25</v>
      </c>
      <c r="AG209" s="310">
        <v>0.5</v>
      </c>
      <c r="AH209" s="310">
        <v>0.75</v>
      </c>
      <c r="AI209" s="310">
        <v>1</v>
      </c>
      <c r="AJ209" s="311">
        <v>0.25</v>
      </c>
      <c r="AK209" s="921" t="s">
        <v>1101</v>
      </c>
      <c r="AL209" s="519"/>
      <c r="AM209" s="519"/>
      <c r="AN209" s="552"/>
    </row>
    <row r="210" spans="1:40" ht="48">
      <c r="A210" s="516"/>
      <c r="B210" s="519"/>
      <c r="C210" s="519"/>
      <c r="D210" s="519"/>
      <c r="E210" s="519"/>
      <c r="F210" s="519"/>
      <c r="G210" s="519"/>
      <c r="H210" s="519"/>
      <c r="I210" s="519"/>
      <c r="J210" s="519"/>
      <c r="K210" s="519"/>
      <c r="L210" s="519"/>
      <c r="M210" s="519"/>
      <c r="N210" s="520"/>
      <c r="O210" s="519"/>
      <c r="P210" s="519"/>
      <c r="Q210" s="521"/>
      <c r="R210" s="519"/>
      <c r="S210" s="519"/>
      <c r="T210" s="519"/>
      <c r="U210" s="519"/>
      <c r="V210" s="519"/>
      <c r="W210" s="519"/>
      <c r="X210" s="519"/>
      <c r="Y210" s="519"/>
      <c r="Z210" s="519"/>
      <c r="AA210" s="519"/>
      <c r="AB210" s="439">
        <f t="shared" si="3"/>
        <v>208</v>
      </c>
      <c r="AC210" s="312" t="s">
        <v>1102</v>
      </c>
      <c r="AD210" s="309">
        <v>46023</v>
      </c>
      <c r="AE210" s="309">
        <v>46387</v>
      </c>
      <c r="AF210" s="310">
        <v>0.25</v>
      </c>
      <c r="AG210" s="310">
        <v>0.5</v>
      </c>
      <c r="AH210" s="310">
        <v>0.75</v>
      </c>
      <c r="AI210" s="310">
        <v>1</v>
      </c>
      <c r="AJ210" s="311">
        <v>0.25</v>
      </c>
      <c r="AK210" s="921" t="s">
        <v>1103</v>
      </c>
      <c r="AL210" s="519"/>
      <c r="AM210" s="519"/>
      <c r="AN210" s="552"/>
    </row>
    <row r="211" spans="1:40" ht="36">
      <c r="A211" s="516"/>
      <c r="B211" s="519" t="s">
        <v>125</v>
      </c>
      <c r="C211" s="519" t="s">
        <v>112</v>
      </c>
      <c r="D211" s="519" t="s">
        <v>128</v>
      </c>
      <c r="E211" s="519" t="s">
        <v>213</v>
      </c>
      <c r="F211" s="519" t="s">
        <v>235</v>
      </c>
      <c r="G211" s="519" t="s">
        <v>191</v>
      </c>
      <c r="H211" s="519" t="s">
        <v>303</v>
      </c>
      <c r="I211" s="519" t="s">
        <v>147</v>
      </c>
      <c r="J211" s="519" t="s">
        <v>247</v>
      </c>
      <c r="K211" s="519" t="s">
        <v>133</v>
      </c>
      <c r="L211" s="519" t="s">
        <v>216</v>
      </c>
      <c r="M211" s="519" t="s">
        <v>125</v>
      </c>
      <c r="N211" s="520">
        <v>67</v>
      </c>
      <c r="O211" s="519" t="s">
        <v>1104</v>
      </c>
      <c r="P211" s="519">
        <v>0</v>
      </c>
      <c r="Q211" s="521">
        <v>80</v>
      </c>
      <c r="R211" s="519" t="s">
        <v>1105</v>
      </c>
      <c r="S211" s="519">
        <v>0.125</v>
      </c>
      <c r="T211" s="519">
        <v>1</v>
      </c>
      <c r="U211" s="519">
        <v>0</v>
      </c>
      <c r="V211" s="519">
        <v>0.25</v>
      </c>
      <c r="W211" s="519">
        <v>0.5</v>
      </c>
      <c r="X211" s="519">
        <v>1</v>
      </c>
      <c r="Y211" s="519" t="s">
        <v>155</v>
      </c>
      <c r="Z211" s="519" t="s">
        <v>1105</v>
      </c>
      <c r="AA211" s="519" t="s">
        <v>170</v>
      </c>
      <c r="AB211" s="439">
        <f t="shared" si="3"/>
        <v>209</v>
      </c>
      <c r="AC211" s="308" t="s">
        <v>1106</v>
      </c>
      <c r="AD211" s="309">
        <v>46023</v>
      </c>
      <c r="AE211" s="309">
        <v>46387</v>
      </c>
      <c r="AF211" s="310">
        <v>0.25</v>
      </c>
      <c r="AG211" s="310">
        <v>0.5</v>
      </c>
      <c r="AH211" s="310">
        <v>0.75</v>
      </c>
      <c r="AI211" s="310">
        <v>1</v>
      </c>
      <c r="AJ211" s="311">
        <v>0.25</v>
      </c>
      <c r="AK211" s="922" t="s">
        <v>1107</v>
      </c>
      <c r="AL211" s="519" t="s">
        <v>1096</v>
      </c>
      <c r="AM211" s="519" t="s">
        <v>1097</v>
      </c>
      <c r="AN211" s="552"/>
    </row>
    <row r="212" spans="1:40" ht="15" customHeight="1">
      <c r="A212" s="516"/>
      <c r="B212" s="519"/>
      <c r="C212" s="519"/>
      <c r="D212" s="519"/>
      <c r="E212" s="519"/>
      <c r="F212" s="519"/>
      <c r="G212" s="519"/>
      <c r="H212" s="519"/>
      <c r="I212" s="519"/>
      <c r="J212" s="519"/>
      <c r="K212" s="519"/>
      <c r="L212" s="519"/>
      <c r="M212" s="519"/>
      <c r="N212" s="520"/>
      <c r="O212" s="519"/>
      <c r="P212" s="519"/>
      <c r="Q212" s="521"/>
      <c r="R212" s="519"/>
      <c r="S212" s="519"/>
      <c r="T212" s="519"/>
      <c r="U212" s="519"/>
      <c r="V212" s="519"/>
      <c r="W212" s="519"/>
      <c r="X212" s="519"/>
      <c r="Y212" s="519"/>
      <c r="Z212" s="519"/>
      <c r="AA212" s="519"/>
      <c r="AB212" s="439">
        <f t="shared" si="3"/>
        <v>210</v>
      </c>
      <c r="AC212" s="308" t="s">
        <v>1108</v>
      </c>
      <c r="AD212" s="309">
        <v>46023</v>
      </c>
      <c r="AE212" s="309">
        <v>46387</v>
      </c>
      <c r="AF212" s="310">
        <v>0.25</v>
      </c>
      <c r="AG212" s="310">
        <v>0.5</v>
      </c>
      <c r="AH212" s="310">
        <v>0.75</v>
      </c>
      <c r="AI212" s="310">
        <v>1</v>
      </c>
      <c r="AJ212" s="311">
        <v>0.25</v>
      </c>
      <c r="AK212" s="922" t="s">
        <v>1109</v>
      </c>
      <c r="AL212" s="519"/>
      <c r="AM212" s="519"/>
      <c r="AN212" s="552"/>
    </row>
    <row r="213" spans="1:40" ht="24">
      <c r="A213" s="516"/>
      <c r="B213" s="519"/>
      <c r="C213" s="519"/>
      <c r="D213" s="519"/>
      <c r="E213" s="519"/>
      <c r="F213" s="519"/>
      <c r="G213" s="519"/>
      <c r="H213" s="519"/>
      <c r="I213" s="519"/>
      <c r="J213" s="519"/>
      <c r="K213" s="519"/>
      <c r="L213" s="519"/>
      <c r="M213" s="519"/>
      <c r="N213" s="520"/>
      <c r="O213" s="519"/>
      <c r="P213" s="519"/>
      <c r="Q213" s="521"/>
      <c r="R213" s="519"/>
      <c r="S213" s="519"/>
      <c r="T213" s="519"/>
      <c r="U213" s="519"/>
      <c r="V213" s="519"/>
      <c r="W213" s="519"/>
      <c r="X213" s="519"/>
      <c r="Y213" s="519"/>
      <c r="Z213" s="519"/>
      <c r="AA213" s="519"/>
      <c r="AB213" s="439">
        <f t="shared" si="3"/>
        <v>211</v>
      </c>
      <c r="AC213" s="308" t="s">
        <v>1110</v>
      </c>
      <c r="AD213" s="309">
        <v>46023</v>
      </c>
      <c r="AE213" s="309">
        <v>46387</v>
      </c>
      <c r="AF213" s="310">
        <v>0.25</v>
      </c>
      <c r="AG213" s="310">
        <v>0.5</v>
      </c>
      <c r="AH213" s="310">
        <v>0.75</v>
      </c>
      <c r="AI213" s="310">
        <v>1</v>
      </c>
      <c r="AJ213" s="311">
        <v>0.25</v>
      </c>
      <c r="AK213" s="922" t="s">
        <v>1111</v>
      </c>
      <c r="AL213" s="519"/>
      <c r="AM213" s="519"/>
      <c r="AN213" s="552"/>
    </row>
    <row r="214" spans="1:40" ht="36">
      <c r="A214" s="516"/>
      <c r="B214" s="519"/>
      <c r="C214" s="519"/>
      <c r="D214" s="519"/>
      <c r="E214" s="519"/>
      <c r="F214" s="519"/>
      <c r="G214" s="519"/>
      <c r="H214" s="519"/>
      <c r="I214" s="519"/>
      <c r="J214" s="519"/>
      <c r="K214" s="519"/>
      <c r="L214" s="519"/>
      <c r="M214" s="519"/>
      <c r="N214" s="520"/>
      <c r="O214" s="519"/>
      <c r="P214" s="519"/>
      <c r="Q214" s="521"/>
      <c r="R214" s="519"/>
      <c r="S214" s="519"/>
      <c r="T214" s="519"/>
      <c r="U214" s="519"/>
      <c r="V214" s="519"/>
      <c r="W214" s="519"/>
      <c r="X214" s="519"/>
      <c r="Y214" s="519"/>
      <c r="Z214" s="519"/>
      <c r="AA214" s="519"/>
      <c r="AB214" s="439">
        <f t="shared" si="3"/>
        <v>212</v>
      </c>
      <c r="AC214" s="308" t="s">
        <v>1112</v>
      </c>
      <c r="AD214" s="309">
        <v>46023</v>
      </c>
      <c r="AE214" s="309">
        <v>46387</v>
      </c>
      <c r="AF214" s="310">
        <v>0.25</v>
      </c>
      <c r="AG214" s="310">
        <v>0.5</v>
      </c>
      <c r="AH214" s="310">
        <v>0.75</v>
      </c>
      <c r="AI214" s="310">
        <v>1</v>
      </c>
      <c r="AJ214" s="311">
        <v>0.25</v>
      </c>
      <c r="AK214" s="922" t="s">
        <v>1113</v>
      </c>
      <c r="AL214" s="519"/>
      <c r="AM214" s="519"/>
      <c r="AN214" s="552"/>
    </row>
    <row r="215" spans="1:40" ht="36">
      <c r="A215" s="516"/>
      <c r="B215" s="519" t="s">
        <v>141</v>
      </c>
      <c r="C215" s="519" t="s">
        <v>112</v>
      </c>
      <c r="D215" s="519" t="s">
        <v>128</v>
      </c>
      <c r="E215" s="519" t="s">
        <v>242</v>
      </c>
      <c r="F215" s="519" t="s">
        <v>161</v>
      </c>
      <c r="G215" s="519" t="s">
        <v>274</v>
      </c>
      <c r="H215" s="519" t="s">
        <v>303</v>
      </c>
      <c r="I215" s="519" t="s">
        <v>147</v>
      </c>
      <c r="J215" s="519" t="s">
        <v>247</v>
      </c>
      <c r="K215" s="519" t="s">
        <v>133</v>
      </c>
      <c r="L215" s="519" t="s">
        <v>119</v>
      </c>
      <c r="M215" s="519" t="s">
        <v>1114</v>
      </c>
      <c r="N215" s="520">
        <v>68</v>
      </c>
      <c r="O215" s="519" t="s">
        <v>1115</v>
      </c>
      <c r="P215" s="519">
        <v>0</v>
      </c>
      <c r="Q215" s="521">
        <v>81</v>
      </c>
      <c r="R215" s="519" t="s">
        <v>1105</v>
      </c>
      <c r="S215" s="519">
        <v>0.125</v>
      </c>
      <c r="T215" s="519">
        <v>1</v>
      </c>
      <c r="U215" s="519">
        <v>0</v>
      </c>
      <c r="V215" s="519">
        <v>0</v>
      </c>
      <c r="W215" s="519">
        <v>0</v>
      </c>
      <c r="X215" s="528">
        <v>1</v>
      </c>
      <c r="Y215" s="519" t="s">
        <v>155</v>
      </c>
      <c r="Z215" s="519" t="s">
        <v>1105</v>
      </c>
      <c r="AA215" s="519" t="s">
        <v>170</v>
      </c>
      <c r="AB215" s="439">
        <f t="shared" si="3"/>
        <v>213</v>
      </c>
      <c r="AC215" s="308" t="s">
        <v>1106</v>
      </c>
      <c r="AD215" s="309">
        <v>46023</v>
      </c>
      <c r="AE215" s="309">
        <v>46387</v>
      </c>
      <c r="AF215" s="310">
        <v>0.25</v>
      </c>
      <c r="AG215" s="310">
        <v>0.5</v>
      </c>
      <c r="AH215" s="310">
        <v>0.75</v>
      </c>
      <c r="AI215" s="310">
        <v>1</v>
      </c>
      <c r="AJ215" s="311">
        <v>0.25</v>
      </c>
      <c r="AK215" s="922" t="s">
        <v>1107</v>
      </c>
      <c r="AL215" s="519" t="s">
        <v>1096</v>
      </c>
      <c r="AM215" s="519" t="s">
        <v>1097</v>
      </c>
      <c r="AN215" s="552"/>
    </row>
    <row r="216" spans="1:40" ht="24">
      <c r="A216" s="516"/>
      <c r="B216" s="519"/>
      <c r="C216" s="519"/>
      <c r="D216" s="519"/>
      <c r="E216" s="519"/>
      <c r="F216" s="519"/>
      <c r="G216" s="519"/>
      <c r="H216" s="519"/>
      <c r="I216" s="519"/>
      <c r="J216" s="519"/>
      <c r="K216" s="519"/>
      <c r="L216" s="519"/>
      <c r="M216" s="519"/>
      <c r="N216" s="520"/>
      <c r="O216" s="519"/>
      <c r="P216" s="519"/>
      <c r="Q216" s="521"/>
      <c r="R216" s="519"/>
      <c r="S216" s="519"/>
      <c r="T216" s="519"/>
      <c r="U216" s="519"/>
      <c r="V216" s="519"/>
      <c r="W216" s="519"/>
      <c r="X216" s="519"/>
      <c r="Y216" s="519"/>
      <c r="Z216" s="519"/>
      <c r="AA216" s="519"/>
      <c r="AB216" s="439">
        <f t="shared" si="3"/>
        <v>214</v>
      </c>
      <c r="AC216" s="308" t="s">
        <v>1108</v>
      </c>
      <c r="AD216" s="309">
        <v>46023</v>
      </c>
      <c r="AE216" s="309">
        <v>46387</v>
      </c>
      <c r="AF216" s="310">
        <v>0.25</v>
      </c>
      <c r="AG216" s="310">
        <v>0.5</v>
      </c>
      <c r="AH216" s="310">
        <v>0.75</v>
      </c>
      <c r="AI216" s="310">
        <v>1</v>
      </c>
      <c r="AJ216" s="311">
        <v>0.25</v>
      </c>
      <c r="AK216" s="922" t="s">
        <v>1109</v>
      </c>
      <c r="AL216" s="519"/>
      <c r="AM216" s="519"/>
      <c r="AN216" s="552"/>
    </row>
    <row r="217" spans="1:40" ht="24">
      <c r="A217" s="516"/>
      <c r="B217" s="519"/>
      <c r="C217" s="519"/>
      <c r="D217" s="519"/>
      <c r="E217" s="519"/>
      <c r="F217" s="519"/>
      <c r="G217" s="519"/>
      <c r="H217" s="519"/>
      <c r="I217" s="519"/>
      <c r="J217" s="519"/>
      <c r="K217" s="519"/>
      <c r="L217" s="519"/>
      <c r="M217" s="519"/>
      <c r="N217" s="520"/>
      <c r="O217" s="519"/>
      <c r="P217" s="519"/>
      <c r="Q217" s="521"/>
      <c r="R217" s="519"/>
      <c r="S217" s="519"/>
      <c r="T217" s="519"/>
      <c r="U217" s="519"/>
      <c r="V217" s="519"/>
      <c r="W217" s="519"/>
      <c r="X217" s="519"/>
      <c r="Y217" s="519"/>
      <c r="Z217" s="519"/>
      <c r="AA217" s="519"/>
      <c r="AB217" s="439">
        <f t="shared" si="3"/>
        <v>215</v>
      </c>
      <c r="AC217" s="308" t="s">
        <v>1110</v>
      </c>
      <c r="AD217" s="309">
        <v>46023</v>
      </c>
      <c r="AE217" s="309">
        <v>46387</v>
      </c>
      <c r="AF217" s="310">
        <v>0.25</v>
      </c>
      <c r="AG217" s="310">
        <v>0.5</v>
      </c>
      <c r="AH217" s="310">
        <v>0.75</v>
      </c>
      <c r="AI217" s="310">
        <v>1</v>
      </c>
      <c r="AJ217" s="311">
        <v>0.25</v>
      </c>
      <c r="AK217" s="922" t="s">
        <v>1111</v>
      </c>
      <c r="AL217" s="519"/>
      <c r="AM217" s="519"/>
      <c r="AN217" s="552"/>
    </row>
    <row r="218" spans="1:40" ht="36">
      <c r="A218" s="516"/>
      <c r="B218" s="519"/>
      <c r="C218" s="519"/>
      <c r="D218" s="519"/>
      <c r="E218" s="519"/>
      <c r="F218" s="519"/>
      <c r="G218" s="519"/>
      <c r="H218" s="519"/>
      <c r="I218" s="519"/>
      <c r="J218" s="519"/>
      <c r="K218" s="519"/>
      <c r="L218" s="519"/>
      <c r="M218" s="519"/>
      <c r="N218" s="520"/>
      <c r="O218" s="519"/>
      <c r="P218" s="519"/>
      <c r="Q218" s="521"/>
      <c r="R218" s="519"/>
      <c r="S218" s="519"/>
      <c r="T218" s="519"/>
      <c r="U218" s="519"/>
      <c r="V218" s="519"/>
      <c r="W218" s="519"/>
      <c r="X218" s="519"/>
      <c r="Y218" s="519"/>
      <c r="Z218" s="519"/>
      <c r="AA218" s="519"/>
      <c r="AB218" s="439">
        <f t="shared" si="3"/>
        <v>216</v>
      </c>
      <c r="AC218" s="308" t="s">
        <v>1116</v>
      </c>
      <c r="AD218" s="309">
        <v>46023</v>
      </c>
      <c r="AE218" s="309">
        <v>46387</v>
      </c>
      <c r="AF218" s="310">
        <v>0.25</v>
      </c>
      <c r="AG218" s="310">
        <v>0.5</v>
      </c>
      <c r="AH218" s="310">
        <v>0.75</v>
      </c>
      <c r="AI218" s="310">
        <v>1</v>
      </c>
      <c r="AJ218" s="311">
        <v>0.25</v>
      </c>
      <c r="AK218" s="922" t="s">
        <v>1113</v>
      </c>
      <c r="AL218" s="519"/>
      <c r="AM218" s="519"/>
      <c r="AN218" s="552"/>
    </row>
    <row r="219" spans="1:40" ht="36">
      <c r="A219" s="516"/>
      <c r="B219" s="519" t="s">
        <v>125</v>
      </c>
      <c r="C219" s="519" t="s">
        <v>112</v>
      </c>
      <c r="D219" s="519" t="s">
        <v>128</v>
      </c>
      <c r="E219" s="519" t="s">
        <v>222</v>
      </c>
      <c r="F219" s="519" t="s">
        <v>1117</v>
      </c>
      <c r="G219" s="519" t="s">
        <v>233</v>
      </c>
      <c r="H219" s="519" t="s">
        <v>303</v>
      </c>
      <c r="I219" s="519" t="s">
        <v>186</v>
      </c>
      <c r="J219" s="519" t="s">
        <v>247</v>
      </c>
      <c r="K219" s="519" t="s">
        <v>133</v>
      </c>
      <c r="L219" s="519" t="s">
        <v>119</v>
      </c>
      <c r="M219" s="519" t="s">
        <v>125</v>
      </c>
      <c r="N219" s="520">
        <v>69</v>
      </c>
      <c r="O219" s="519" t="s">
        <v>1118</v>
      </c>
      <c r="P219" s="519">
        <v>0</v>
      </c>
      <c r="Q219" s="521">
        <v>82</v>
      </c>
      <c r="R219" s="519" t="s">
        <v>1105</v>
      </c>
      <c r="S219" s="519">
        <v>0.125</v>
      </c>
      <c r="T219" s="519">
        <v>1</v>
      </c>
      <c r="U219" s="519">
        <v>0</v>
      </c>
      <c r="V219" s="519">
        <v>0</v>
      </c>
      <c r="W219" s="519">
        <v>0</v>
      </c>
      <c r="X219" s="519">
        <v>1</v>
      </c>
      <c r="Y219" s="519" t="s">
        <v>155</v>
      </c>
      <c r="Z219" s="519" t="s">
        <v>1105</v>
      </c>
      <c r="AA219" s="519" t="s">
        <v>170</v>
      </c>
      <c r="AB219" s="439">
        <f t="shared" si="3"/>
        <v>217</v>
      </c>
      <c r="AC219" s="308" t="s">
        <v>1106</v>
      </c>
      <c r="AD219" s="309">
        <v>46023</v>
      </c>
      <c r="AE219" s="309">
        <v>46387</v>
      </c>
      <c r="AF219" s="310">
        <v>0.25</v>
      </c>
      <c r="AG219" s="310">
        <v>0.5</v>
      </c>
      <c r="AH219" s="310">
        <v>0.75</v>
      </c>
      <c r="AI219" s="310">
        <v>1</v>
      </c>
      <c r="AJ219" s="311">
        <v>0.25</v>
      </c>
      <c r="AK219" s="922" t="s">
        <v>1107</v>
      </c>
      <c r="AL219" s="519" t="s">
        <v>1096</v>
      </c>
      <c r="AM219" s="519" t="s">
        <v>1097</v>
      </c>
      <c r="AN219" s="552"/>
    </row>
    <row r="220" spans="1:40" ht="24">
      <c r="A220" s="516"/>
      <c r="B220" s="519"/>
      <c r="C220" s="519"/>
      <c r="D220" s="519"/>
      <c r="E220" s="519"/>
      <c r="F220" s="519"/>
      <c r="G220" s="519"/>
      <c r="H220" s="519"/>
      <c r="I220" s="519"/>
      <c r="J220" s="519"/>
      <c r="K220" s="519"/>
      <c r="L220" s="519"/>
      <c r="M220" s="519"/>
      <c r="N220" s="520"/>
      <c r="O220" s="519"/>
      <c r="P220" s="519"/>
      <c r="Q220" s="521"/>
      <c r="R220" s="519"/>
      <c r="S220" s="519"/>
      <c r="T220" s="519"/>
      <c r="U220" s="519"/>
      <c r="V220" s="519"/>
      <c r="W220" s="519"/>
      <c r="X220" s="519"/>
      <c r="Y220" s="519"/>
      <c r="Z220" s="519"/>
      <c r="AA220" s="519"/>
      <c r="AB220" s="439">
        <f t="shared" si="3"/>
        <v>218</v>
      </c>
      <c r="AC220" s="308" t="s">
        <v>1108</v>
      </c>
      <c r="AD220" s="309">
        <v>46023</v>
      </c>
      <c r="AE220" s="309">
        <v>46387</v>
      </c>
      <c r="AF220" s="310">
        <v>0.25</v>
      </c>
      <c r="AG220" s="310">
        <v>0.5</v>
      </c>
      <c r="AH220" s="310">
        <v>0.75</v>
      </c>
      <c r="AI220" s="310">
        <v>1</v>
      </c>
      <c r="AJ220" s="311">
        <v>0.25</v>
      </c>
      <c r="AK220" s="922" t="s">
        <v>1109</v>
      </c>
      <c r="AL220" s="519"/>
      <c r="AM220" s="519"/>
      <c r="AN220" s="552"/>
    </row>
    <row r="221" spans="1:40" ht="24">
      <c r="A221" s="516"/>
      <c r="B221" s="519"/>
      <c r="C221" s="519"/>
      <c r="D221" s="519"/>
      <c r="E221" s="519"/>
      <c r="F221" s="519"/>
      <c r="G221" s="519"/>
      <c r="H221" s="519"/>
      <c r="I221" s="519"/>
      <c r="J221" s="519"/>
      <c r="K221" s="519"/>
      <c r="L221" s="519"/>
      <c r="M221" s="519"/>
      <c r="N221" s="520"/>
      <c r="O221" s="519"/>
      <c r="P221" s="519"/>
      <c r="Q221" s="521"/>
      <c r="R221" s="519"/>
      <c r="S221" s="519"/>
      <c r="T221" s="519"/>
      <c r="U221" s="519"/>
      <c r="V221" s="519"/>
      <c r="W221" s="519"/>
      <c r="X221" s="519"/>
      <c r="Y221" s="519"/>
      <c r="Z221" s="519"/>
      <c r="AA221" s="519"/>
      <c r="AB221" s="439">
        <f t="shared" si="3"/>
        <v>219</v>
      </c>
      <c r="AC221" s="308" t="s">
        <v>1110</v>
      </c>
      <c r="AD221" s="309">
        <v>46023</v>
      </c>
      <c r="AE221" s="309">
        <v>46387</v>
      </c>
      <c r="AF221" s="310">
        <v>0.25</v>
      </c>
      <c r="AG221" s="310">
        <v>0.5</v>
      </c>
      <c r="AH221" s="310">
        <v>0.75</v>
      </c>
      <c r="AI221" s="310">
        <v>1</v>
      </c>
      <c r="AJ221" s="311">
        <v>0.25</v>
      </c>
      <c r="AK221" s="922" t="s">
        <v>1111</v>
      </c>
      <c r="AL221" s="519"/>
      <c r="AM221" s="519"/>
      <c r="AN221" s="552"/>
    </row>
    <row r="222" spans="1:40" ht="36.6" thickBot="1">
      <c r="A222" s="532"/>
      <c r="B222" s="522"/>
      <c r="C222" s="522"/>
      <c r="D222" s="522"/>
      <c r="E222" s="522"/>
      <c r="F222" s="522"/>
      <c r="G222" s="522"/>
      <c r="H222" s="522"/>
      <c r="I222" s="522"/>
      <c r="J222" s="522"/>
      <c r="K222" s="522"/>
      <c r="L222" s="522"/>
      <c r="M222" s="522"/>
      <c r="N222" s="525"/>
      <c r="O222" s="522"/>
      <c r="P222" s="522"/>
      <c r="Q222" s="555"/>
      <c r="R222" s="522"/>
      <c r="S222" s="522"/>
      <c r="T222" s="522"/>
      <c r="U222" s="903"/>
      <c r="V222" s="903"/>
      <c r="W222" s="903"/>
      <c r="X222" s="903"/>
      <c r="Y222" s="522"/>
      <c r="Z222" s="522"/>
      <c r="AA222" s="522"/>
      <c r="AB222" s="440">
        <f t="shared" si="3"/>
        <v>220</v>
      </c>
      <c r="AC222" s="405" t="s">
        <v>1106</v>
      </c>
      <c r="AD222" s="406">
        <v>46023</v>
      </c>
      <c r="AE222" s="406">
        <v>46387</v>
      </c>
      <c r="AF222" s="407">
        <v>0.25</v>
      </c>
      <c r="AG222" s="407">
        <v>0.5</v>
      </c>
      <c r="AH222" s="407">
        <v>0.75</v>
      </c>
      <c r="AI222" s="407">
        <v>1</v>
      </c>
      <c r="AJ222" s="408">
        <v>0.25</v>
      </c>
      <c r="AK222" s="923" t="s">
        <v>1113</v>
      </c>
      <c r="AL222" s="522"/>
      <c r="AM222" s="522"/>
      <c r="AN222" s="553"/>
    </row>
    <row r="223" spans="1:40" ht="36">
      <c r="A223" s="515" t="s">
        <v>1119</v>
      </c>
      <c r="B223" s="547" t="s">
        <v>133</v>
      </c>
      <c r="C223" s="547" t="s">
        <v>168</v>
      </c>
      <c r="D223" s="547" t="s">
        <v>128</v>
      </c>
      <c r="E223" s="547" t="s">
        <v>168</v>
      </c>
      <c r="F223" s="547" t="s">
        <v>168</v>
      </c>
      <c r="G223" s="547" t="s">
        <v>168</v>
      </c>
      <c r="H223" s="547" t="s">
        <v>1120</v>
      </c>
      <c r="I223" s="547" t="s">
        <v>147</v>
      </c>
      <c r="J223" s="547" t="s">
        <v>247</v>
      </c>
      <c r="K223" s="547" t="s">
        <v>149</v>
      </c>
      <c r="L223" s="547" t="s">
        <v>150</v>
      </c>
      <c r="M223" s="547" t="s">
        <v>1121</v>
      </c>
      <c r="N223" s="554">
        <v>70</v>
      </c>
      <c r="O223" s="547" t="s">
        <v>1122</v>
      </c>
      <c r="P223" s="547">
        <v>4</v>
      </c>
      <c r="Q223" s="550">
        <v>83</v>
      </c>
      <c r="R223" s="547" t="s">
        <v>1123</v>
      </c>
      <c r="S223" s="551">
        <v>0.1</v>
      </c>
      <c r="T223" s="547">
        <v>7</v>
      </c>
      <c r="U223" s="896">
        <v>1</v>
      </c>
      <c r="V223" s="896">
        <v>2</v>
      </c>
      <c r="W223" s="896">
        <v>4</v>
      </c>
      <c r="X223" s="896">
        <v>7</v>
      </c>
      <c r="Y223" s="547" t="s">
        <v>123</v>
      </c>
      <c r="Z223" s="547" t="s">
        <v>1124</v>
      </c>
      <c r="AA223" s="547" t="s">
        <v>170</v>
      </c>
      <c r="AB223" s="438">
        <f t="shared" si="3"/>
        <v>221</v>
      </c>
      <c r="AC223" s="153" t="s">
        <v>1125</v>
      </c>
      <c r="AD223" s="313">
        <v>46023</v>
      </c>
      <c r="AE223" s="313">
        <v>46387</v>
      </c>
      <c r="AF223" s="140">
        <v>1</v>
      </c>
      <c r="AG223" s="140">
        <v>1</v>
      </c>
      <c r="AH223" s="140">
        <v>1</v>
      </c>
      <c r="AI223" s="140">
        <v>1</v>
      </c>
      <c r="AJ223" s="140">
        <v>0.1</v>
      </c>
      <c r="AK223" s="924" t="s">
        <v>1126</v>
      </c>
      <c r="AL223" s="547" t="s">
        <v>1127</v>
      </c>
      <c r="AM223" s="548" t="s">
        <v>1128</v>
      </c>
      <c r="AN223" s="549" t="s">
        <v>1129</v>
      </c>
    </row>
    <row r="224" spans="1:40" ht="13.8">
      <c r="A224" s="516"/>
      <c r="B224" s="492"/>
      <c r="C224" s="492"/>
      <c r="D224" s="492"/>
      <c r="E224" s="492"/>
      <c r="F224" s="492"/>
      <c r="G224" s="492"/>
      <c r="H224" s="492"/>
      <c r="I224" s="492"/>
      <c r="J224" s="492"/>
      <c r="K224" s="492"/>
      <c r="L224" s="492"/>
      <c r="M224" s="492"/>
      <c r="N224" s="542"/>
      <c r="O224" s="492"/>
      <c r="P224" s="492"/>
      <c r="Q224" s="544"/>
      <c r="R224" s="492"/>
      <c r="S224" s="492"/>
      <c r="T224" s="492"/>
      <c r="U224" s="893"/>
      <c r="V224" s="893"/>
      <c r="W224" s="893"/>
      <c r="X224" s="893"/>
      <c r="Y224" s="492"/>
      <c r="Z224" s="492"/>
      <c r="AA224" s="492"/>
      <c r="AB224" s="439">
        <f t="shared" si="3"/>
        <v>222</v>
      </c>
      <c r="AC224" s="154" t="s">
        <v>1130</v>
      </c>
      <c r="AD224" s="314">
        <v>46054</v>
      </c>
      <c r="AE224" s="314">
        <v>46387</v>
      </c>
      <c r="AF224" s="158">
        <v>0.1</v>
      </c>
      <c r="AG224" s="158">
        <v>0.35</v>
      </c>
      <c r="AH224" s="158">
        <v>0.35</v>
      </c>
      <c r="AI224" s="158">
        <v>1</v>
      </c>
      <c r="AJ224" s="146">
        <v>0.9</v>
      </c>
      <c r="AK224" s="925"/>
      <c r="AL224" s="492"/>
      <c r="AM224" s="492"/>
      <c r="AN224" s="530"/>
    </row>
    <row r="225" spans="1:40" ht="24">
      <c r="A225" s="516"/>
      <c r="B225" s="492" t="s">
        <v>133</v>
      </c>
      <c r="C225" s="492" t="s">
        <v>168</v>
      </c>
      <c r="D225" s="492" t="s">
        <v>128</v>
      </c>
      <c r="E225" s="492" t="s">
        <v>168</v>
      </c>
      <c r="F225" s="492" t="s">
        <v>168</v>
      </c>
      <c r="G225" s="492" t="s">
        <v>168</v>
      </c>
      <c r="H225" s="492" t="s">
        <v>1120</v>
      </c>
      <c r="I225" s="492" t="s">
        <v>147</v>
      </c>
      <c r="J225" s="492" t="s">
        <v>196</v>
      </c>
      <c r="K225" s="492" t="s">
        <v>149</v>
      </c>
      <c r="L225" s="492" t="s">
        <v>150</v>
      </c>
      <c r="M225" s="492" t="s">
        <v>1121</v>
      </c>
      <c r="N225" s="542">
        <v>71</v>
      </c>
      <c r="O225" s="492" t="s">
        <v>1131</v>
      </c>
      <c r="P225" s="492">
        <v>8</v>
      </c>
      <c r="Q225" s="544">
        <v>84</v>
      </c>
      <c r="R225" s="492" t="s">
        <v>1132</v>
      </c>
      <c r="S225" s="546">
        <v>0.03</v>
      </c>
      <c r="T225" s="492">
        <v>6</v>
      </c>
      <c r="U225" s="893">
        <v>2</v>
      </c>
      <c r="V225" s="893">
        <v>4</v>
      </c>
      <c r="W225" s="893">
        <v>5</v>
      </c>
      <c r="X225" s="893">
        <v>6</v>
      </c>
      <c r="Y225" s="492" t="s">
        <v>123</v>
      </c>
      <c r="Z225" s="492" t="s">
        <v>1133</v>
      </c>
      <c r="AA225" s="492" t="s">
        <v>170</v>
      </c>
      <c r="AB225" s="439">
        <f t="shared" si="3"/>
        <v>223</v>
      </c>
      <c r="AC225" s="154" t="s">
        <v>1134</v>
      </c>
      <c r="AD225" s="314">
        <v>46023</v>
      </c>
      <c r="AE225" s="314">
        <v>46387</v>
      </c>
      <c r="AF225" s="146" t="s">
        <v>1135</v>
      </c>
      <c r="AG225" s="146" t="s">
        <v>1136</v>
      </c>
      <c r="AH225" s="146" t="s">
        <v>1137</v>
      </c>
      <c r="AI225" s="146" t="s">
        <v>1138</v>
      </c>
      <c r="AJ225" s="146">
        <v>0.2</v>
      </c>
      <c r="AK225" s="925" t="s">
        <v>1139</v>
      </c>
      <c r="AL225" s="492" t="s">
        <v>1127</v>
      </c>
      <c r="AM225" s="493" t="s">
        <v>1128</v>
      </c>
      <c r="AN225" s="530" t="s">
        <v>1140</v>
      </c>
    </row>
    <row r="226" spans="1:40" ht="24">
      <c r="A226" s="516"/>
      <c r="B226" s="492"/>
      <c r="C226" s="492"/>
      <c r="D226" s="492"/>
      <c r="E226" s="492"/>
      <c r="F226" s="492"/>
      <c r="G226" s="492"/>
      <c r="H226" s="492"/>
      <c r="I226" s="492"/>
      <c r="J226" s="492"/>
      <c r="K226" s="492"/>
      <c r="L226" s="492"/>
      <c r="M226" s="492"/>
      <c r="N226" s="542"/>
      <c r="O226" s="492"/>
      <c r="P226" s="492"/>
      <c r="Q226" s="544"/>
      <c r="R226" s="492"/>
      <c r="S226" s="546"/>
      <c r="T226" s="492"/>
      <c r="U226" s="893"/>
      <c r="V226" s="893"/>
      <c r="W226" s="893"/>
      <c r="X226" s="893"/>
      <c r="Y226" s="492"/>
      <c r="Z226" s="492"/>
      <c r="AA226" s="492"/>
      <c r="AB226" s="439">
        <f t="shared" si="3"/>
        <v>224</v>
      </c>
      <c r="AC226" s="154" t="s">
        <v>1141</v>
      </c>
      <c r="AD226" s="314">
        <v>46023</v>
      </c>
      <c r="AE226" s="314">
        <v>46387</v>
      </c>
      <c r="AF226" s="146" t="s">
        <v>1135</v>
      </c>
      <c r="AG226" s="146" t="s">
        <v>1136</v>
      </c>
      <c r="AH226" s="146" t="s">
        <v>1137</v>
      </c>
      <c r="AI226" s="146" t="s">
        <v>1138</v>
      </c>
      <c r="AJ226" s="146">
        <v>0.6</v>
      </c>
      <c r="AK226" s="925"/>
      <c r="AL226" s="492"/>
      <c r="AM226" s="492"/>
      <c r="AN226" s="530"/>
    </row>
    <row r="227" spans="1:40" ht="36">
      <c r="A227" s="516"/>
      <c r="B227" s="492"/>
      <c r="C227" s="492"/>
      <c r="D227" s="492"/>
      <c r="E227" s="492"/>
      <c r="F227" s="492"/>
      <c r="G227" s="492"/>
      <c r="H227" s="492"/>
      <c r="I227" s="492"/>
      <c r="J227" s="492"/>
      <c r="K227" s="492"/>
      <c r="L227" s="492"/>
      <c r="M227" s="492"/>
      <c r="N227" s="542"/>
      <c r="O227" s="492"/>
      <c r="P227" s="492"/>
      <c r="Q227" s="544"/>
      <c r="R227" s="492"/>
      <c r="S227" s="492"/>
      <c r="T227" s="492"/>
      <c r="U227" s="893"/>
      <c r="V227" s="893"/>
      <c r="W227" s="893"/>
      <c r="X227" s="893"/>
      <c r="Y227" s="492"/>
      <c r="Z227" s="492"/>
      <c r="AA227" s="492"/>
      <c r="AB227" s="439">
        <f t="shared" si="3"/>
        <v>225</v>
      </c>
      <c r="AC227" s="154" t="s">
        <v>1142</v>
      </c>
      <c r="AD227" s="314">
        <v>46023</v>
      </c>
      <c r="AE227" s="314">
        <v>46387</v>
      </c>
      <c r="AF227" s="146" t="s">
        <v>1135</v>
      </c>
      <c r="AG227" s="146" t="s">
        <v>1136</v>
      </c>
      <c r="AH227" s="146" t="s">
        <v>1137</v>
      </c>
      <c r="AI227" s="146" t="s">
        <v>1138</v>
      </c>
      <c r="AJ227" s="146" t="s">
        <v>1143</v>
      </c>
      <c r="AK227" s="925"/>
      <c r="AL227" s="492"/>
      <c r="AM227" s="492"/>
      <c r="AN227" s="530"/>
    </row>
    <row r="228" spans="1:40" ht="36">
      <c r="A228" s="516"/>
      <c r="B228" s="492"/>
      <c r="C228" s="492"/>
      <c r="D228" s="492"/>
      <c r="E228" s="492"/>
      <c r="F228" s="492"/>
      <c r="G228" s="492"/>
      <c r="H228" s="492"/>
      <c r="I228" s="492"/>
      <c r="J228" s="492"/>
      <c r="K228" s="492"/>
      <c r="L228" s="492"/>
      <c r="M228" s="492"/>
      <c r="N228" s="542"/>
      <c r="O228" s="492"/>
      <c r="P228" s="154">
        <v>4</v>
      </c>
      <c r="Q228" s="429">
        <v>85</v>
      </c>
      <c r="R228" s="154" t="s">
        <v>1144</v>
      </c>
      <c r="S228" s="316">
        <v>0.02</v>
      </c>
      <c r="T228" s="154">
        <v>4</v>
      </c>
      <c r="U228" s="898">
        <v>2</v>
      </c>
      <c r="V228" s="898">
        <v>4</v>
      </c>
      <c r="W228" s="898">
        <v>4</v>
      </c>
      <c r="X228" s="898">
        <v>4</v>
      </c>
      <c r="Y228" s="154" t="s">
        <v>123</v>
      </c>
      <c r="Z228" s="154" t="s">
        <v>1145</v>
      </c>
      <c r="AA228" s="154" t="s">
        <v>170</v>
      </c>
      <c r="AB228" s="439">
        <f t="shared" si="3"/>
        <v>226</v>
      </c>
      <c r="AC228" s="154" t="s">
        <v>1146</v>
      </c>
      <c r="AD228" s="314">
        <v>46023</v>
      </c>
      <c r="AE228" s="314" t="s">
        <v>546</v>
      </c>
      <c r="AF228" s="146" t="s">
        <v>1147</v>
      </c>
      <c r="AG228" s="146" t="s">
        <v>1147</v>
      </c>
      <c r="AH228" s="146" t="s">
        <v>1136</v>
      </c>
      <c r="AI228" s="146" t="s">
        <v>1136</v>
      </c>
      <c r="AJ228" s="146" t="s">
        <v>1148</v>
      </c>
      <c r="AK228" s="279" t="s">
        <v>1149</v>
      </c>
      <c r="AL228" s="154" t="s">
        <v>1127</v>
      </c>
      <c r="AM228" s="174" t="s">
        <v>1128</v>
      </c>
      <c r="AN228" s="315"/>
    </row>
    <row r="229" spans="1:40" ht="48">
      <c r="A229" s="516"/>
      <c r="B229" s="492" t="s">
        <v>133</v>
      </c>
      <c r="C229" s="492" t="s">
        <v>168</v>
      </c>
      <c r="D229" s="492" t="s">
        <v>128</v>
      </c>
      <c r="E229" s="492" t="s">
        <v>168</v>
      </c>
      <c r="F229" s="492" t="s">
        <v>168</v>
      </c>
      <c r="G229" s="492" t="s">
        <v>168</v>
      </c>
      <c r="H229" s="492" t="s">
        <v>1120</v>
      </c>
      <c r="I229" s="492" t="s">
        <v>147</v>
      </c>
      <c r="J229" s="492" t="s">
        <v>196</v>
      </c>
      <c r="K229" s="492" t="s">
        <v>149</v>
      </c>
      <c r="L229" s="492" t="s">
        <v>150</v>
      </c>
      <c r="M229" s="492" t="s">
        <v>1121</v>
      </c>
      <c r="N229" s="542">
        <v>72</v>
      </c>
      <c r="O229" s="492" t="s">
        <v>1150</v>
      </c>
      <c r="P229" s="154">
        <v>5</v>
      </c>
      <c r="Q229" s="429">
        <v>86</v>
      </c>
      <c r="R229" s="38" t="s">
        <v>1151</v>
      </c>
      <c r="S229" s="316">
        <v>0.1</v>
      </c>
      <c r="T229" s="154">
        <v>4</v>
      </c>
      <c r="U229" s="898">
        <v>1</v>
      </c>
      <c r="V229" s="898">
        <v>2</v>
      </c>
      <c r="W229" s="898">
        <v>3</v>
      </c>
      <c r="X229" s="898">
        <v>4</v>
      </c>
      <c r="Y229" s="154" t="s">
        <v>123</v>
      </c>
      <c r="Z229" s="38" t="s">
        <v>1152</v>
      </c>
      <c r="AA229" s="154" t="s">
        <v>170</v>
      </c>
      <c r="AB229" s="439">
        <f t="shared" si="3"/>
        <v>227</v>
      </c>
      <c r="AC229" s="38" t="s">
        <v>1153</v>
      </c>
      <c r="AD229" s="317">
        <v>46023</v>
      </c>
      <c r="AE229" s="317">
        <v>46387</v>
      </c>
      <c r="AF229" s="146" t="s">
        <v>1154</v>
      </c>
      <c r="AG229" s="146" t="s">
        <v>1155</v>
      </c>
      <c r="AH229" s="146" t="s">
        <v>1156</v>
      </c>
      <c r="AI229" s="146" t="s">
        <v>1157</v>
      </c>
      <c r="AJ229" s="146">
        <v>1</v>
      </c>
      <c r="AK229" s="279" t="s">
        <v>1158</v>
      </c>
      <c r="AL229" s="154" t="s">
        <v>1127</v>
      </c>
      <c r="AM229" s="174" t="s">
        <v>1128</v>
      </c>
      <c r="AN229" s="318" t="s">
        <v>1159</v>
      </c>
    </row>
    <row r="230" spans="1:40" ht="24">
      <c r="A230" s="516"/>
      <c r="B230" s="492"/>
      <c r="C230" s="492"/>
      <c r="D230" s="492"/>
      <c r="E230" s="492"/>
      <c r="F230" s="492"/>
      <c r="G230" s="492"/>
      <c r="H230" s="492"/>
      <c r="I230" s="492"/>
      <c r="J230" s="492"/>
      <c r="K230" s="492"/>
      <c r="L230" s="492"/>
      <c r="M230" s="492"/>
      <c r="N230" s="542"/>
      <c r="O230" s="492"/>
      <c r="P230" s="492">
        <v>9</v>
      </c>
      <c r="Q230" s="544">
        <v>87</v>
      </c>
      <c r="R230" s="492" t="s">
        <v>1160</v>
      </c>
      <c r="S230" s="546">
        <v>0.1</v>
      </c>
      <c r="T230" s="492">
        <v>9</v>
      </c>
      <c r="U230" s="893">
        <v>1</v>
      </c>
      <c r="V230" s="893">
        <v>4</v>
      </c>
      <c r="W230" s="893">
        <v>7</v>
      </c>
      <c r="X230" s="893">
        <v>9</v>
      </c>
      <c r="Y230" s="492" t="s">
        <v>123</v>
      </c>
      <c r="Z230" s="492" t="s">
        <v>1161</v>
      </c>
      <c r="AA230" s="492" t="s">
        <v>170</v>
      </c>
      <c r="AB230" s="439">
        <f t="shared" si="3"/>
        <v>228</v>
      </c>
      <c r="AC230" s="154" t="s">
        <v>1162</v>
      </c>
      <c r="AD230" s="314">
        <v>46023</v>
      </c>
      <c r="AE230" s="314">
        <v>46387</v>
      </c>
      <c r="AF230" s="146" t="s">
        <v>1163</v>
      </c>
      <c r="AG230" s="146" t="s">
        <v>1164</v>
      </c>
      <c r="AH230" s="146" t="s">
        <v>1164</v>
      </c>
      <c r="AI230" s="146" t="s">
        <v>1165</v>
      </c>
      <c r="AJ230" s="146">
        <v>0.5</v>
      </c>
      <c r="AK230" s="279" t="s">
        <v>1166</v>
      </c>
      <c r="AL230" s="492" t="s">
        <v>1127</v>
      </c>
      <c r="AM230" s="493" t="s">
        <v>1128</v>
      </c>
      <c r="AN230" s="494" t="s">
        <v>1167</v>
      </c>
    </row>
    <row r="231" spans="1:40" ht="24">
      <c r="A231" s="516"/>
      <c r="B231" s="492"/>
      <c r="C231" s="492"/>
      <c r="D231" s="492"/>
      <c r="E231" s="492"/>
      <c r="F231" s="492"/>
      <c r="G231" s="492"/>
      <c r="H231" s="492"/>
      <c r="I231" s="492"/>
      <c r="J231" s="492"/>
      <c r="K231" s="492"/>
      <c r="L231" s="492"/>
      <c r="M231" s="492"/>
      <c r="N231" s="542"/>
      <c r="O231" s="492"/>
      <c r="P231" s="492"/>
      <c r="Q231" s="544"/>
      <c r="R231" s="492"/>
      <c r="S231" s="546"/>
      <c r="T231" s="492"/>
      <c r="U231" s="893"/>
      <c r="V231" s="893"/>
      <c r="W231" s="893"/>
      <c r="X231" s="893"/>
      <c r="Y231" s="492"/>
      <c r="Z231" s="492"/>
      <c r="AA231" s="492"/>
      <c r="AB231" s="439">
        <f t="shared" si="3"/>
        <v>229</v>
      </c>
      <c r="AC231" s="154" t="s">
        <v>1168</v>
      </c>
      <c r="AD231" s="314">
        <v>46023</v>
      </c>
      <c r="AE231" s="314">
        <v>46387</v>
      </c>
      <c r="AF231" s="146" t="s">
        <v>1163</v>
      </c>
      <c r="AG231" s="146" t="s">
        <v>1164</v>
      </c>
      <c r="AH231" s="146" t="s">
        <v>1164</v>
      </c>
      <c r="AI231" s="146" t="s">
        <v>1169</v>
      </c>
      <c r="AJ231" s="146">
        <v>0.5</v>
      </c>
      <c r="AK231" s="279" t="s">
        <v>1170</v>
      </c>
      <c r="AL231" s="492"/>
      <c r="AM231" s="493"/>
      <c r="AN231" s="494"/>
    </row>
    <row r="232" spans="1:40" ht="24">
      <c r="A232" s="516"/>
      <c r="B232" s="492"/>
      <c r="C232" s="492"/>
      <c r="D232" s="492"/>
      <c r="E232" s="492"/>
      <c r="F232" s="492"/>
      <c r="G232" s="492"/>
      <c r="H232" s="492"/>
      <c r="I232" s="492"/>
      <c r="J232" s="492"/>
      <c r="K232" s="492"/>
      <c r="L232" s="492"/>
      <c r="M232" s="492"/>
      <c r="N232" s="542"/>
      <c r="O232" s="492"/>
      <c r="P232" s="492">
        <v>20</v>
      </c>
      <c r="Q232" s="544">
        <v>88</v>
      </c>
      <c r="R232" s="492" t="s">
        <v>1171</v>
      </c>
      <c r="S232" s="546">
        <v>7.4999999999999997E-2</v>
      </c>
      <c r="T232" s="492">
        <v>12</v>
      </c>
      <c r="U232" s="893">
        <v>3</v>
      </c>
      <c r="V232" s="893">
        <v>6</v>
      </c>
      <c r="W232" s="893">
        <v>9</v>
      </c>
      <c r="X232" s="893">
        <v>12</v>
      </c>
      <c r="Y232" s="492" t="s">
        <v>123</v>
      </c>
      <c r="Z232" s="492" t="s">
        <v>1172</v>
      </c>
      <c r="AA232" s="492" t="s">
        <v>170</v>
      </c>
      <c r="AB232" s="439">
        <f t="shared" si="3"/>
        <v>230</v>
      </c>
      <c r="AC232" s="154" t="s">
        <v>1173</v>
      </c>
      <c r="AD232" s="314">
        <v>46023</v>
      </c>
      <c r="AE232" s="314">
        <v>46387</v>
      </c>
      <c r="AF232" s="146" t="s">
        <v>1174</v>
      </c>
      <c r="AG232" s="146" t="s">
        <v>1175</v>
      </c>
      <c r="AH232" s="146" t="s">
        <v>1176</v>
      </c>
      <c r="AI232" s="146" t="s">
        <v>1169</v>
      </c>
      <c r="AJ232" s="146">
        <v>0.3</v>
      </c>
      <c r="AK232" s="279" t="s">
        <v>1177</v>
      </c>
      <c r="AL232" s="492" t="s">
        <v>1127</v>
      </c>
      <c r="AM232" s="493" t="s">
        <v>1128</v>
      </c>
      <c r="AN232" s="494" t="s">
        <v>1178</v>
      </c>
    </row>
    <row r="233" spans="1:40" ht="36">
      <c r="A233" s="516"/>
      <c r="B233" s="492"/>
      <c r="C233" s="492"/>
      <c r="D233" s="492"/>
      <c r="E233" s="492"/>
      <c r="F233" s="492"/>
      <c r="G233" s="492"/>
      <c r="H233" s="492"/>
      <c r="I233" s="492"/>
      <c r="J233" s="492"/>
      <c r="K233" s="492"/>
      <c r="L233" s="492"/>
      <c r="M233" s="492"/>
      <c r="N233" s="542"/>
      <c r="O233" s="492"/>
      <c r="P233" s="492"/>
      <c r="Q233" s="544"/>
      <c r="R233" s="492"/>
      <c r="S233" s="546"/>
      <c r="T233" s="492"/>
      <c r="U233" s="893"/>
      <c r="V233" s="893"/>
      <c r="W233" s="893"/>
      <c r="X233" s="893"/>
      <c r="Y233" s="492"/>
      <c r="Z233" s="492"/>
      <c r="AA233" s="492"/>
      <c r="AB233" s="439">
        <f t="shared" si="3"/>
        <v>231</v>
      </c>
      <c r="AC233" s="319" t="s">
        <v>1179</v>
      </c>
      <c r="AD233" s="314">
        <v>46023</v>
      </c>
      <c r="AE233" s="314">
        <v>46387</v>
      </c>
      <c r="AF233" s="146" t="s">
        <v>1174</v>
      </c>
      <c r="AG233" s="146" t="s">
        <v>1175</v>
      </c>
      <c r="AH233" s="146" t="s">
        <v>1176</v>
      </c>
      <c r="AI233" s="146" t="s">
        <v>1169</v>
      </c>
      <c r="AJ233" s="146">
        <v>0.7</v>
      </c>
      <c r="AK233" s="279" t="s">
        <v>1180</v>
      </c>
      <c r="AL233" s="492"/>
      <c r="AM233" s="492"/>
      <c r="AN233" s="494"/>
    </row>
    <row r="234" spans="1:40" ht="24">
      <c r="A234" s="516"/>
      <c r="B234" s="492" t="s">
        <v>133</v>
      </c>
      <c r="C234" s="492" t="s">
        <v>168</v>
      </c>
      <c r="D234" s="492" t="s">
        <v>128</v>
      </c>
      <c r="E234" s="492" t="s">
        <v>168</v>
      </c>
      <c r="F234" s="492" t="s">
        <v>168</v>
      </c>
      <c r="G234" s="492" t="s">
        <v>168</v>
      </c>
      <c r="H234" s="492" t="s">
        <v>1120</v>
      </c>
      <c r="I234" s="492" t="s">
        <v>147</v>
      </c>
      <c r="J234" s="492" t="s">
        <v>236</v>
      </c>
      <c r="K234" s="492" t="s">
        <v>149</v>
      </c>
      <c r="L234" s="492" t="s">
        <v>150</v>
      </c>
      <c r="M234" s="492" t="s">
        <v>1121</v>
      </c>
      <c r="N234" s="542">
        <v>73</v>
      </c>
      <c r="O234" s="492" t="s">
        <v>1181</v>
      </c>
      <c r="P234" s="492">
        <v>1</v>
      </c>
      <c r="Q234" s="544">
        <v>89</v>
      </c>
      <c r="R234" s="492" t="s">
        <v>1182</v>
      </c>
      <c r="S234" s="546">
        <v>7.4999999999999997E-2</v>
      </c>
      <c r="T234" s="492">
        <v>1</v>
      </c>
      <c r="U234" s="671">
        <v>0.25</v>
      </c>
      <c r="V234" s="671">
        <v>0.5</v>
      </c>
      <c r="W234" s="671">
        <v>0.75</v>
      </c>
      <c r="X234" s="671">
        <v>1</v>
      </c>
      <c r="Y234" s="492" t="s">
        <v>155</v>
      </c>
      <c r="Z234" s="492" t="s">
        <v>1183</v>
      </c>
      <c r="AA234" s="492" t="s">
        <v>170</v>
      </c>
      <c r="AB234" s="439">
        <f t="shared" si="3"/>
        <v>232</v>
      </c>
      <c r="AC234" s="154" t="s">
        <v>1184</v>
      </c>
      <c r="AD234" s="314">
        <v>46023</v>
      </c>
      <c r="AE234" s="314" t="s">
        <v>546</v>
      </c>
      <c r="AF234" s="146">
        <v>1</v>
      </c>
      <c r="AG234" s="146">
        <v>1</v>
      </c>
      <c r="AH234" s="146">
        <v>1</v>
      </c>
      <c r="AI234" s="146">
        <v>1</v>
      </c>
      <c r="AJ234" s="146">
        <v>0.15</v>
      </c>
      <c r="AK234" s="279" t="s">
        <v>1185</v>
      </c>
      <c r="AL234" s="492" t="s">
        <v>1127</v>
      </c>
      <c r="AM234" s="493" t="s">
        <v>1128</v>
      </c>
      <c r="AN234" s="530" t="s">
        <v>1186</v>
      </c>
    </row>
    <row r="235" spans="1:40" ht="14.4" thickBot="1">
      <c r="A235" s="532"/>
      <c r="B235" s="529"/>
      <c r="C235" s="529"/>
      <c r="D235" s="529"/>
      <c r="E235" s="529"/>
      <c r="F235" s="529"/>
      <c r="G235" s="529"/>
      <c r="H235" s="529"/>
      <c r="I235" s="529"/>
      <c r="J235" s="529"/>
      <c r="K235" s="529"/>
      <c r="L235" s="529"/>
      <c r="M235" s="529"/>
      <c r="N235" s="543"/>
      <c r="O235" s="529"/>
      <c r="P235" s="529"/>
      <c r="Q235" s="545"/>
      <c r="R235" s="529"/>
      <c r="S235" s="529"/>
      <c r="T235" s="529"/>
      <c r="U235" s="897"/>
      <c r="V235" s="897"/>
      <c r="W235" s="897"/>
      <c r="X235" s="897"/>
      <c r="Y235" s="529"/>
      <c r="Z235" s="529"/>
      <c r="AA235" s="529"/>
      <c r="AB235" s="440">
        <f t="shared" si="3"/>
        <v>233</v>
      </c>
      <c r="AC235" s="335" t="s">
        <v>1187</v>
      </c>
      <c r="AD235" s="409">
        <v>46082</v>
      </c>
      <c r="AE235" s="409">
        <v>46387</v>
      </c>
      <c r="AF235" s="410">
        <v>0.1</v>
      </c>
      <c r="AG235" s="410">
        <v>0.4</v>
      </c>
      <c r="AH235" s="410">
        <v>0.7</v>
      </c>
      <c r="AI235" s="410">
        <v>1</v>
      </c>
      <c r="AJ235" s="410">
        <v>0.85</v>
      </c>
      <c r="AK235" s="926" t="s">
        <v>1188</v>
      </c>
      <c r="AL235" s="529"/>
      <c r="AM235" s="529"/>
      <c r="AN235" s="531"/>
    </row>
    <row r="236" spans="1:40" ht="24">
      <c r="A236" s="515" t="s">
        <v>1189</v>
      </c>
      <c r="B236" s="533" t="s">
        <v>141</v>
      </c>
      <c r="C236" s="533" t="s">
        <v>112</v>
      </c>
      <c r="D236" s="533" t="s">
        <v>128</v>
      </c>
      <c r="E236" s="533" t="s">
        <v>242</v>
      </c>
      <c r="F236" s="533" t="s">
        <v>262</v>
      </c>
      <c r="G236" s="533" t="s">
        <v>229</v>
      </c>
      <c r="H236" s="534" t="s">
        <v>168</v>
      </c>
      <c r="I236" s="533" t="s">
        <v>147</v>
      </c>
      <c r="J236" s="533" t="s">
        <v>168</v>
      </c>
      <c r="K236" s="533" t="s">
        <v>133</v>
      </c>
      <c r="L236" s="533" t="s">
        <v>188</v>
      </c>
      <c r="M236" s="533" t="s">
        <v>141</v>
      </c>
      <c r="N236" s="536">
        <v>74</v>
      </c>
      <c r="O236" s="509" t="s">
        <v>1190</v>
      </c>
      <c r="P236" s="537">
        <v>0</v>
      </c>
      <c r="Q236" s="538">
        <v>90</v>
      </c>
      <c r="R236" s="506" t="s">
        <v>1191</v>
      </c>
      <c r="S236" s="539">
        <v>0.1</v>
      </c>
      <c r="T236" s="540">
        <v>1</v>
      </c>
      <c r="U236" s="697">
        <v>0</v>
      </c>
      <c r="V236" s="697">
        <v>0.4</v>
      </c>
      <c r="W236" s="697">
        <v>0.4</v>
      </c>
      <c r="X236" s="697">
        <v>1</v>
      </c>
      <c r="Y236" s="506" t="s">
        <v>155</v>
      </c>
      <c r="Z236" s="506" t="s">
        <v>1192</v>
      </c>
      <c r="AA236" s="506" t="s">
        <v>285</v>
      </c>
      <c r="AB236" s="137">
        <f t="shared" si="3"/>
        <v>234</v>
      </c>
      <c r="AC236" s="157" t="s">
        <v>1193</v>
      </c>
      <c r="AD236" s="266">
        <v>46113</v>
      </c>
      <c r="AE236" s="266">
        <v>46387</v>
      </c>
      <c r="AF236" s="153">
        <v>0</v>
      </c>
      <c r="AG236" s="140" t="s">
        <v>1194</v>
      </c>
      <c r="AH236" s="140"/>
      <c r="AI236" s="140" t="s">
        <v>1195</v>
      </c>
      <c r="AJ236" s="140">
        <v>0.25</v>
      </c>
      <c r="AK236" s="918" t="s">
        <v>1196</v>
      </c>
      <c r="AL236" s="153" t="s">
        <v>1197</v>
      </c>
      <c r="AM236" s="167" t="s">
        <v>1198</v>
      </c>
      <c r="AN236" s="294" t="s">
        <v>1199</v>
      </c>
    </row>
    <row r="237" spans="1:40" ht="48">
      <c r="A237" s="516"/>
      <c r="B237" s="519"/>
      <c r="C237" s="519"/>
      <c r="D237" s="519"/>
      <c r="E237" s="519"/>
      <c r="F237" s="519"/>
      <c r="G237" s="519"/>
      <c r="H237" s="535"/>
      <c r="I237" s="519"/>
      <c r="J237" s="519"/>
      <c r="K237" s="519"/>
      <c r="L237" s="519"/>
      <c r="M237" s="519"/>
      <c r="N237" s="520"/>
      <c r="O237" s="510"/>
      <c r="P237" s="508"/>
      <c r="Q237" s="521"/>
      <c r="R237" s="482"/>
      <c r="S237" s="528"/>
      <c r="T237" s="541"/>
      <c r="U237" s="671"/>
      <c r="V237" s="671"/>
      <c r="W237" s="671"/>
      <c r="X237" s="671"/>
      <c r="Y237" s="482"/>
      <c r="Z237" s="482"/>
      <c r="AA237" s="482"/>
      <c r="AB237" s="143">
        <f t="shared" si="3"/>
        <v>235</v>
      </c>
      <c r="AC237" s="155" t="s">
        <v>1200</v>
      </c>
      <c r="AD237" s="267">
        <v>46055</v>
      </c>
      <c r="AE237" s="267">
        <v>46387</v>
      </c>
      <c r="AF237" s="154">
        <v>0</v>
      </c>
      <c r="AG237" s="154">
        <v>0</v>
      </c>
      <c r="AH237" s="154">
        <v>0</v>
      </c>
      <c r="AI237" s="146">
        <v>0.75</v>
      </c>
      <c r="AJ237" s="146">
        <v>0.75</v>
      </c>
      <c r="AK237" s="39" t="s">
        <v>1201</v>
      </c>
      <c r="AL237" s="154" t="s">
        <v>1202</v>
      </c>
      <c r="AM237" s="174" t="s">
        <v>1198</v>
      </c>
      <c r="AN237" s="295"/>
    </row>
    <row r="238" spans="1:40" ht="60">
      <c r="A238" s="516"/>
      <c r="B238" s="169" t="s">
        <v>141</v>
      </c>
      <c r="C238" s="169" t="s">
        <v>112</v>
      </c>
      <c r="D238" s="169" t="s">
        <v>128</v>
      </c>
      <c r="E238" s="169" t="s">
        <v>242</v>
      </c>
      <c r="F238" s="169" t="s">
        <v>262</v>
      </c>
      <c r="G238" s="169" t="s">
        <v>229</v>
      </c>
      <c r="H238" s="170">
        <v>2019011000024</v>
      </c>
      <c r="I238" s="169" t="s">
        <v>147</v>
      </c>
      <c r="J238" s="169" t="s">
        <v>168</v>
      </c>
      <c r="K238" s="169" t="s">
        <v>133</v>
      </c>
      <c r="L238" s="169" t="s">
        <v>188</v>
      </c>
      <c r="M238" s="169" t="s">
        <v>141</v>
      </c>
      <c r="N238" s="416">
        <v>75</v>
      </c>
      <c r="O238" s="155" t="s">
        <v>1203</v>
      </c>
      <c r="P238" s="150" t="s">
        <v>168</v>
      </c>
      <c r="Q238" s="427">
        <v>91</v>
      </c>
      <c r="R238" s="150" t="s">
        <v>1204</v>
      </c>
      <c r="S238" s="285">
        <v>0.2</v>
      </c>
      <c r="T238" s="169">
        <v>4</v>
      </c>
      <c r="U238" s="898">
        <v>0</v>
      </c>
      <c r="V238" s="898">
        <v>2</v>
      </c>
      <c r="W238" s="898">
        <v>3</v>
      </c>
      <c r="X238" s="898">
        <v>4</v>
      </c>
      <c r="Y238" s="150" t="s">
        <v>139</v>
      </c>
      <c r="Z238" s="150" t="s">
        <v>1205</v>
      </c>
      <c r="AA238" s="268" t="s">
        <v>285</v>
      </c>
      <c r="AB238" s="143">
        <f t="shared" si="3"/>
        <v>236</v>
      </c>
      <c r="AC238" s="155" t="s">
        <v>1206</v>
      </c>
      <c r="AD238" s="320">
        <v>46023</v>
      </c>
      <c r="AE238" s="320">
        <v>46387</v>
      </c>
      <c r="AF238" s="146">
        <v>0.25</v>
      </c>
      <c r="AG238" s="146">
        <v>0.25</v>
      </c>
      <c r="AH238" s="146">
        <v>0.25</v>
      </c>
      <c r="AI238" s="146">
        <v>0.25</v>
      </c>
      <c r="AJ238" s="146">
        <v>1</v>
      </c>
      <c r="AK238" s="276" t="s">
        <v>1207</v>
      </c>
      <c r="AL238" s="154" t="s">
        <v>1208</v>
      </c>
      <c r="AM238" s="174" t="s">
        <v>1209</v>
      </c>
      <c r="AN238" s="295" t="s">
        <v>1210</v>
      </c>
    </row>
    <row r="239" spans="1:40" ht="36">
      <c r="A239" s="516"/>
      <c r="B239" s="519" t="s">
        <v>141</v>
      </c>
      <c r="C239" s="519" t="s">
        <v>112</v>
      </c>
      <c r="D239" s="519" t="s">
        <v>128</v>
      </c>
      <c r="E239" s="519" t="s">
        <v>160</v>
      </c>
      <c r="F239" s="519" t="s">
        <v>161</v>
      </c>
      <c r="G239" s="519" t="s">
        <v>248</v>
      </c>
      <c r="H239" s="523">
        <v>2021011000091</v>
      </c>
      <c r="I239" s="519" t="s">
        <v>147</v>
      </c>
      <c r="J239" s="519" t="s">
        <v>168</v>
      </c>
      <c r="K239" s="519" t="s">
        <v>133</v>
      </c>
      <c r="L239" s="519" t="s">
        <v>188</v>
      </c>
      <c r="M239" s="519" t="s">
        <v>141</v>
      </c>
      <c r="N239" s="520">
        <v>76</v>
      </c>
      <c r="O239" s="510" t="s">
        <v>1211</v>
      </c>
      <c r="P239" s="499">
        <v>0</v>
      </c>
      <c r="Q239" s="521">
        <v>92</v>
      </c>
      <c r="R239" s="482" t="s">
        <v>1212</v>
      </c>
      <c r="S239" s="528">
        <v>0.3</v>
      </c>
      <c r="T239" s="519">
        <v>10000</v>
      </c>
      <c r="U239" s="676">
        <v>0</v>
      </c>
      <c r="V239" s="676">
        <v>2500</v>
      </c>
      <c r="W239" s="676">
        <v>5000</v>
      </c>
      <c r="X239" s="676">
        <v>10000</v>
      </c>
      <c r="Y239" s="482" t="s">
        <v>139</v>
      </c>
      <c r="Z239" s="482" t="s">
        <v>1213</v>
      </c>
      <c r="AA239" s="482" t="s">
        <v>285</v>
      </c>
      <c r="AB239" s="143">
        <f t="shared" si="3"/>
        <v>237</v>
      </c>
      <c r="AC239" s="155" t="s">
        <v>1214</v>
      </c>
      <c r="AD239" s="267">
        <v>46023</v>
      </c>
      <c r="AE239" s="267">
        <v>46172</v>
      </c>
      <c r="AF239" s="146">
        <v>0.25</v>
      </c>
      <c r="AG239" s="146">
        <v>0</v>
      </c>
      <c r="AH239" s="146">
        <v>0.25</v>
      </c>
      <c r="AI239" s="146">
        <v>0</v>
      </c>
      <c r="AJ239" s="146">
        <v>0.5</v>
      </c>
      <c r="AK239" s="279" t="s">
        <v>1215</v>
      </c>
      <c r="AL239" s="154" t="s">
        <v>1216</v>
      </c>
      <c r="AM239" s="174" t="s">
        <v>1217</v>
      </c>
      <c r="AN239" s="295" t="s">
        <v>1218</v>
      </c>
    </row>
    <row r="240" spans="1:40" ht="60">
      <c r="A240" s="516"/>
      <c r="B240" s="519"/>
      <c r="C240" s="519"/>
      <c r="D240" s="519"/>
      <c r="E240" s="519"/>
      <c r="F240" s="519"/>
      <c r="G240" s="519"/>
      <c r="H240" s="523"/>
      <c r="I240" s="519"/>
      <c r="J240" s="519"/>
      <c r="K240" s="519"/>
      <c r="L240" s="519"/>
      <c r="M240" s="519"/>
      <c r="N240" s="520"/>
      <c r="O240" s="510"/>
      <c r="P240" s="482"/>
      <c r="Q240" s="521"/>
      <c r="R240" s="482"/>
      <c r="S240" s="528"/>
      <c r="T240" s="519"/>
      <c r="U240" s="676"/>
      <c r="V240" s="676"/>
      <c r="W240" s="676"/>
      <c r="X240" s="676"/>
      <c r="Y240" s="482"/>
      <c r="Z240" s="482"/>
      <c r="AA240" s="482"/>
      <c r="AB240" s="143">
        <f t="shared" si="3"/>
        <v>238</v>
      </c>
      <c r="AC240" s="155" t="s">
        <v>1219</v>
      </c>
      <c r="AD240" s="267">
        <v>46174</v>
      </c>
      <c r="AE240" s="267">
        <v>46387</v>
      </c>
      <c r="AF240" s="146">
        <v>0</v>
      </c>
      <c r="AG240" s="146">
        <v>0.25</v>
      </c>
      <c r="AH240" s="146">
        <v>0</v>
      </c>
      <c r="AI240" s="146">
        <v>0.25</v>
      </c>
      <c r="AJ240" s="146">
        <v>0.5</v>
      </c>
      <c r="AK240" s="279" t="s">
        <v>1220</v>
      </c>
      <c r="AL240" s="154" t="s">
        <v>1216</v>
      </c>
      <c r="AM240" s="174" t="s">
        <v>1217</v>
      </c>
      <c r="AN240" s="295" t="s">
        <v>1221</v>
      </c>
    </row>
    <row r="241" spans="1:40" ht="48">
      <c r="A241" s="516"/>
      <c r="B241" s="519"/>
      <c r="C241" s="519"/>
      <c r="D241" s="519"/>
      <c r="E241" s="519"/>
      <c r="F241" s="519"/>
      <c r="G241" s="519"/>
      <c r="H241" s="523"/>
      <c r="I241" s="519"/>
      <c r="J241" s="519"/>
      <c r="K241" s="519"/>
      <c r="L241" s="519"/>
      <c r="M241" s="519"/>
      <c r="N241" s="520"/>
      <c r="O241" s="510"/>
      <c r="P241" s="268">
        <v>0.98199999999999998</v>
      </c>
      <c r="Q241" s="427">
        <v>93</v>
      </c>
      <c r="R241" s="150" t="s">
        <v>1222</v>
      </c>
      <c r="S241" s="285">
        <v>0.1</v>
      </c>
      <c r="T241" s="282">
        <v>200000</v>
      </c>
      <c r="U241" s="182">
        <v>0.25</v>
      </c>
      <c r="V241" s="182">
        <v>0.5</v>
      </c>
      <c r="W241" s="182">
        <v>0.75</v>
      </c>
      <c r="X241" s="182">
        <v>1</v>
      </c>
      <c r="Y241" s="150" t="s">
        <v>139</v>
      </c>
      <c r="Z241" s="321" t="s">
        <v>1223</v>
      </c>
      <c r="AA241" s="150" t="s">
        <v>285</v>
      </c>
      <c r="AB241" s="143">
        <f t="shared" si="3"/>
        <v>239</v>
      </c>
      <c r="AC241" s="155" t="s">
        <v>1224</v>
      </c>
      <c r="AD241" s="267">
        <v>46023</v>
      </c>
      <c r="AE241" s="267">
        <v>46387</v>
      </c>
      <c r="AF241" s="146">
        <v>0.25</v>
      </c>
      <c r="AG241" s="146">
        <v>0.25</v>
      </c>
      <c r="AH241" s="146">
        <v>0.25</v>
      </c>
      <c r="AI241" s="146">
        <v>0.25</v>
      </c>
      <c r="AJ241" s="146">
        <v>1</v>
      </c>
      <c r="AK241" s="279" t="s">
        <v>1225</v>
      </c>
      <c r="AL241" s="154" t="s">
        <v>1216</v>
      </c>
      <c r="AM241" s="174" t="s">
        <v>1217</v>
      </c>
      <c r="AN241" s="295" t="s">
        <v>1226</v>
      </c>
    </row>
    <row r="242" spans="1:40" ht="36">
      <c r="A242" s="516"/>
      <c r="B242" s="519" t="s">
        <v>141</v>
      </c>
      <c r="C242" s="519" t="s">
        <v>112</v>
      </c>
      <c r="D242" s="519" t="s">
        <v>128</v>
      </c>
      <c r="E242" s="519" t="s">
        <v>160</v>
      </c>
      <c r="F242" s="519" t="s">
        <v>174</v>
      </c>
      <c r="G242" s="519" t="s">
        <v>248</v>
      </c>
      <c r="H242" s="523">
        <v>202300000000198</v>
      </c>
      <c r="I242" s="519" t="s">
        <v>147</v>
      </c>
      <c r="J242" s="519" t="s">
        <v>168</v>
      </c>
      <c r="K242" s="519" t="s">
        <v>133</v>
      </c>
      <c r="L242" s="519" t="s">
        <v>188</v>
      </c>
      <c r="M242" s="519" t="s">
        <v>141</v>
      </c>
      <c r="N242" s="520">
        <v>77</v>
      </c>
      <c r="O242" s="526" t="s">
        <v>1227</v>
      </c>
      <c r="P242" s="519" t="s">
        <v>168</v>
      </c>
      <c r="Q242" s="427">
        <v>94</v>
      </c>
      <c r="R242" s="322" t="s">
        <v>1228</v>
      </c>
      <c r="S242" s="285">
        <v>0.1</v>
      </c>
      <c r="T242" s="169">
        <v>1</v>
      </c>
      <c r="U242" s="454">
        <v>0</v>
      </c>
      <c r="V242" s="454">
        <v>0</v>
      </c>
      <c r="W242" s="454">
        <v>0</v>
      </c>
      <c r="X242" s="454">
        <v>1</v>
      </c>
      <c r="Y242" s="150" t="s">
        <v>139</v>
      </c>
      <c r="Z242" s="321" t="s">
        <v>1229</v>
      </c>
      <c r="AA242" s="150" t="s">
        <v>1230</v>
      </c>
      <c r="AB242" s="143">
        <f t="shared" si="3"/>
        <v>240</v>
      </c>
      <c r="AC242" s="155" t="s">
        <v>1231</v>
      </c>
      <c r="AD242" s="267">
        <v>46054</v>
      </c>
      <c r="AE242" s="267">
        <v>46387</v>
      </c>
      <c r="AF242" s="298">
        <v>0</v>
      </c>
      <c r="AG242" s="298">
        <v>0</v>
      </c>
      <c r="AH242" s="298">
        <v>1</v>
      </c>
      <c r="AI242" s="298">
        <v>1</v>
      </c>
      <c r="AJ242" s="146">
        <v>1</v>
      </c>
      <c r="AK242" s="39" t="s">
        <v>1232</v>
      </c>
      <c r="AL242" s="154" t="s">
        <v>1233</v>
      </c>
      <c r="AM242" s="174" t="s">
        <v>1234</v>
      </c>
      <c r="AN242" s="295" t="s">
        <v>1235</v>
      </c>
    </row>
    <row r="243" spans="1:40" ht="60.6" thickBot="1">
      <c r="A243" s="517"/>
      <c r="B243" s="522"/>
      <c r="C243" s="522"/>
      <c r="D243" s="522"/>
      <c r="E243" s="522"/>
      <c r="F243" s="522"/>
      <c r="G243" s="522"/>
      <c r="H243" s="524"/>
      <c r="I243" s="522"/>
      <c r="J243" s="522"/>
      <c r="K243" s="522"/>
      <c r="L243" s="522"/>
      <c r="M243" s="522"/>
      <c r="N243" s="525"/>
      <c r="O243" s="527"/>
      <c r="P243" s="522"/>
      <c r="Q243" s="428">
        <v>95</v>
      </c>
      <c r="R243" s="411" t="s">
        <v>1236</v>
      </c>
      <c r="S243" s="393">
        <v>0.2</v>
      </c>
      <c r="T243" s="341">
        <v>50</v>
      </c>
      <c r="U243" s="904">
        <v>0</v>
      </c>
      <c r="V243" s="904">
        <v>25</v>
      </c>
      <c r="W243" s="904">
        <v>25</v>
      </c>
      <c r="X243" s="904">
        <v>50</v>
      </c>
      <c r="Y243" s="328" t="s">
        <v>139</v>
      </c>
      <c r="Z243" s="412" t="s">
        <v>1237</v>
      </c>
      <c r="AA243" s="328" t="s">
        <v>287</v>
      </c>
      <c r="AB243" s="331">
        <f t="shared" si="3"/>
        <v>241</v>
      </c>
      <c r="AC243" s="330" t="s">
        <v>1238</v>
      </c>
      <c r="AD243" s="413">
        <v>46054</v>
      </c>
      <c r="AE243" s="413">
        <v>46387</v>
      </c>
      <c r="AF243" s="414">
        <v>0</v>
      </c>
      <c r="AG243" s="414">
        <v>0.5</v>
      </c>
      <c r="AH243" s="414">
        <v>0.5</v>
      </c>
      <c r="AI243" s="414">
        <v>1</v>
      </c>
      <c r="AJ243" s="410">
        <v>1</v>
      </c>
      <c r="AK243" s="926" t="s">
        <v>1239</v>
      </c>
      <c r="AL243" s="335" t="s">
        <v>1233</v>
      </c>
      <c r="AM243" s="345" t="s">
        <v>1234</v>
      </c>
      <c r="AN243" s="415" t="s">
        <v>1240</v>
      </c>
    </row>
    <row r="244" spans="1:40" ht="24">
      <c r="A244" s="484" t="s">
        <v>1241</v>
      </c>
      <c r="B244" s="518" t="s">
        <v>110</v>
      </c>
      <c r="C244" s="506" t="s">
        <v>112</v>
      </c>
      <c r="D244" s="506" t="s">
        <v>128</v>
      </c>
      <c r="E244" s="506" t="s">
        <v>202</v>
      </c>
      <c r="F244" s="506" t="s">
        <v>227</v>
      </c>
      <c r="G244" s="506" t="s">
        <v>221</v>
      </c>
      <c r="H244" s="506" t="s">
        <v>198</v>
      </c>
      <c r="I244" s="506" t="s">
        <v>147</v>
      </c>
      <c r="J244" s="506" t="s">
        <v>117</v>
      </c>
      <c r="K244" s="506" t="s">
        <v>133</v>
      </c>
      <c r="L244" s="506" t="s">
        <v>119</v>
      </c>
      <c r="M244" s="506" t="s">
        <v>110</v>
      </c>
      <c r="N244" s="512">
        <v>78</v>
      </c>
      <c r="O244" s="506" t="s">
        <v>1242</v>
      </c>
      <c r="P244" s="513" t="s">
        <v>303</v>
      </c>
      <c r="Q244" s="514">
        <v>96</v>
      </c>
      <c r="R244" s="509" t="s">
        <v>1243</v>
      </c>
      <c r="S244" s="511">
        <v>0.125</v>
      </c>
      <c r="T244" s="509">
        <v>2</v>
      </c>
      <c r="U244" s="892">
        <v>0</v>
      </c>
      <c r="V244" s="892">
        <v>0</v>
      </c>
      <c r="W244" s="892">
        <v>0</v>
      </c>
      <c r="X244" s="892">
        <v>2</v>
      </c>
      <c r="Y244" s="506" t="s">
        <v>754</v>
      </c>
      <c r="Z244" s="506" t="s">
        <v>1244</v>
      </c>
      <c r="AA244" s="506" t="s">
        <v>170</v>
      </c>
      <c r="AB244" s="438">
        <f t="shared" si="3"/>
        <v>242</v>
      </c>
      <c r="AC244" s="157" t="s">
        <v>1245</v>
      </c>
      <c r="AD244" s="266">
        <v>46113</v>
      </c>
      <c r="AE244" s="266">
        <v>46203</v>
      </c>
      <c r="AF244" s="140">
        <v>0</v>
      </c>
      <c r="AG244" s="140">
        <v>1</v>
      </c>
      <c r="AH244" s="140">
        <v>1</v>
      </c>
      <c r="AI244" s="140">
        <v>1</v>
      </c>
      <c r="AJ244" s="140">
        <v>0.5</v>
      </c>
      <c r="AK244" s="275"/>
      <c r="AL244" s="153"/>
      <c r="AM244" s="153"/>
      <c r="AN244" s="294"/>
    </row>
    <row r="245" spans="1:40" ht="13.8">
      <c r="A245" s="484"/>
      <c r="B245" s="495"/>
      <c r="C245" s="482"/>
      <c r="D245" s="482"/>
      <c r="E245" s="482"/>
      <c r="F245" s="482"/>
      <c r="G245" s="482"/>
      <c r="H245" s="482"/>
      <c r="I245" s="482"/>
      <c r="J245" s="482"/>
      <c r="K245" s="482"/>
      <c r="L245" s="482"/>
      <c r="M245" s="482"/>
      <c r="N245" s="497"/>
      <c r="O245" s="482"/>
      <c r="P245" s="499"/>
      <c r="Q245" s="501"/>
      <c r="R245" s="510"/>
      <c r="S245" s="503"/>
      <c r="T245" s="510"/>
      <c r="U245" s="676"/>
      <c r="V245" s="676"/>
      <c r="W245" s="676"/>
      <c r="X245" s="676"/>
      <c r="Y245" s="482"/>
      <c r="Z245" s="482"/>
      <c r="AA245" s="482"/>
      <c r="AB245" s="439">
        <f t="shared" si="3"/>
        <v>243</v>
      </c>
      <c r="AC245" s="323" t="s">
        <v>1246</v>
      </c>
      <c r="AD245" s="267">
        <v>46174</v>
      </c>
      <c r="AE245" s="267">
        <v>46387</v>
      </c>
      <c r="AF245" s="146">
        <v>0</v>
      </c>
      <c r="AG245" s="146">
        <v>0</v>
      </c>
      <c r="AH245" s="146">
        <v>0.2</v>
      </c>
      <c r="AI245" s="146">
        <v>1</v>
      </c>
      <c r="AJ245" s="146">
        <v>0.5</v>
      </c>
      <c r="AK245" s="279"/>
      <c r="AL245" s="154"/>
      <c r="AM245" s="154"/>
      <c r="AN245" s="295"/>
    </row>
    <row r="246" spans="1:40" ht="24">
      <c r="A246" s="484"/>
      <c r="B246" s="495" t="s">
        <v>110</v>
      </c>
      <c r="C246" s="482" t="s">
        <v>112</v>
      </c>
      <c r="D246" s="482" t="s">
        <v>128</v>
      </c>
      <c r="E246" s="482" t="s">
        <v>202</v>
      </c>
      <c r="F246" s="482" t="s">
        <v>260</v>
      </c>
      <c r="G246" s="482" t="s">
        <v>200</v>
      </c>
      <c r="H246" s="482" t="s">
        <v>198</v>
      </c>
      <c r="I246" s="482" t="s">
        <v>147</v>
      </c>
      <c r="J246" s="482" t="s">
        <v>247</v>
      </c>
      <c r="K246" s="482" t="s">
        <v>133</v>
      </c>
      <c r="L246" s="482" t="s">
        <v>119</v>
      </c>
      <c r="M246" s="482" t="s">
        <v>110</v>
      </c>
      <c r="N246" s="497">
        <v>79</v>
      </c>
      <c r="O246" s="482" t="s">
        <v>1247</v>
      </c>
      <c r="P246" s="482" t="s">
        <v>303</v>
      </c>
      <c r="Q246" s="501">
        <v>97</v>
      </c>
      <c r="R246" s="482" t="s">
        <v>1248</v>
      </c>
      <c r="S246" s="507">
        <v>0.125</v>
      </c>
      <c r="T246" s="508">
        <v>0.8</v>
      </c>
      <c r="U246" s="671">
        <v>0</v>
      </c>
      <c r="V246" s="671">
        <v>0.3</v>
      </c>
      <c r="W246" s="671">
        <v>0.4</v>
      </c>
      <c r="X246" s="671">
        <v>1</v>
      </c>
      <c r="Y246" s="482" t="s">
        <v>155</v>
      </c>
      <c r="Z246" s="482" t="s">
        <v>1249</v>
      </c>
      <c r="AA246" s="482" t="s">
        <v>170</v>
      </c>
      <c r="AB246" s="439">
        <f t="shared" si="3"/>
        <v>244</v>
      </c>
      <c r="AC246" s="150" t="s">
        <v>1250</v>
      </c>
      <c r="AD246" s="267">
        <v>46023</v>
      </c>
      <c r="AE246" s="267">
        <v>46111</v>
      </c>
      <c r="AF246" s="146">
        <v>0</v>
      </c>
      <c r="AG246" s="146">
        <v>1</v>
      </c>
      <c r="AH246" s="146">
        <v>1</v>
      </c>
      <c r="AI246" s="146">
        <v>1</v>
      </c>
      <c r="AJ246" s="146">
        <v>0.2</v>
      </c>
      <c r="AK246" s="279" t="s">
        <v>1251</v>
      </c>
      <c r="AL246" s="492" t="s">
        <v>1252</v>
      </c>
      <c r="AM246" s="493" t="s">
        <v>1253</v>
      </c>
      <c r="AN246" s="494" t="s">
        <v>1254</v>
      </c>
    </row>
    <row r="247" spans="1:40" ht="36">
      <c r="A247" s="484"/>
      <c r="B247" s="495"/>
      <c r="C247" s="482"/>
      <c r="D247" s="482"/>
      <c r="E247" s="482"/>
      <c r="F247" s="482"/>
      <c r="G247" s="482"/>
      <c r="H247" s="482"/>
      <c r="I247" s="482"/>
      <c r="J247" s="482"/>
      <c r="K247" s="482"/>
      <c r="L247" s="482"/>
      <c r="M247" s="482"/>
      <c r="N247" s="497"/>
      <c r="O247" s="482"/>
      <c r="P247" s="482"/>
      <c r="Q247" s="501"/>
      <c r="R247" s="482"/>
      <c r="S247" s="507"/>
      <c r="T247" s="508"/>
      <c r="U247" s="671"/>
      <c r="V247" s="671"/>
      <c r="W247" s="671"/>
      <c r="X247" s="671"/>
      <c r="Y247" s="482"/>
      <c r="Z247" s="482"/>
      <c r="AA247" s="482"/>
      <c r="AB247" s="439">
        <f t="shared" si="3"/>
        <v>245</v>
      </c>
      <c r="AC247" s="150" t="s">
        <v>1255</v>
      </c>
      <c r="AD247" s="267">
        <v>46204</v>
      </c>
      <c r="AE247" s="267">
        <v>46387</v>
      </c>
      <c r="AF247" s="146">
        <v>0</v>
      </c>
      <c r="AG247" s="146">
        <v>0</v>
      </c>
      <c r="AH247" s="146">
        <v>0.5</v>
      </c>
      <c r="AI247" s="146">
        <v>1</v>
      </c>
      <c r="AJ247" s="146">
        <v>0.8</v>
      </c>
      <c r="AK247" s="279" t="s">
        <v>1256</v>
      </c>
      <c r="AL247" s="492"/>
      <c r="AM247" s="493"/>
      <c r="AN247" s="494"/>
    </row>
    <row r="248" spans="1:40" ht="60">
      <c r="A248" s="484"/>
      <c r="B248" s="495" t="s">
        <v>110</v>
      </c>
      <c r="C248" s="482" t="s">
        <v>112</v>
      </c>
      <c r="D248" s="482" t="s">
        <v>128</v>
      </c>
      <c r="E248" s="482" t="s">
        <v>202</v>
      </c>
      <c r="F248" s="482" t="s">
        <v>260</v>
      </c>
      <c r="G248" s="482" t="s">
        <v>111</v>
      </c>
      <c r="H248" s="482" t="s">
        <v>198</v>
      </c>
      <c r="I248" s="482" t="s">
        <v>147</v>
      </c>
      <c r="J248" s="482" t="s">
        <v>117</v>
      </c>
      <c r="K248" s="482" t="s">
        <v>133</v>
      </c>
      <c r="L248" s="482" t="s">
        <v>119</v>
      </c>
      <c r="M248" s="482" t="s">
        <v>110</v>
      </c>
      <c r="N248" s="497">
        <v>90</v>
      </c>
      <c r="O248" s="482" t="s">
        <v>1257</v>
      </c>
      <c r="P248" s="499" t="s">
        <v>303</v>
      </c>
      <c r="Q248" s="501">
        <v>98</v>
      </c>
      <c r="R248" s="482" t="s">
        <v>1258</v>
      </c>
      <c r="S248" s="505">
        <v>0.125</v>
      </c>
      <c r="T248" s="482">
        <v>20</v>
      </c>
      <c r="U248" s="893">
        <v>0</v>
      </c>
      <c r="V248" s="893">
        <v>12</v>
      </c>
      <c r="W248" s="893">
        <v>15</v>
      </c>
      <c r="X248" s="893">
        <v>20</v>
      </c>
      <c r="Y248" s="482" t="s">
        <v>754</v>
      </c>
      <c r="Z248" s="482" t="s">
        <v>1259</v>
      </c>
      <c r="AA248" s="482" t="s">
        <v>170</v>
      </c>
      <c r="AB248" s="439">
        <f t="shared" si="3"/>
        <v>246</v>
      </c>
      <c r="AC248" s="150" t="s">
        <v>1260</v>
      </c>
      <c r="AD248" s="267">
        <v>46023</v>
      </c>
      <c r="AE248" s="267">
        <v>46386</v>
      </c>
      <c r="AF248" s="158">
        <v>0</v>
      </c>
      <c r="AG248" s="158">
        <f>12/20</f>
        <v>0.6</v>
      </c>
      <c r="AH248" s="158">
        <f>15/20</f>
        <v>0.75</v>
      </c>
      <c r="AI248" s="158">
        <f>20/20</f>
        <v>1</v>
      </c>
      <c r="AJ248" s="146">
        <v>0.5</v>
      </c>
      <c r="AK248" s="279" t="s">
        <v>1261</v>
      </c>
      <c r="AL248" s="492" t="s">
        <v>1252</v>
      </c>
      <c r="AM248" s="493" t="s">
        <v>1253</v>
      </c>
      <c r="AN248" s="494" t="s">
        <v>1262</v>
      </c>
    </row>
    <row r="249" spans="1:40" ht="60">
      <c r="A249" s="484"/>
      <c r="B249" s="495"/>
      <c r="C249" s="482"/>
      <c r="D249" s="482"/>
      <c r="E249" s="482"/>
      <c r="F249" s="482"/>
      <c r="G249" s="482"/>
      <c r="H249" s="482"/>
      <c r="I249" s="482"/>
      <c r="J249" s="482"/>
      <c r="K249" s="482"/>
      <c r="L249" s="482"/>
      <c r="M249" s="482"/>
      <c r="N249" s="497"/>
      <c r="O249" s="482"/>
      <c r="P249" s="499"/>
      <c r="Q249" s="501"/>
      <c r="R249" s="482"/>
      <c r="S249" s="505"/>
      <c r="T249" s="482"/>
      <c r="U249" s="893"/>
      <c r="V249" s="893"/>
      <c r="W249" s="893"/>
      <c r="X249" s="893"/>
      <c r="Y249" s="482"/>
      <c r="Z249" s="482"/>
      <c r="AA249" s="482"/>
      <c r="AB249" s="439">
        <f t="shared" si="3"/>
        <v>247</v>
      </c>
      <c r="AC249" s="150" t="s">
        <v>1263</v>
      </c>
      <c r="AD249" s="267">
        <v>46023</v>
      </c>
      <c r="AE249" s="267">
        <v>46386</v>
      </c>
      <c r="AF249" s="158">
        <v>0</v>
      </c>
      <c r="AG249" s="158">
        <f>12/20</f>
        <v>0.6</v>
      </c>
      <c r="AH249" s="158">
        <f>15/20</f>
        <v>0.75</v>
      </c>
      <c r="AI249" s="158">
        <f>20/20</f>
        <v>1</v>
      </c>
      <c r="AJ249" s="146">
        <v>0.5</v>
      </c>
      <c r="AK249" s="279" t="s">
        <v>1264</v>
      </c>
      <c r="AL249" s="492"/>
      <c r="AM249" s="493"/>
      <c r="AN249" s="494"/>
    </row>
    <row r="250" spans="1:40" ht="60">
      <c r="A250" s="484"/>
      <c r="B250" s="495" t="s">
        <v>110</v>
      </c>
      <c r="C250" s="482" t="s">
        <v>112</v>
      </c>
      <c r="D250" s="482" t="s">
        <v>128</v>
      </c>
      <c r="E250" s="482" t="s">
        <v>202</v>
      </c>
      <c r="F250" s="482" t="s">
        <v>227</v>
      </c>
      <c r="G250" s="482" t="s">
        <v>221</v>
      </c>
      <c r="H250" s="482" t="s">
        <v>198</v>
      </c>
      <c r="I250" s="482" t="s">
        <v>147</v>
      </c>
      <c r="J250" s="482" t="s">
        <v>117</v>
      </c>
      <c r="K250" s="482" t="s">
        <v>133</v>
      </c>
      <c r="L250" s="482" t="s">
        <v>119</v>
      </c>
      <c r="M250" s="482" t="s">
        <v>110</v>
      </c>
      <c r="N250" s="497">
        <v>91</v>
      </c>
      <c r="O250" s="482" t="s">
        <v>1265</v>
      </c>
      <c r="P250" s="499" t="s">
        <v>303</v>
      </c>
      <c r="Q250" s="501">
        <v>99</v>
      </c>
      <c r="R250" s="482" t="s">
        <v>1266</v>
      </c>
      <c r="S250" s="503">
        <v>0.125</v>
      </c>
      <c r="T250" s="482">
        <v>24</v>
      </c>
      <c r="U250" s="893">
        <v>0</v>
      </c>
      <c r="V250" s="893">
        <v>4</v>
      </c>
      <c r="W250" s="893">
        <v>12</v>
      </c>
      <c r="X250" s="893">
        <v>24</v>
      </c>
      <c r="Y250" s="482" t="s">
        <v>754</v>
      </c>
      <c r="Z250" s="482" t="s">
        <v>1267</v>
      </c>
      <c r="AA250" s="482" t="s">
        <v>170</v>
      </c>
      <c r="AB250" s="439">
        <f t="shared" si="3"/>
        <v>248</v>
      </c>
      <c r="AC250" s="150" t="s">
        <v>1268</v>
      </c>
      <c r="AD250" s="267">
        <v>46023</v>
      </c>
      <c r="AE250" s="267">
        <v>46386</v>
      </c>
      <c r="AF250" s="154">
        <v>0</v>
      </c>
      <c r="AG250" s="158">
        <f>4/24</f>
        <v>0.16666666666666666</v>
      </c>
      <c r="AH250" s="158">
        <f>12/24</f>
        <v>0.5</v>
      </c>
      <c r="AI250" s="158">
        <f>24/24</f>
        <v>1</v>
      </c>
      <c r="AJ250" s="146">
        <v>0.5</v>
      </c>
      <c r="AK250" s="276"/>
      <c r="AL250" s="150"/>
      <c r="AM250" s="150"/>
      <c r="AN250" s="324"/>
    </row>
    <row r="251" spans="1:40" ht="24">
      <c r="A251" s="484"/>
      <c r="B251" s="495"/>
      <c r="C251" s="482"/>
      <c r="D251" s="482"/>
      <c r="E251" s="482"/>
      <c r="F251" s="482"/>
      <c r="G251" s="482"/>
      <c r="H251" s="482"/>
      <c r="I251" s="482"/>
      <c r="J251" s="482"/>
      <c r="K251" s="482"/>
      <c r="L251" s="482"/>
      <c r="M251" s="482"/>
      <c r="N251" s="497"/>
      <c r="O251" s="482"/>
      <c r="P251" s="499"/>
      <c r="Q251" s="501"/>
      <c r="R251" s="482"/>
      <c r="S251" s="503"/>
      <c r="T251" s="482"/>
      <c r="U251" s="893"/>
      <c r="V251" s="893"/>
      <c r="W251" s="893"/>
      <c r="X251" s="893"/>
      <c r="Y251" s="482"/>
      <c r="Z251" s="482"/>
      <c r="AA251" s="482"/>
      <c r="AB251" s="439">
        <f t="shared" si="3"/>
        <v>249</v>
      </c>
      <c r="AC251" s="150" t="s">
        <v>1269</v>
      </c>
      <c r="AD251" s="267">
        <v>46023</v>
      </c>
      <c r="AE251" s="267">
        <v>46386</v>
      </c>
      <c r="AF251" s="154">
        <v>0</v>
      </c>
      <c r="AG251" s="158">
        <f>4/24</f>
        <v>0.16666666666666666</v>
      </c>
      <c r="AH251" s="158">
        <f>12/24</f>
        <v>0.5</v>
      </c>
      <c r="AI251" s="158">
        <f>24/24</f>
        <v>1</v>
      </c>
      <c r="AJ251" s="146">
        <v>0.5</v>
      </c>
      <c r="AK251" s="276"/>
      <c r="AL251" s="150"/>
      <c r="AM251" s="150"/>
      <c r="AN251" s="324"/>
    </row>
    <row r="252" spans="1:40" ht="60">
      <c r="A252" s="484"/>
      <c r="B252" s="495" t="s">
        <v>110</v>
      </c>
      <c r="C252" s="482" t="s">
        <v>112</v>
      </c>
      <c r="D252" s="482" t="s">
        <v>128</v>
      </c>
      <c r="E252" s="482" t="s">
        <v>202</v>
      </c>
      <c r="F252" s="482" t="s">
        <v>227</v>
      </c>
      <c r="G252" s="482" t="s">
        <v>221</v>
      </c>
      <c r="H252" s="482" t="s">
        <v>198</v>
      </c>
      <c r="I252" s="482" t="s">
        <v>147</v>
      </c>
      <c r="J252" s="482" t="s">
        <v>117</v>
      </c>
      <c r="K252" s="482" t="s">
        <v>133</v>
      </c>
      <c r="L252" s="482" t="s">
        <v>119</v>
      </c>
      <c r="M252" s="482" t="s">
        <v>110</v>
      </c>
      <c r="N252" s="497">
        <v>92</v>
      </c>
      <c r="O252" s="482" t="s">
        <v>1270</v>
      </c>
      <c r="P252" s="482" t="s">
        <v>303</v>
      </c>
      <c r="Q252" s="501">
        <v>100</v>
      </c>
      <c r="R252" s="482" t="s">
        <v>1271</v>
      </c>
      <c r="S252" s="503">
        <v>0.125</v>
      </c>
      <c r="T252" s="482">
        <v>4</v>
      </c>
      <c r="U252" s="671">
        <v>0</v>
      </c>
      <c r="V252" s="893">
        <v>0</v>
      </c>
      <c r="W252" s="893">
        <v>0</v>
      </c>
      <c r="X252" s="893">
        <v>4</v>
      </c>
      <c r="Y252" s="482" t="s">
        <v>754</v>
      </c>
      <c r="Z252" s="482" t="s">
        <v>1272</v>
      </c>
      <c r="AA252" s="482" t="s">
        <v>170</v>
      </c>
      <c r="AB252" s="439">
        <f t="shared" si="3"/>
        <v>250</v>
      </c>
      <c r="AC252" s="150" t="s">
        <v>1273</v>
      </c>
      <c r="AD252" s="267">
        <v>46023</v>
      </c>
      <c r="AE252" s="267">
        <v>46203</v>
      </c>
      <c r="AF252" s="146">
        <v>0</v>
      </c>
      <c r="AG252" s="146">
        <v>1</v>
      </c>
      <c r="AH252" s="146">
        <v>1</v>
      </c>
      <c r="AI252" s="158">
        <v>1</v>
      </c>
      <c r="AJ252" s="146">
        <v>0.5</v>
      </c>
      <c r="AK252" s="276"/>
      <c r="AL252" s="150"/>
      <c r="AM252" s="150"/>
      <c r="AN252" s="324"/>
    </row>
    <row r="253" spans="1:40" ht="72">
      <c r="A253" s="484"/>
      <c r="B253" s="495"/>
      <c r="C253" s="482"/>
      <c r="D253" s="482"/>
      <c r="E253" s="482"/>
      <c r="F253" s="482"/>
      <c r="G253" s="482"/>
      <c r="H253" s="482"/>
      <c r="I253" s="482"/>
      <c r="J253" s="482"/>
      <c r="K253" s="482"/>
      <c r="L253" s="482"/>
      <c r="M253" s="482"/>
      <c r="N253" s="497"/>
      <c r="O253" s="482"/>
      <c r="P253" s="482"/>
      <c r="Q253" s="501"/>
      <c r="R253" s="482"/>
      <c r="S253" s="503"/>
      <c r="T253" s="482"/>
      <c r="U253" s="671"/>
      <c r="V253" s="893"/>
      <c r="W253" s="893"/>
      <c r="X253" s="893"/>
      <c r="Y253" s="482"/>
      <c r="Z253" s="482"/>
      <c r="AA253" s="482"/>
      <c r="AB253" s="439">
        <f t="shared" si="3"/>
        <v>251</v>
      </c>
      <c r="AC253" s="150" t="s">
        <v>1274</v>
      </c>
      <c r="AD253" s="267">
        <v>46296</v>
      </c>
      <c r="AE253" s="267">
        <v>46387</v>
      </c>
      <c r="AF253" s="146">
        <v>0</v>
      </c>
      <c r="AG253" s="158">
        <v>0</v>
      </c>
      <c r="AH253" s="158">
        <v>0</v>
      </c>
      <c r="AI253" s="158">
        <v>1</v>
      </c>
      <c r="AJ253" s="146">
        <v>0.5</v>
      </c>
      <c r="AK253" s="276"/>
      <c r="AL253" s="150"/>
      <c r="AM253" s="150"/>
      <c r="AN253" s="324"/>
    </row>
    <row r="254" spans="1:40" ht="84">
      <c r="A254" s="484"/>
      <c r="B254" s="495" t="s">
        <v>110</v>
      </c>
      <c r="C254" s="482" t="s">
        <v>112</v>
      </c>
      <c r="D254" s="482" t="s">
        <v>128</v>
      </c>
      <c r="E254" s="482" t="s">
        <v>202</v>
      </c>
      <c r="F254" s="482" t="s">
        <v>227</v>
      </c>
      <c r="G254" s="482" t="s">
        <v>221</v>
      </c>
      <c r="H254" s="482" t="s">
        <v>198</v>
      </c>
      <c r="I254" s="482" t="s">
        <v>147</v>
      </c>
      <c r="J254" s="482" t="s">
        <v>117</v>
      </c>
      <c r="K254" s="482" t="s">
        <v>133</v>
      </c>
      <c r="L254" s="482" t="s">
        <v>119</v>
      </c>
      <c r="M254" s="482" t="s">
        <v>110</v>
      </c>
      <c r="N254" s="497">
        <v>93</v>
      </c>
      <c r="O254" s="482" t="s">
        <v>1275</v>
      </c>
      <c r="P254" s="499" t="s">
        <v>303</v>
      </c>
      <c r="Q254" s="501">
        <v>101</v>
      </c>
      <c r="R254" s="482" t="s">
        <v>1276</v>
      </c>
      <c r="S254" s="503">
        <v>0.125</v>
      </c>
      <c r="T254" s="482">
        <v>4</v>
      </c>
      <c r="U254" s="671">
        <v>0</v>
      </c>
      <c r="V254" s="893">
        <v>0</v>
      </c>
      <c r="W254" s="893">
        <v>0</v>
      </c>
      <c r="X254" s="893">
        <v>4</v>
      </c>
      <c r="Y254" s="482" t="s">
        <v>754</v>
      </c>
      <c r="Z254" s="482" t="s">
        <v>1277</v>
      </c>
      <c r="AA254" s="482" t="s">
        <v>170</v>
      </c>
      <c r="AB254" s="439">
        <f t="shared" si="3"/>
        <v>252</v>
      </c>
      <c r="AC254" s="150" t="s">
        <v>1278</v>
      </c>
      <c r="AD254" s="267">
        <v>46113</v>
      </c>
      <c r="AE254" s="267">
        <v>46203</v>
      </c>
      <c r="AF254" s="146">
        <v>0</v>
      </c>
      <c r="AG254" s="146">
        <v>1</v>
      </c>
      <c r="AH254" s="146">
        <v>1</v>
      </c>
      <c r="AI254" s="158">
        <v>1</v>
      </c>
      <c r="AJ254" s="146">
        <v>0.5</v>
      </c>
      <c r="AK254" s="276"/>
      <c r="AL254" s="150"/>
      <c r="AM254" s="150"/>
      <c r="AN254" s="324"/>
    </row>
    <row r="255" spans="1:40" ht="36">
      <c r="A255" s="484"/>
      <c r="B255" s="495"/>
      <c r="C255" s="482"/>
      <c r="D255" s="482"/>
      <c r="E255" s="482"/>
      <c r="F255" s="482"/>
      <c r="G255" s="482"/>
      <c r="H255" s="482"/>
      <c r="I255" s="482"/>
      <c r="J255" s="482"/>
      <c r="K255" s="482"/>
      <c r="L255" s="482"/>
      <c r="M255" s="482"/>
      <c r="N255" s="497"/>
      <c r="O255" s="482"/>
      <c r="P255" s="499"/>
      <c r="Q255" s="501"/>
      <c r="R255" s="482"/>
      <c r="S255" s="503"/>
      <c r="T255" s="482"/>
      <c r="U255" s="671"/>
      <c r="V255" s="893"/>
      <c r="W255" s="893"/>
      <c r="X255" s="893"/>
      <c r="Y255" s="482"/>
      <c r="Z255" s="482"/>
      <c r="AA255" s="482"/>
      <c r="AB255" s="439">
        <f t="shared" si="3"/>
        <v>253</v>
      </c>
      <c r="AC255" s="150" t="s">
        <v>1279</v>
      </c>
      <c r="AD255" s="267">
        <v>46305</v>
      </c>
      <c r="AE255" s="267">
        <v>46387</v>
      </c>
      <c r="AF255" s="146">
        <v>0</v>
      </c>
      <c r="AG255" s="158">
        <v>0</v>
      </c>
      <c r="AH255" s="158">
        <v>0</v>
      </c>
      <c r="AI255" s="158">
        <v>1</v>
      </c>
      <c r="AJ255" s="146">
        <v>0.5</v>
      </c>
      <c r="AK255" s="276"/>
      <c r="AL255" s="150"/>
      <c r="AM255" s="150"/>
      <c r="AN255" s="324"/>
    </row>
    <row r="256" spans="1:40" ht="48">
      <c r="A256" s="484"/>
      <c r="B256" s="495" t="s">
        <v>110</v>
      </c>
      <c r="C256" s="482" t="s">
        <v>112</v>
      </c>
      <c r="D256" s="482" t="s">
        <v>128</v>
      </c>
      <c r="E256" s="482" t="s">
        <v>202</v>
      </c>
      <c r="F256" s="482" t="s">
        <v>227</v>
      </c>
      <c r="G256" s="482" t="s">
        <v>221</v>
      </c>
      <c r="H256" s="482" t="s">
        <v>198</v>
      </c>
      <c r="I256" s="482" t="s">
        <v>147</v>
      </c>
      <c r="J256" s="482" t="s">
        <v>117</v>
      </c>
      <c r="K256" s="482" t="s">
        <v>133</v>
      </c>
      <c r="L256" s="482" t="s">
        <v>119</v>
      </c>
      <c r="M256" s="482" t="s">
        <v>110</v>
      </c>
      <c r="N256" s="497">
        <v>94</v>
      </c>
      <c r="O256" s="482" t="s">
        <v>1280</v>
      </c>
      <c r="P256" s="499" t="s">
        <v>303</v>
      </c>
      <c r="Q256" s="501">
        <v>102</v>
      </c>
      <c r="R256" s="482" t="s">
        <v>1281</v>
      </c>
      <c r="S256" s="503">
        <v>0.125</v>
      </c>
      <c r="T256" s="482">
        <v>1</v>
      </c>
      <c r="U256" s="893">
        <v>0</v>
      </c>
      <c r="V256" s="893">
        <v>0</v>
      </c>
      <c r="W256" s="893">
        <v>0</v>
      </c>
      <c r="X256" s="893">
        <v>1</v>
      </c>
      <c r="Y256" s="482" t="s">
        <v>754</v>
      </c>
      <c r="Z256" s="482" t="s">
        <v>1282</v>
      </c>
      <c r="AA256" s="482" t="s">
        <v>170</v>
      </c>
      <c r="AB256" s="439">
        <f t="shared" si="3"/>
        <v>254</v>
      </c>
      <c r="AC256" s="150" t="s">
        <v>1283</v>
      </c>
      <c r="AD256" s="267">
        <v>46113</v>
      </c>
      <c r="AE256" s="267">
        <v>46203</v>
      </c>
      <c r="AF256" s="154">
        <v>0</v>
      </c>
      <c r="AG256" s="146">
        <v>1</v>
      </c>
      <c r="AH256" s="158">
        <f>1/1</f>
        <v>1</v>
      </c>
      <c r="AI256" s="158">
        <f>1/1</f>
        <v>1</v>
      </c>
      <c r="AJ256" s="146">
        <v>0.5</v>
      </c>
      <c r="AK256" s="279" t="s">
        <v>1284</v>
      </c>
      <c r="AL256" s="492" t="s">
        <v>1252</v>
      </c>
      <c r="AM256" s="493" t="s">
        <v>1253</v>
      </c>
      <c r="AN256" s="494" t="s">
        <v>1285</v>
      </c>
    </row>
    <row r="257" spans="1:40" ht="48">
      <c r="A257" s="484"/>
      <c r="B257" s="495"/>
      <c r="C257" s="482"/>
      <c r="D257" s="482"/>
      <c r="E257" s="482"/>
      <c r="F257" s="482"/>
      <c r="G257" s="482"/>
      <c r="H257" s="482"/>
      <c r="I257" s="482"/>
      <c r="J257" s="482"/>
      <c r="K257" s="482"/>
      <c r="L257" s="482"/>
      <c r="M257" s="482"/>
      <c r="N257" s="497"/>
      <c r="O257" s="482"/>
      <c r="P257" s="499"/>
      <c r="Q257" s="501"/>
      <c r="R257" s="482"/>
      <c r="S257" s="503"/>
      <c r="T257" s="482"/>
      <c r="U257" s="893"/>
      <c r="V257" s="893"/>
      <c r="W257" s="893"/>
      <c r="X257" s="893"/>
      <c r="Y257" s="482"/>
      <c r="Z257" s="482"/>
      <c r="AA257" s="482"/>
      <c r="AB257" s="439">
        <f t="shared" si="3"/>
        <v>255</v>
      </c>
      <c r="AC257" s="150" t="s">
        <v>1286</v>
      </c>
      <c r="AD257" s="267">
        <v>46296</v>
      </c>
      <c r="AE257" s="267">
        <v>46387</v>
      </c>
      <c r="AF257" s="280">
        <v>0</v>
      </c>
      <c r="AG257" s="280">
        <v>0</v>
      </c>
      <c r="AH257" s="158">
        <v>1</v>
      </c>
      <c r="AI257" s="158">
        <v>1</v>
      </c>
      <c r="AJ257" s="146">
        <v>0.5</v>
      </c>
      <c r="AK257" s="279" t="s">
        <v>1287</v>
      </c>
      <c r="AL257" s="492"/>
      <c r="AM257" s="493"/>
      <c r="AN257" s="494"/>
    </row>
    <row r="258" spans="1:40" ht="24">
      <c r="A258" s="484"/>
      <c r="B258" s="495" t="s">
        <v>110</v>
      </c>
      <c r="C258" s="482" t="s">
        <v>112</v>
      </c>
      <c r="D258" s="482" t="s">
        <v>128</v>
      </c>
      <c r="E258" s="482" t="s">
        <v>202</v>
      </c>
      <c r="F258" s="482" t="s">
        <v>260</v>
      </c>
      <c r="G258" s="482" t="s">
        <v>200</v>
      </c>
      <c r="H258" s="482" t="s">
        <v>198</v>
      </c>
      <c r="I258" s="482" t="s">
        <v>147</v>
      </c>
      <c r="J258" s="482" t="s">
        <v>247</v>
      </c>
      <c r="K258" s="482" t="s">
        <v>133</v>
      </c>
      <c r="L258" s="482" t="s">
        <v>119</v>
      </c>
      <c r="M258" s="482" t="s">
        <v>110</v>
      </c>
      <c r="N258" s="497">
        <v>95</v>
      </c>
      <c r="O258" s="482" t="s">
        <v>1288</v>
      </c>
      <c r="P258" s="499" t="s">
        <v>303</v>
      </c>
      <c r="Q258" s="501">
        <v>103</v>
      </c>
      <c r="R258" s="503" t="s">
        <v>1289</v>
      </c>
      <c r="S258" s="503">
        <v>0.125</v>
      </c>
      <c r="T258" s="499">
        <v>1</v>
      </c>
      <c r="U258" s="671">
        <v>0</v>
      </c>
      <c r="V258" s="671">
        <v>0</v>
      </c>
      <c r="W258" s="671">
        <v>0.5</v>
      </c>
      <c r="X258" s="671">
        <v>1</v>
      </c>
      <c r="Y258" s="482" t="s">
        <v>155</v>
      </c>
      <c r="Z258" s="482" t="s">
        <v>1290</v>
      </c>
      <c r="AA258" s="482" t="s">
        <v>170</v>
      </c>
      <c r="AB258" s="439">
        <f t="shared" si="3"/>
        <v>256</v>
      </c>
      <c r="AC258" s="150" t="s">
        <v>1291</v>
      </c>
      <c r="AD258" s="267">
        <v>46023</v>
      </c>
      <c r="AE258" s="267">
        <v>46295</v>
      </c>
      <c r="AF258" s="154">
        <v>0</v>
      </c>
      <c r="AG258" s="146">
        <v>0</v>
      </c>
      <c r="AH258" s="146">
        <v>0.5</v>
      </c>
      <c r="AI258" s="146">
        <v>1</v>
      </c>
      <c r="AJ258" s="146">
        <v>0.5</v>
      </c>
      <c r="AK258" s="276"/>
      <c r="AL258" s="150"/>
      <c r="AM258" s="150"/>
      <c r="AN258" s="324"/>
    </row>
    <row r="259" spans="1:40" ht="24.6" thickBot="1">
      <c r="A259" s="485"/>
      <c r="B259" s="496"/>
      <c r="C259" s="483"/>
      <c r="D259" s="483"/>
      <c r="E259" s="483"/>
      <c r="F259" s="483"/>
      <c r="G259" s="483"/>
      <c r="H259" s="483"/>
      <c r="I259" s="483"/>
      <c r="J259" s="483"/>
      <c r="K259" s="483"/>
      <c r="L259" s="483"/>
      <c r="M259" s="483"/>
      <c r="N259" s="498"/>
      <c r="O259" s="483"/>
      <c r="P259" s="500"/>
      <c r="Q259" s="502"/>
      <c r="R259" s="504"/>
      <c r="S259" s="504"/>
      <c r="T259" s="500"/>
      <c r="U259" s="897"/>
      <c r="V259" s="897"/>
      <c r="W259" s="897"/>
      <c r="X259" s="897"/>
      <c r="Y259" s="483"/>
      <c r="Z259" s="483"/>
      <c r="AA259" s="483"/>
      <c r="AB259" s="442">
        <f t="shared" si="3"/>
        <v>257</v>
      </c>
      <c r="AC259" s="151" t="s">
        <v>1292</v>
      </c>
      <c r="AD259" s="269">
        <v>46296</v>
      </c>
      <c r="AE259" s="269">
        <v>46387</v>
      </c>
      <c r="AF259" s="325">
        <v>0</v>
      </c>
      <c r="AG259" s="325">
        <v>0</v>
      </c>
      <c r="AH259" s="325">
        <v>0</v>
      </c>
      <c r="AI259" s="326">
        <v>1</v>
      </c>
      <c r="AJ259" s="270">
        <v>0.5</v>
      </c>
      <c r="AK259" s="927"/>
      <c r="AL259" s="151"/>
      <c r="AM259" s="151"/>
      <c r="AN259" s="327"/>
    </row>
    <row r="260" spans="1:40" ht="15" customHeight="1"/>
    <row r="261" spans="1:40" ht="15" customHeight="1"/>
    <row r="262" spans="1:40" ht="15" customHeight="1"/>
    <row r="263" spans="1:40" ht="15" customHeight="1"/>
    <row r="264" spans="1:40" ht="15" customHeight="1"/>
    <row r="265" spans="1:40" ht="15" customHeight="1"/>
    <row r="266" spans="1:40" ht="15" customHeight="1"/>
    <row r="267" spans="1:40" ht="15" customHeight="1"/>
    <row r="268" spans="1:40" ht="15" customHeight="1"/>
    <row r="269" spans="1:40" ht="15" customHeight="1"/>
    <row r="270" spans="1:40" ht="15" customHeight="1"/>
    <row r="271" spans="1:40" ht="15" customHeight="1"/>
    <row r="272" spans="1:40"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sheetData>
  <protectedRanges>
    <protectedRange sqref="O51:O54" name="Rango1_2"/>
    <protectedRange sqref="R51:R54" name="Rango1_3"/>
  </protectedRanges>
  <autoFilter ref="A1:AED2" xr:uid="{D5FC333B-E76F-43B8-BE5B-DD23844B90BF}">
    <filterColumn colId="13" showButton="0"/>
    <filterColumn colId="16" showButton="0"/>
    <filterColumn colId="20" showButton="0"/>
    <filterColumn colId="21" showButton="0"/>
    <filterColumn colId="22" showButton="0"/>
    <filterColumn colId="27" showButton="0"/>
    <filterColumn colId="29" showButton="0"/>
    <filterColumn colId="30" showButton="0"/>
    <filterColumn colId="31" showButton="0"/>
    <filterColumn colId="32" showButton="0"/>
    <filterColumn colId="33" showButton="0"/>
  </autoFilter>
  <mergeCells count="2442">
    <mergeCell ref="A4:A27"/>
    <mergeCell ref="G6:G8"/>
    <mergeCell ref="H6:H8"/>
    <mergeCell ref="I6:I8"/>
    <mergeCell ref="J6:J8"/>
    <mergeCell ref="K6:K8"/>
    <mergeCell ref="B1:B2"/>
    <mergeCell ref="C1:C2"/>
    <mergeCell ref="D1:D2"/>
    <mergeCell ref="E1:E2"/>
    <mergeCell ref="F1:F2"/>
    <mergeCell ref="G1:G2"/>
    <mergeCell ref="H1:H2"/>
    <mergeCell ref="I1:I2"/>
    <mergeCell ref="J1:J2"/>
    <mergeCell ref="K1:K2"/>
    <mergeCell ref="D3:D5"/>
    <mergeCell ref="E3:E5"/>
    <mergeCell ref="F3:F5"/>
    <mergeCell ref="G3:G5"/>
    <mergeCell ref="H3:H5"/>
    <mergeCell ref="I3:I5"/>
    <mergeCell ref="J3:J5"/>
    <mergeCell ref="B6:B8"/>
    <mergeCell ref="B3:B5"/>
    <mergeCell ref="C3:C5"/>
    <mergeCell ref="C6:C8"/>
    <mergeCell ref="D6:D8"/>
    <mergeCell ref="E6:E8"/>
    <mergeCell ref="F6:F8"/>
    <mergeCell ref="J25:J27"/>
    <mergeCell ref="K22:K24"/>
    <mergeCell ref="AN1:AN2"/>
    <mergeCell ref="AL1:AL2"/>
    <mergeCell ref="Z1:Z2"/>
    <mergeCell ref="AJ1:AJ2"/>
    <mergeCell ref="AK1:AK2"/>
    <mergeCell ref="AA3:AA5"/>
    <mergeCell ref="AD1:AI1"/>
    <mergeCell ref="L1:L2"/>
    <mergeCell ref="AM1:AM2"/>
    <mergeCell ref="M1:M2"/>
    <mergeCell ref="P1:P2"/>
    <mergeCell ref="Y1:Y2"/>
    <mergeCell ref="T1:T2"/>
    <mergeCell ref="S1:S2"/>
    <mergeCell ref="AA1:AA2"/>
    <mergeCell ref="AB1:AC2"/>
    <mergeCell ref="R3:R5"/>
    <mergeCell ref="S3:S5"/>
    <mergeCell ref="T3:T5"/>
    <mergeCell ref="Y3:Y5"/>
    <mergeCell ref="Z3:Z5"/>
    <mergeCell ref="P3:P5"/>
    <mergeCell ref="AN3:AN5"/>
    <mergeCell ref="U1:X1"/>
    <mergeCell ref="X3:X5"/>
    <mergeCell ref="W3:W5"/>
    <mergeCell ref="V3:V5"/>
    <mergeCell ref="U3:U5"/>
    <mergeCell ref="N1:O2"/>
    <mergeCell ref="N3:N21"/>
    <mergeCell ref="Q1:R2"/>
    <mergeCell ref="Q3:Q5"/>
    <mergeCell ref="AA6:AA8"/>
    <mergeCell ref="P9:P11"/>
    <mergeCell ref="R9:R11"/>
    <mergeCell ref="S9:S11"/>
    <mergeCell ref="T9:T11"/>
    <mergeCell ref="Y9:Y11"/>
    <mergeCell ref="Z9:Z11"/>
    <mergeCell ref="AA9:AA11"/>
    <mergeCell ref="R6:R8"/>
    <mergeCell ref="S6:S8"/>
    <mergeCell ref="T6:T8"/>
    <mergeCell ref="Y6:Y8"/>
    <mergeCell ref="Z6:Z8"/>
    <mergeCell ref="P6:P8"/>
    <mergeCell ref="T19:T21"/>
    <mergeCell ref="Y19:Y21"/>
    <mergeCell ref="Z19:Z21"/>
    <mergeCell ref="U9:U11"/>
    <mergeCell ref="V9:V11"/>
    <mergeCell ref="W9:W11"/>
    <mergeCell ref="X9:X11"/>
    <mergeCell ref="U12:U14"/>
    <mergeCell ref="V12:V14"/>
    <mergeCell ref="W12:W14"/>
    <mergeCell ref="X12:X14"/>
    <mergeCell ref="W19:W21"/>
    <mergeCell ref="U6:U8"/>
    <mergeCell ref="V6:V8"/>
    <mergeCell ref="W6:W8"/>
    <mergeCell ref="X6:X8"/>
    <mergeCell ref="Q6:Q8"/>
    <mergeCell ref="Q9:Q11"/>
    <mergeCell ref="AA19:AA21"/>
    <mergeCell ref="AA12:AA14"/>
    <mergeCell ref="P15:P18"/>
    <mergeCell ref="R15:R18"/>
    <mergeCell ref="S15:S18"/>
    <mergeCell ref="T15:T18"/>
    <mergeCell ref="Y15:Y18"/>
    <mergeCell ref="Z15:Z18"/>
    <mergeCell ref="AA15:AA18"/>
    <mergeCell ref="R12:R14"/>
    <mergeCell ref="S12:S14"/>
    <mergeCell ref="T12:T14"/>
    <mergeCell ref="Y12:Y14"/>
    <mergeCell ref="Z12:Z14"/>
    <mergeCell ref="X15:X18"/>
    <mergeCell ref="W15:W18"/>
    <mergeCell ref="V15:V18"/>
    <mergeCell ref="U15:U18"/>
    <mergeCell ref="U19:U21"/>
    <mergeCell ref="X19:X21"/>
    <mergeCell ref="P12:P14"/>
    <mergeCell ref="P19:P21"/>
    <mergeCell ref="R19:R21"/>
    <mergeCell ref="S19:S21"/>
    <mergeCell ref="Q12:Q14"/>
    <mergeCell ref="Q15:Q18"/>
    <mergeCell ref="Q19:Q21"/>
    <mergeCell ref="V19:V21"/>
    <mergeCell ref="T25:T27"/>
    <mergeCell ref="Y25:Y27"/>
    <mergeCell ref="Z25:Z27"/>
    <mergeCell ref="AA25:AA27"/>
    <mergeCell ref="R22:R24"/>
    <mergeCell ref="S22:S24"/>
    <mergeCell ref="T22:T24"/>
    <mergeCell ref="Y22:Y24"/>
    <mergeCell ref="Z22:Z24"/>
    <mergeCell ref="Q22:Q24"/>
    <mergeCell ref="Q25:Q27"/>
    <mergeCell ref="U22:U24"/>
    <mergeCell ref="V22:V24"/>
    <mergeCell ref="W22:W24"/>
    <mergeCell ref="X22:X24"/>
    <mergeCell ref="U25:U27"/>
    <mergeCell ref="V25:V27"/>
    <mergeCell ref="W25:W27"/>
    <mergeCell ref="X25:X27"/>
    <mergeCell ref="O3:O21"/>
    <mergeCell ref="K3:K5"/>
    <mergeCell ref="L3:L5"/>
    <mergeCell ref="M3:M5"/>
    <mergeCell ref="O22:O27"/>
    <mergeCell ref="N22:N27"/>
    <mergeCell ref="M25:M27"/>
    <mergeCell ref="M15:M18"/>
    <mergeCell ref="M19:M21"/>
    <mergeCell ref="M6:M8"/>
    <mergeCell ref="M9:M11"/>
    <mergeCell ref="M12:M14"/>
    <mergeCell ref="L6:L8"/>
    <mergeCell ref="K9:K11"/>
    <mergeCell ref="L9:L11"/>
    <mergeCell ref="L12:L14"/>
    <mergeCell ref="AN6:AN8"/>
    <mergeCell ref="AN9:AN11"/>
    <mergeCell ref="AN12:AN14"/>
    <mergeCell ref="AN15:AN18"/>
    <mergeCell ref="AN19:AN21"/>
    <mergeCell ref="AN22:AN24"/>
    <mergeCell ref="AN25:AN27"/>
    <mergeCell ref="AL3:AL18"/>
    <mergeCell ref="AM3:AM18"/>
    <mergeCell ref="AM19:AM21"/>
    <mergeCell ref="AL19:AL21"/>
    <mergeCell ref="AM22:AM27"/>
    <mergeCell ref="AL22:AL27"/>
    <mergeCell ref="AA22:AA24"/>
    <mergeCell ref="P25:P27"/>
    <mergeCell ref="R25:R27"/>
    <mergeCell ref="L19:L21"/>
    <mergeCell ref="B15:B18"/>
    <mergeCell ref="C15:C18"/>
    <mergeCell ref="D15:D18"/>
    <mergeCell ref="E15:E18"/>
    <mergeCell ref="F15:F18"/>
    <mergeCell ref="G15:G18"/>
    <mergeCell ref="H15:H18"/>
    <mergeCell ref="I15:I18"/>
    <mergeCell ref="J15:J18"/>
    <mergeCell ref="K15:K18"/>
    <mergeCell ref="L15:L18"/>
    <mergeCell ref="G19:G21"/>
    <mergeCell ref="H19:H21"/>
    <mergeCell ref="I19:I21"/>
    <mergeCell ref="J19:J21"/>
    <mergeCell ref="B9:B11"/>
    <mergeCell ref="C9:C11"/>
    <mergeCell ref="D9:D11"/>
    <mergeCell ref="E9:E11"/>
    <mergeCell ref="F9:F11"/>
    <mergeCell ref="G9:G11"/>
    <mergeCell ref="H9:H11"/>
    <mergeCell ref="I9:I11"/>
    <mergeCell ref="J9:J11"/>
    <mergeCell ref="J12:J14"/>
    <mergeCell ref="K12:K14"/>
    <mergeCell ref="D19:D21"/>
    <mergeCell ref="E19:E21"/>
    <mergeCell ref="F19:F21"/>
    <mergeCell ref="K19:K21"/>
    <mergeCell ref="B19:B21"/>
    <mergeCell ref="C19:C21"/>
    <mergeCell ref="D25:D27"/>
    <mergeCell ref="E25:E27"/>
    <mergeCell ref="F22:F24"/>
    <mergeCell ref="F25:F27"/>
    <mergeCell ref="B22:B24"/>
    <mergeCell ref="B25:B27"/>
    <mergeCell ref="C22:C24"/>
    <mergeCell ref="C25:C27"/>
    <mergeCell ref="D22:D24"/>
    <mergeCell ref="G12:G14"/>
    <mergeCell ref="H12:H14"/>
    <mergeCell ref="I12:I14"/>
    <mergeCell ref="B12:B14"/>
    <mergeCell ref="C12:C14"/>
    <mergeCell ref="D12:D14"/>
    <mergeCell ref="E12:E14"/>
    <mergeCell ref="F12:F14"/>
    <mergeCell ref="E22:E24"/>
    <mergeCell ref="M28:M29"/>
    <mergeCell ref="N28:N29"/>
    <mergeCell ref="O28:O29"/>
    <mergeCell ref="P28:P29"/>
    <mergeCell ref="Q28:Q29"/>
    <mergeCell ref="R28:R29"/>
    <mergeCell ref="S28:S29"/>
    <mergeCell ref="B28:B29"/>
    <mergeCell ref="C28:C29"/>
    <mergeCell ref="D28:D29"/>
    <mergeCell ref="E28:E29"/>
    <mergeCell ref="F28:F29"/>
    <mergeCell ref="G28:G29"/>
    <mergeCell ref="H28:H29"/>
    <mergeCell ref="I28:I29"/>
    <mergeCell ref="J28:J29"/>
    <mergeCell ref="L22:L24"/>
    <mergeCell ref="L25:L27"/>
    <mergeCell ref="G22:G24"/>
    <mergeCell ref="G25:G27"/>
    <mergeCell ref="H22:H24"/>
    <mergeCell ref="H25:H27"/>
    <mergeCell ref="I22:I24"/>
    <mergeCell ref="I25:I27"/>
    <mergeCell ref="M22:M24"/>
    <mergeCell ref="S25:S27"/>
    <mergeCell ref="P22:P24"/>
    <mergeCell ref="K25:K27"/>
    <mergeCell ref="J22:J24"/>
    <mergeCell ref="B58:B59"/>
    <mergeCell ref="C58:C59"/>
    <mergeCell ref="D58:D59"/>
    <mergeCell ref="E58:E59"/>
    <mergeCell ref="F58:F59"/>
    <mergeCell ref="AM28:AM29"/>
    <mergeCell ref="G30:G34"/>
    <mergeCell ref="H30:H34"/>
    <mergeCell ref="I30:I34"/>
    <mergeCell ref="J30:J34"/>
    <mergeCell ref="K30:K34"/>
    <mergeCell ref="L30:L34"/>
    <mergeCell ref="M30:M34"/>
    <mergeCell ref="N30:N34"/>
    <mergeCell ref="O30:O34"/>
    <mergeCell ref="P30:P34"/>
    <mergeCell ref="Q30:Q34"/>
    <mergeCell ref="R30:R34"/>
    <mergeCell ref="S30:S34"/>
    <mergeCell ref="T30:T34"/>
    <mergeCell ref="U30:U34"/>
    <mergeCell ref="T28:T29"/>
    <mergeCell ref="U28:U29"/>
    <mergeCell ref="V28:V29"/>
    <mergeCell ref="W28:W29"/>
    <mergeCell ref="X28:X29"/>
    <mergeCell ref="Y28:Y29"/>
    <mergeCell ref="Z28:Z29"/>
    <mergeCell ref="AA28:AA29"/>
    <mergeCell ref="AL28:AL29"/>
    <mergeCell ref="K28:K29"/>
    <mergeCell ref="L28:L29"/>
    <mergeCell ref="Z35:Z38"/>
    <mergeCell ref="V30:V34"/>
    <mergeCell ref="W30:W34"/>
    <mergeCell ref="X30:X34"/>
    <mergeCell ref="Y30:Y34"/>
    <mergeCell ref="Z30:Z34"/>
    <mergeCell ref="AA30:AA34"/>
    <mergeCell ref="AL30:AL43"/>
    <mergeCell ref="AM30:AM43"/>
    <mergeCell ref="B35:B38"/>
    <mergeCell ref="C35:C38"/>
    <mergeCell ref="D35:D38"/>
    <mergeCell ref="E35:E38"/>
    <mergeCell ref="F35:F38"/>
    <mergeCell ref="G35:G38"/>
    <mergeCell ref="H35:H38"/>
    <mergeCell ref="I35:I38"/>
    <mergeCell ref="J35:J38"/>
    <mergeCell ref="K35:K38"/>
    <mergeCell ref="L35:L38"/>
    <mergeCell ref="M35:M38"/>
    <mergeCell ref="N35:N38"/>
    <mergeCell ref="O35:O38"/>
    <mergeCell ref="P35:P38"/>
    <mergeCell ref="Q35:Q38"/>
    <mergeCell ref="B30:B34"/>
    <mergeCell ref="C30:C34"/>
    <mergeCell ref="D30:D34"/>
    <mergeCell ref="E30:E34"/>
    <mergeCell ref="F30:F34"/>
    <mergeCell ref="AA35:AA38"/>
    <mergeCell ref="B39:B43"/>
    <mergeCell ref="C39:C43"/>
    <mergeCell ref="D39:D43"/>
    <mergeCell ref="E39:E43"/>
    <mergeCell ref="F39:F43"/>
    <mergeCell ref="G39:G43"/>
    <mergeCell ref="H39:H43"/>
    <mergeCell ref="I39:I43"/>
    <mergeCell ref="J39:J43"/>
    <mergeCell ref="K39:K43"/>
    <mergeCell ref="L39:L43"/>
    <mergeCell ref="M39:M43"/>
    <mergeCell ref="N39:N43"/>
    <mergeCell ref="O39:O43"/>
    <mergeCell ref="P39:P43"/>
    <mergeCell ref="Q39:Q43"/>
    <mergeCell ref="R39:R43"/>
    <mergeCell ref="S39:S43"/>
    <mergeCell ref="T39:T43"/>
    <mergeCell ref="U39:U43"/>
    <mergeCell ref="V39:V43"/>
    <mergeCell ref="W39:W43"/>
    <mergeCell ref="X39:X43"/>
    <mergeCell ref="R35:R38"/>
    <mergeCell ref="S35:S38"/>
    <mergeCell ref="T35:T38"/>
    <mergeCell ref="U35:U38"/>
    <mergeCell ref="V35:V38"/>
    <mergeCell ref="W35:W38"/>
    <mergeCell ref="X35:X38"/>
    <mergeCell ref="Y35:Y38"/>
    <mergeCell ref="Y39:Y43"/>
    <mergeCell ref="Z39:Z43"/>
    <mergeCell ref="AA39:AA43"/>
    <mergeCell ref="B44:B47"/>
    <mergeCell ref="C44:C47"/>
    <mergeCell ref="D44:D47"/>
    <mergeCell ref="E44:E47"/>
    <mergeCell ref="F44:F47"/>
    <mergeCell ref="G44:G47"/>
    <mergeCell ref="H44:H47"/>
    <mergeCell ref="I44:I47"/>
    <mergeCell ref="J44:J47"/>
    <mergeCell ref="K44:K47"/>
    <mergeCell ref="L44:L47"/>
    <mergeCell ref="M44:M47"/>
    <mergeCell ref="N44:N49"/>
    <mergeCell ref="O44:O49"/>
    <mergeCell ref="P44:P47"/>
    <mergeCell ref="Q44:Q47"/>
    <mergeCell ref="R44:R47"/>
    <mergeCell ref="S44:S47"/>
    <mergeCell ref="T44:T47"/>
    <mergeCell ref="U44:U47"/>
    <mergeCell ref="V44:V47"/>
    <mergeCell ref="X48:X49"/>
    <mergeCell ref="Y48:Y49"/>
    <mergeCell ref="Z48:Z49"/>
    <mergeCell ref="AA48:AA49"/>
    <mergeCell ref="AL44:AL49"/>
    <mergeCell ref="W44:W47"/>
    <mergeCell ref="X44:X47"/>
    <mergeCell ref="Y44:Y47"/>
    <mergeCell ref="Z44:Z47"/>
    <mergeCell ref="AA44:AA47"/>
    <mergeCell ref="B48:B49"/>
    <mergeCell ref="C48:C49"/>
    <mergeCell ref="D48:D49"/>
    <mergeCell ref="E48:E49"/>
    <mergeCell ref="F48:F49"/>
    <mergeCell ref="G48:G49"/>
    <mergeCell ref="H48:H49"/>
    <mergeCell ref="I48:I49"/>
    <mergeCell ref="J48:J49"/>
    <mergeCell ref="K48:K49"/>
    <mergeCell ref="L48:L49"/>
    <mergeCell ref="M48:M49"/>
    <mergeCell ref="P48:P49"/>
    <mergeCell ref="Q48:Q49"/>
    <mergeCell ref="R48:R49"/>
    <mergeCell ref="S48:S49"/>
    <mergeCell ref="O51:O54"/>
    <mergeCell ref="P51:P54"/>
    <mergeCell ref="Q51:Q54"/>
    <mergeCell ref="R51:R54"/>
    <mergeCell ref="S51:S54"/>
    <mergeCell ref="T51:T54"/>
    <mergeCell ref="U51:U54"/>
    <mergeCell ref="V51:V54"/>
    <mergeCell ref="W51:W54"/>
    <mergeCell ref="AM44:AM49"/>
    <mergeCell ref="AN44:AN49"/>
    <mergeCell ref="A1:A2"/>
    <mergeCell ref="A28:A29"/>
    <mergeCell ref="A30:A43"/>
    <mergeCell ref="A44:A49"/>
    <mergeCell ref="B51:B54"/>
    <mergeCell ref="C51:C54"/>
    <mergeCell ref="D51:D54"/>
    <mergeCell ref="E51:E54"/>
    <mergeCell ref="F51:F54"/>
    <mergeCell ref="G51:G54"/>
    <mergeCell ref="H51:H54"/>
    <mergeCell ref="I51:I54"/>
    <mergeCell ref="J51:J54"/>
    <mergeCell ref="K51:K54"/>
    <mergeCell ref="L51:L54"/>
    <mergeCell ref="M51:M54"/>
    <mergeCell ref="N51:N54"/>
    <mergeCell ref="T48:T49"/>
    <mergeCell ref="U48:U49"/>
    <mergeCell ref="V48:V49"/>
    <mergeCell ref="W48:W49"/>
    <mergeCell ref="A55:A57"/>
    <mergeCell ref="R55:R57"/>
    <mergeCell ref="S55:S57"/>
    <mergeCell ref="T55:T57"/>
    <mergeCell ref="U55:U57"/>
    <mergeCell ref="V55:V57"/>
    <mergeCell ref="W55:W57"/>
    <mergeCell ref="X55:X57"/>
    <mergeCell ref="Y55:Y57"/>
    <mergeCell ref="Z55:Z57"/>
    <mergeCell ref="X51:X54"/>
    <mergeCell ref="Y51:Y54"/>
    <mergeCell ref="Z51:Z54"/>
    <mergeCell ref="AA51:AA54"/>
    <mergeCell ref="AL51:AL54"/>
    <mergeCell ref="AM51:AM54"/>
    <mergeCell ref="A51:A54"/>
    <mergeCell ref="B55:B57"/>
    <mergeCell ref="C55:C57"/>
    <mergeCell ref="D55:D57"/>
    <mergeCell ref="E55:E57"/>
    <mergeCell ref="F55:F57"/>
    <mergeCell ref="G55:G57"/>
    <mergeCell ref="H55:H57"/>
    <mergeCell ref="I55:I57"/>
    <mergeCell ref="J55:J57"/>
    <mergeCell ref="K55:K57"/>
    <mergeCell ref="L55:L57"/>
    <mergeCell ref="M55:M57"/>
    <mergeCell ref="N55:N57"/>
    <mergeCell ref="O55:O57"/>
    <mergeCell ref="P55:P57"/>
    <mergeCell ref="U58:U59"/>
    <mergeCell ref="V58:V59"/>
    <mergeCell ref="W58:W59"/>
    <mergeCell ref="X58:X59"/>
    <mergeCell ref="G58:G59"/>
    <mergeCell ref="H58:H59"/>
    <mergeCell ref="I58:I59"/>
    <mergeCell ref="J58:J59"/>
    <mergeCell ref="K58:K59"/>
    <mergeCell ref="L58:L59"/>
    <mergeCell ref="M58:M59"/>
    <mergeCell ref="N58:N59"/>
    <mergeCell ref="O58:O59"/>
    <mergeCell ref="AA55:AA57"/>
    <mergeCell ref="AL55:AL57"/>
    <mergeCell ref="AM55:AM57"/>
    <mergeCell ref="AN55:AN57"/>
    <mergeCell ref="Q55:Q57"/>
    <mergeCell ref="X60:X62"/>
    <mergeCell ref="Y60:Y62"/>
    <mergeCell ref="Z60:Z62"/>
    <mergeCell ref="AA60:AA62"/>
    <mergeCell ref="Y58:Y59"/>
    <mergeCell ref="Z58:Z59"/>
    <mergeCell ref="AA58:AA59"/>
    <mergeCell ref="AL58:AL59"/>
    <mergeCell ref="AM58:AM59"/>
    <mergeCell ref="A58:A59"/>
    <mergeCell ref="B60:B63"/>
    <mergeCell ref="C60:C63"/>
    <mergeCell ref="D60:D63"/>
    <mergeCell ref="E60:E63"/>
    <mergeCell ref="F60:F63"/>
    <mergeCell ref="G60:G63"/>
    <mergeCell ref="H60:H63"/>
    <mergeCell ref="I60:I63"/>
    <mergeCell ref="J60:J63"/>
    <mergeCell ref="K60:K63"/>
    <mergeCell ref="L60:L63"/>
    <mergeCell ref="M60:M63"/>
    <mergeCell ref="N60:N62"/>
    <mergeCell ref="O60:O62"/>
    <mergeCell ref="P60:P62"/>
    <mergeCell ref="Q60:Q62"/>
    <mergeCell ref="R60:R62"/>
    <mergeCell ref="P58:P59"/>
    <mergeCell ref="Q58:Q59"/>
    <mergeCell ref="R58:R59"/>
    <mergeCell ref="S58:S59"/>
    <mergeCell ref="T58:T59"/>
    <mergeCell ref="O66:O68"/>
    <mergeCell ref="P66:P68"/>
    <mergeCell ref="Q66:Q68"/>
    <mergeCell ref="R66:R68"/>
    <mergeCell ref="AL60:AL63"/>
    <mergeCell ref="B64:B65"/>
    <mergeCell ref="C64:C65"/>
    <mergeCell ref="D64:D65"/>
    <mergeCell ref="E64:E65"/>
    <mergeCell ref="F64:F65"/>
    <mergeCell ref="G64:G65"/>
    <mergeCell ref="H64:H65"/>
    <mergeCell ref="I64:I65"/>
    <mergeCell ref="J64:J65"/>
    <mergeCell ref="K64:K65"/>
    <mergeCell ref="L64:L65"/>
    <mergeCell ref="M64:M65"/>
    <mergeCell ref="N64:N65"/>
    <mergeCell ref="O64:O65"/>
    <mergeCell ref="P64:P65"/>
    <mergeCell ref="Q64:Q65"/>
    <mergeCell ref="R64:R65"/>
    <mergeCell ref="S64:S65"/>
    <mergeCell ref="T64:T65"/>
    <mergeCell ref="U64:U65"/>
    <mergeCell ref="V64:V65"/>
    <mergeCell ref="W64:W65"/>
    <mergeCell ref="S60:S62"/>
    <mergeCell ref="T60:T62"/>
    <mergeCell ref="U60:U62"/>
    <mergeCell ref="V60:V62"/>
    <mergeCell ref="W60:W62"/>
    <mergeCell ref="S69:S70"/>
    <mergeCell ref="T69:T70"/>
    <mergeCell ref="U69:U70"/>
    <mergeCell ref="V69:V70"/>
    <mergeCell ref="S66:S68"/>
    <mergeCell ref="T66:T68"/>
    <mergeCell ref="U66:U68"/>
    <mergeCell ref="V66:V68"/>
    <mergeCell ref="W66:W68"/>
    <mergeCell ref="X66:X68"/>
    <mergeCell ref="Y66:Y68"/>
    <mergeCell ref="Z66:Z68"/>
    <mergeCell ref="AA66:AA68"/>
    <mergeCell ref="X64:X65"/>
    <mergeCell ref="Y64:Y65"/>
    <mergeCell ref="Z64:Z65"/>
    <mergeCell ref="AA64:AA65"/>
    <mergeCell ref="R71:R73"/>
    <mergeCell ref="A60:A68"/>
    <mergeCell ref="B69:B70"/>
    <mergeCell ref="C69:C70"/>
    <mergeCell ref="D69:D70"/>
    <mergeCell ref="E69:E70"/>
    <mergeCell ref="F69:F70"/>
    <mergeCell ref="G69:G70"/>
    <mergeCell ref="H69:H70"/>
    <mergeCell ref="I69:I70"/>
    <mergeCell ref="J69:J70"/>
    <mergeCell ref="K69:K70"/>
    <mergeCell ref="L69:L70"/>
    <mergeCell ref="M69:M70"/>
    <mergeCell ref="N69:N70"/>
    <mergeCell ref="O69:O70"/>
    <mergeCell ref="P69:P70"/>
    <mergeCell ref="Q69:Q70"/>
    <mergeCell ref="R69:R70"/>
    <mergeCell ref="B66:B68"/>
    <mergeCell ref="C66:C68"/>
    <mergeCell ref="D66:D68"/>
    <mergeCell ref="E66:E68"/>
    <mergeCell ref="F66:F68"/>
    <mergeCell ref="G66:G68"/>
    <mergeCell ref="H66:H68"/>
    <mergeCell ref="I66:I68"/>
    <mergeCell ref="J66:J68"/>
    <mergeCell ref="K66:K68"/>
    <mergeCell ref="L66:L68"/>
    <mergeCell ref="M66:M68"/>
    <mergeCell ref="N66:N68"/>
    <mergeCell ref="S71:S73"/>
    <mergeCell ref="T71:T73"/>
    <mergeCell ref="U71:U73"/>
    <mergeCell ref="V71:V73"/>
    <mergeCell ref="W71:W73"/>
    <mergeCell ref="X71:X73"/>
    <mergeCell ref="Y71:Y73"/>
    <mergeCell ref="Z71:Z73"/>
    <mergeCell ref="AA71:AA73"/>
    <mergeCell ref="W69:W70"/>
    <mergeCell ref="X69:X70"/>
    <mergeCell ref="Y69:Y70"/>
    <mergeCell ref="Z69:Z70"/>
    <mergeCell ref="AA69:AA70"/>
    <mergeCell ref="AL69:AL73"/>
    <mergeCell ref="AM69:AM73"/>
    <mergeCell ref="B71:B73"/>
    <mergeCell ref="C71:C73"/>
    <mergeCell ref="D71:D73"/>
    <mergeCell ref="E71:E73"/>
    <mergeCell ref="F71:F73"/>
    <mergeCell ref="G71:G73"/>
    <mergeCell ref="H71:H73"/>
    <mergeCell ref="I71:I73"/>
    <mergeCell ref="J71:J73"/>
    <mergeCell ref="K71:K73"/>
    <mergeCell ref="L71:L73"/>
    <mergeCell ref="M71:M73"/>
    <mergeCell ref="N71:N73"/>
    <mergeCell ref="O71:O73"/>
    <mergeCell ref="P71:P73"/>
    <mergeCell ref="Q71:Q73"/>
    <mergeCell ref="A69:A73"/>
    <mergeCell ref="B74:B76"/>
    <mergeCell ref="C74:C76"/>
    <mergeCell ref="D74:D76"/>
    <mergeCell ref="E74:E76"/>
    <mergeCell ref="F74:F76"/>
    <mergeCell ref="G74:G76"/>
    <mergeCell ref="H74:H76"/>
    <mergeCell ref="I74:I76"/>
    <mergeCell ref="J74:J76"/>
    <mergeCell ref="K74:K76"/>
    <mergeCell ref="L74:L76"/>
    <mergeCell ref="M74:M76"/>
    <mergeCell ref="N74:N76"/>
    <mergeCell ref="O74:O76"/>
    <mergeCell ref="P74:P75"/>
    <mergeCell ref="Q74:Q75"/>
    <mergeCell ref="W74:W75"/>
    <mergeCell ref="X74:X75"/>
    <mergeCell ref="Y74:Y75"/>
    <mergeCell ref="Z74:Z75"/>
    <mergeCell ref="AA74:AA75"/>
    <mergeCell ref="AL74:AL77"/>
    <mergeCell ref="AM74:AM77"/>
    <mergeCell ref="AN74:AN77"/>
    <mergeCell ref="A74:A77"/>
    <mergeCell ref="R74:R75"/>
    <mergeCell ref="S74:S75"/>
    <mergeCell ref="T74:T75"/>
    <mergeCell ref="U74:U75"/>
    <mergeCell ref="V74:V75"/>
    <mergeCell ref="S78:S80"/>
    <mergeCell ref="T78:T80"/>
    <mergeCell ref="U78:U80"/>
    <mergeCell ref="V78:V80"/>
    <mergeCell ref="W78:W80"/>
    <mergeCell ref="X78:X80"/>
    <mergeCell ref="Y78:Y80"/>
    <mergeCell ref="Z78:Z80"/>
    <mergeCell ref="AA78:AA80"/>
    <mergeCell ref="R78:R80"/>
    <mergeCell ref="V82:V83"/>
    <mergeCell ref="W82:W83"/>
    <mergeCell ref="X82:X83"/>
    <mergeCell ref="Y82:Y83"/>
    <mergeCell ref="Z82:Z83"/>
    <mergeCell ref="AK82:AK83"/>
    <mergeCell ref="AL82:AL83"/>
    <mergeCell ref="AM82:AM83"/>
    <mergeCell ref="A78:A81"/>
    <mergeCell ref="B78:B80"/>
    <mergeCell ref="C78:C80"/>
    <mergeCell ref="D78:D80"/>
    <mergeCell ref="E78:E80"/>
    <mergeCell ref="F78:F80"/>
    <mergeCell ref="G78:G80"/>
    <mergeCell ref="H78:H80"/>
    <mergeCell ref="I78:I80"/>
    <mergeCell ref="AN82:AN83"/>
    <mergeCell ref="AL78:AL81"/>
    <mergeCell ref="AM78:AM81"/>
    <mergeCell ref="AN78:AN81"/>
    <mergeCell ref="B82:B83"/>
    <mergeCell ref="C82:C83"/>
    <mergeCell ref="D82:D83"/>
    <mergeCell ref="E82:E83"/>
    <mergeCell ref="F82:F83"/>
    <mergeCell ref="G82:G83"/>
    <mergeCell ref="H82:H83"/>
    <mergeCell ref="I82:I83"/>
    <mergeCell ref="J82:J83"/>
    <mergeCell ref="K82:K83"/>
    <mergeCell ref="L82:L83"/>
    <mergeCell ref="M82:M83"/>
    <mergeCell ref="N82:N83"/>
    <mergeCell ref="O82:O83"/>
    <mergeCell ref="P82:P83"/>
    <mergeCell ref="Q82:Q83"/>
    <mergeCell ref="R82:R83"/>
    <mergeCell ref="S82:S83"/>
    <mergeCell ref="T82:T83"/>
    <mergeCell ref="U82:U83"/>
    <mergeCell ref="J78:J80"/>
    <mergeCell ref="K78:K80"/>
    <mergeCell ref="L78:L80"/>
    <mergeCell ref="M78:M80"/>
    <mergeCell ref="N78:N80"/>
    <mergeCell ref="O78:O80"/>
    <mergeCell ref="P78:P80"/>
    <mergeCell ref="Q78:Q80"/>
    <mergeCell ref="AL84:AL85"/>
    <mergeCell ref="K84:K85"/>
    <mergeCell ref="L84:L85"/>
    <mergeCell ref="M84:M85"/>
    <mergeCell ref="N84:N85"/>
    <mergeCell ref="O84:O85"/>
    <mergeCell ref="P84:P85"/>
    <mergeCell ref="Q84:Q85"/>
    <mergeCell ref="R84:R85"/>
    <mergeCell ref="S84:S85"/>
    <mergeCell ref="B84:B85"/>
    <mergeCell ref="C84:C85"/>
    <mergeCell ref="D84:D85"/>
    <mergeCell ref="E84:E85"/>
    <mergeCell ref="F84:F85"/>
    <mergeCell ref="G84:G85"/>
    <mergeCell ref="H84:H85"/>
    <mergeCell ref="I84:I85"/>
    <mergeCell ref="J84:J85"/>
    <mergeCell ref="AM84:AM85"/>
    <mergeCell ref="AN84:AN85"/>
    <mergeCell ref="B86:B87"/>
    <mergeCell ref="C86:C87"/>
    <mergeCell ref="D86:D87"/>
    <mergeCell ref="E86:E87"/>
    <mergeCell ref="F86:F87"/>
    <mergeCell ref="G86:G87"/>
    <mergeCell ref="I86:I87"/>
    <mergeCell ref="J86:J87"/>
    <mergeCell ref="K86:K87"/>
    <mergeCell ref="L86:L87"/>
    <mergeCell ref="M86:M87"/>
    <mergeCell ref="N86:N87"/>
    <mergeCell ref="O86:O87"/>
    <mergeCell ref="P86:P87"/>
    <mergeCell ref="Q86:Q87"/>
    <mergeCell ref="R86:R87"/>
    <mergeCell ref="S86:S87"/>
    <mergeCell ref="T86:T87"/>
    <mergeCell ref="U86:U87"/>
    <mergeCell ref="V86:V87"/>
    <mergeCell ref="W86:W87"/>
    <mergeCell ref="X86:X87"/>
    <mergeCell ref="T84:T85"/>
    <mergeCell ref="U84:U85"/>
    <mergeCell ref="V84:V85"/>
    <mergeCell ref="W84:W85"/>
    <mergeCell ref="X84:X85"/>
    <mergeCell ref="Y84:Y85"/>
    <mergeCell ref="Z84:Z85"/>
    <mergeCell ref="AA84:AA85"/>
    <mergeCell ref="Y86:Y87"/>
    <mergeCell ref="Z86:Z87"/>
    <mergeCell ref="AA86:AA87"/>
    <mergeCell ref="AL86:AL87"/>
    <mergeCell ref="AM86:AM87"/>
    <mergeCell ref="AN86:AN87"/>
    <mergeCell ref="B88:B90"/>
    <mergeCell ref="C88:C90"/>
    <mergeCell ref="D88:D90"/>
    <mergeCell ref="E88:E90"/>
    <mergeCell ref="F88:F90"/>
    <mergeCell ref="G88:G90"/>
    <mergeCell ref="H88:H90"/>
    <mergeCell ref="I88:I90"/>
    <mergeCell ref="J88:J90"/>
    <mergeCell ref="K88:K90"/>
    <mergeCell ref="L88:L90"/>
    <mergeCell ref="M88:M90"/>
    <mergeCell ref="N88:N90"/>
    <mergeCell ref="O88:O90"/>
    <mergeCell ref="P88:P90"/>
    <mergeCell ref="Q88:Q90"/>
    <mergeCell ref="R88:R90"/>
    <mergeCell ref="S88:S90"/>
    <mergeCell ref="AA88:AA90"/>
    <mergeCell ref="B93:B96"/>
    <mergeCell ref="C93:C96"/>
    <mergeCell ref="D93:D96"/>
    <mergeCell ref="E93:E96"/>
    <mergeCell ref="F93:F96"/>
    <mergeCell ref="G93:G96"/>
    <mergeCell ref="H93:H96"/>
    <mergeCell ref="I93:I96"/>
    <mergeCell ref="J93:J96"/>
    <mergeCell ref="K93:K96"/>
    <mergeCell ref="L93:L96"/>
    <mergeCell ref="M93:M96"/>
    <mergeCell ref="N93:N96"/>
    <mergeCell ref="O93:O96"/>
    <mergeCell ref="P93:P96"/>
    <mergeCell ref="Q93:Q96"/>
    <mergeCell ref="B109:B110"/>
    <mergeCell ref="C109:C110"/>
    <mergeCell ref="D109:D110"/>
    <mergeCell ref="E109:E110"/>
    <mergeCell ref="F109:F110"/>
    <mergeCell ref="G109:G110"/>
    <mergeCell ref="H109:H110"/>
    <mergeCell ref="O99:O104"/>
    <mergeCell ref="P99:P100"/>
    <mergeCell ref="Q99:Q100"/>
    <mergeCell ref="I105:I106"/>
    <mergeCell ref="J105:J106"/>
    <mergeCell ref="K105:K106"/>
    <mergeCell ref="L105:L106"/>
    <mergeCell ref="M105:M106"/>
    <mergeCell ref="N105:N108"/>
    <mergeCell ref="B113:B115"/>
    <mergeCell ref="C113:C115"/>
    <mergeCell ref="D113:D115"/>
    <mergeCell ref="E113:E115"/>
    <mergeCell ref="F113:F115"/>
    <mergeCell ref="G113:G115"/>
    <mergeCell ref="AA93:AA96"/>
    <mergeCell ref="B97:B98"/>
    <mergeCell ref="C97:C98"/>
    <mergeCell ref="D97:D98"/>
    <mergeCell ref="E97:E98"/>
    <mergeCell ref="F97:F98"/>
    <mergeCell ref="G97:G98"/>
    <mergeCell ref="H97:H98"/>
    <mergeCell ref="I97:I98"/>
    <mergeCell ref="J97:J98"/>
    <mergeCell ref="K97:K98"/>
    <mergeCell ref="L97:L98"/>
    <mergeCell ref="M97:M98"/>
    <mergeCell ref="N97:N98"/>
    <mergeCell ref="O97:O98"/>
    <mergeCell ref="P97:P98"/>
    <mergeCell ref="R93:R96"/>
    <mergeCell ref="S93:S96"/>
    <mergeCell ref="T93:T96"/>
    <mergeCell ref="Z99:Z100"/>
    <mergeCell ref="I99:I100"/>
    <mergeCell ref="J99:J100"/>
    <mergeCell ref="K99:K100"/>
    <mergeCell ref="L99:L100"/>
    <mergeCell ref="M99:M100"/>
    <mergeCell ref="N99:N104"/>
    <mergeCell ref="A82:A98"/>
    <mergeCell ref="B99:B100"/>
    <mergeCell ref="C99:C100"/>
    <mergeCell ref="D99:D100"/>
    <mergeCell ref="E99:E100"/>
    <mergeCell ref="F99:F100"/>
    <mergeCell ref="G99:G100"/>
    <mergeCell ref="H99:H100"/>
    <mergeCell ref="A99:A108"/>
    <mergeCell ref="U93:U96"/>
    <mergeCell ref="V93:V96"/>
    <mergeCell ref="W93:W96"/>
    <mergeCell ref="X93:X96"/>
    <mergeCell ref="Y93:Y96"/>
    <mergeCell ref="Z93:Z96"/>
    <mergeCell ref="T88:T90"/>
    <mergeCell ref="U88:U90"/>
    <mergeCell ref="V88:V90"/>
    <mergeCell ref="W88:W90"/>
    <mergeCell ref="X88:X90"/>
    <mergeCell ref="Y88:Y90"/>
    <mergeCell ref="Z88:Z90"/>
    <mergeCell ref="X101:X102"/>
    <mergeCell ref="Y101:Y102"/>
    <mergeCell ref="Z101:Z102"/>
    <mergeCell ref="B105:B106"/>
    <mergeCell ref="C105:C106"/>
    <mergeCell ref="D105:D106"/>
    <mergeCell ref="E105:E106"/>
    <mergeCell ref="F105:F106"/>
    <mergeCell ref="G105:G106"/>
    <mergeCell ref="H105:H106"/>
    <mergeCell ref="AA99:AA100"/>
    <mergeCell ref="AL99:AL104"/>
    <mergeCell ref="AM99:AM104"/>
    <mergeCell ref="AN99:AN100"/>
    <mergeCell ref="B101:B102"/>
    <mergeCell ref="C101:C102"/>
    <mergeCell ref="D101:D102"/>
    <mergeCell ref="E101:E102"/>
    <mergeCell ref="F101:F102"/>
    <mergeCell ref="G101:G102"/>
    <mergeCell ref="H101:H102"/>
    <mergeCell ref="I101:I102"/>
    <mergeCell ref="J101:J102"/>
    <mergeCell ref="K101:K102"/>
    <mergeCell ref="L101:L102"/>
    <mergeCell ref="M101:M102"/>
    <mergeCell ref="P101:P102"/>
    <mergeCell ref="Q101:Q102"/>
    <mergeCell ref="R101:R102"/>
    <mergeCell ref="S101:S102"/>
    <mergeCell ref="T101:T102"/>
    <mergeCell ref="U101:U102"/>
    <mergeCell ref="V101:V102"/>
    <mergeCell ref="W101:W102"/>
    <mergeCell ref="R99:R100"/>
    <mergeCell ref="S99:S100"/>
    <mergeCell ref="T99:T100"/>
    <mergeCell ref="U99:U100"/>
    <mergeCell ref="V99:V100"/>
    <mergeCell ref="W99:W100"/>
    <mergeCell ref="X99:X100"/>
    <mergeCell ref="Y99:Y100"/>
    <mergeCell ref="AA101:AA102"/>
    <mergeCell ref="AN101:AN102"/>
    <mergeCell ref="B103:B104"/>
    <mergeCell ref="C103:C104"/>
    <mergeCell ref="D103:D104"/>
    <mergeCell ref="E103:E104"/>
    <mergeCell ref="F103:F104"/>
    <mergeCell ref="G103:G104"/>
    <mergeCell ref="H103:H104"/>
    <mergeCell ref="I103:I104"/>
    <mergeCell ref="J103:J104"/>
    <mergeCell ref="K103:K104"/>
    <mergeCell ref="L103:L104"/>
    <mergeCell ref="M103:M104"/>
    <mergeCell ref="P103:P104"/>
    <mergeCell ref="Q103:Q104"/>
    <mergeCell ref="R103:R104"/>
    <mergeCell ref="S103:S104"/>
    <mergeCell ref="T103:T104"/>
    <mergeCell ref="U103:U104"/>
    <mergeCell ref="V103:V104"/>
    <mergeCell ref="AN103:AN104"/>
    <mergeCell ref="W103:W104"/>
    <mergeCell ref="X103:X104"/>
    <mergeCell ref="Y103:Y104"/>
    <mergeCell ref="Z103:Z104"/>
    <mergeCell ref="AA103:AA104"/>
    <mergeCell ref="W109:W110"/>
    <mergeCell ref="X109:X110"/>
    <mergeCell ref="Y109:Y110"/>
    <mergeCell ref="Z109:Z110"/>
    <mergeCell ref="I109:I110"/>
    <mergeCell ref="J109:J110"/>
    <mergeCell ref="K109:K110"/>
    <mergeCell ref="L109:L110"/>
    <mergeCell ref="M109:M110"/>
    <mergeCell ref="N109:N110"/>
    <mergeCell ref="O109:O110"/>
    <mergeCell ref="P109:P110"/>
    <mergeCell ref="Q109:Q110"/>
    <mergeCell ref="O105:O108"/>
    <mergeCell ref="P105:P106"/>
    <mergeCell ref="Q105:Q106"/>
    <mergeCell ref="R105:R106"/>
    <mergeCell ref="S105:S106"/>
    <mergeCell ref="U107:U108"/>
    <mergeCell ref="V107:V108"/>
    <mergeCell ref="W107:W108"/>
    <mergeCell ref="X107:X108"/>
    <mergeCell ref="Y107:Y108"/>
    <mergeCell ref="T105:T106"/>
    <mergeCell ref="U105:U106"/>
    <mergeCell ref="V105:V106"/>
    <mergeCell ref="W105:W106"/>
    <mergeCell ref="AM105:AM108"/>
    <mergeCell ref="AN105:AN108"/>
    <mergeCell ref="B107:B108"/>
    <mergeCell ref="C107:C108"/>
    <mergeCell ref="D107:D108"/>
    <mergeCell ref="E107:E108"/>
    <mergeCell ref="F107:F108"/>
    <mergeCell ref="G107:G108"/>
    <mergeCell ref="H107:H108"/>
    <mergeCell ref="I107:I108"/>
    <mergeCell ref="J107:J108"/>
    <mergeCell ref="K107:K108"/>
    <mergeCell ref="L107:L108"/>
    <mergeCell ref="M107:M108"/>
    <mergeCell ref="P107:P108"/>
    <mergeCell ref="Q107:Q108"/>
    <mergeCell ref="R107:R108"/>
    <mergeCell ref="S107:S108"/>
    <mergeCell ref="T107:T108"/>
    <mergeCell ref="AA105:AA106"/>
    <mergeCell ref="AL105:AL108"/>
    <mergeCell ref="Z107:Z108"/>
    <mergeCell ref="AA107:AA108"/>
    <mergeCell ref="X105:X106"/>
    <mergeCell ref="Y105:Y106"/>
    <mergeCell ref="Z105:Z106"/>
    <mergeCell ref="AL111:AL112"/>
    <mergeCell ref="AM111:AM112"/>
    <mergeCell ref="AN111:AN112"/>
    <mergeCell ref="AA109:AA110"/>
    <mergeCell ref="AL109:AL110"/>
    <mergeCell ref="AM109:AM110"/>
    <mergeCell ref="AN109:AN110"/>
    <mergeCell ref="B111:B112"/>
    <mergeCell ref="C111:C112"/>
    <mergeCell ref="D111:D112"/>
    <mergeCell ref="E111:E112"/>
    <mergeCell ref="F111:F112"/>
    <mergeCell ref="G111:G112"/>
    <mergeCell ref="H111:H112"/>
    <mergeCell ref="I111:I112"/>
    <mergeCell ref="J111:J112"/>
    <mergeCell ref="K111:K112"/>
    <mergeCell ref="L111:L112"/>
    <mergeCell ref="M111:M112"/>
    <mergeCell ref="N111:N112"/>
    <mergeCell ref="O111:O112"/>
    <mergeCell ref="P111:P112"/>
    <mergeCell ref="Q111:Q112"/>
    <mergeCell ref="R111:R112"/>
    <mergeCell ref="S111:S112"/>
    <mergeCell ref="T111:T112"/>
    <mergeCell ref="U111:U112"/>
    <mergeCell ref="R109:R110"/>
    <mergeCell ref="S109:S110"/>
    <mergeCell ref="T109:T110"/>
    <mergeCell ref="U109:U110"/>
    <mergeCell ref="V109:V110"/>
    <mergeCell ref="X113:X115"/>
    <mergeCell ref="Y113:Y115"/>
    <mergeCell ref="H113:H115"/>
    <mergeCell ref="I113:I115"/>
    <mergeCell ref="J113:J115"/>
    <mergeCell ref="K113:K115"/>
    <mergeCell ref="L113:L115"/>
    <mergeCell ref="M113:M115"/>
    <mergeCell ref="N113:N116"/>
    <mergeCell ref="O113:O116"/>
    <mergeCell ref="P113:P115"/>
    <mergeCell ref="V111:V112"/>
    <mergeCell ref="W111:W112"/>
    <mergeCell ref="X111:X112"/>
    <mergeCell ref="Y111:Y112"/>
    <mergeCell ref="Z111:Z112"/>
    <mergeCell ref="AA111:AA112"/>
    <mergeCell ref="AM117:AM119"/>
    <mergeCell ref="Z113:Z115"/>
    <mergeCell ref="AA113:AA115"/>
    <mergeCell ref="AL113:AL116"/>
    <mergeCell ref="AM113:AM116"/>
    <mergeCell ref="AN113:AN116"/>
    <mergeCell ref="B117:B119"/>
    <mergeCell ref="C117:C119"/>
    <mergeCell ref="D117:D119"/>
    <mergeCell ref="E117:E119"/>
    <mergeCell ref="F117:F119"/>
    <mergeCell ref="G117:G119"/>
    <mergeCell ref="H117:H119"/>
    <mergeCell ref="I117:I119"/>
    <mergeCell ref="J117:J119"/>
    <mergeCell ref="K117:K119"/>
    <mergeCell ref="L117:L119"/>
    <mergeCell ref="M117:M119"/>
    <mergeCell ref="N117:N119"/>
    <mergeCell ref="O117:O119"/>
    <mergeCell ref="P117:P119"/>
    <mergeCell ref="Q117:Q119"/>
    <mergeCell ref="R117:R119"/>
    <mergeCell ref="S117:S119"/>
    <mergeCell ref="T117:T119"/>
    <mergeCell ref="Q113:Q115"/>
    <mergeCell ref="R113:R115"/>
    <mergeCell ref="S113:S115"/>
    <mergeCell ref="T113:T115"/>
    <mergeCell ref="U113:U115"/>
    <mergeCell ref="V113:V115"/>
    <mergeCell ref="W113:W115"/>
    <mergeCell ref="AN117:AN119"/>
    <mergeCell ref="B120:B121"/>
    <mergeCell ref="C120:C121"/>
    <mergeCell ref="D120:D121"/>
    <mergeCell ref="E120:E121"/>
    <mergeCell ref="F120:F121"/>
    <mergeCell ref="G120:G121"/>
    <mergeCell ref="H120:H121"/>
    <mergeCell ref="I120:I121"/>
    <mergeCell ref="J120:J121"/>
    <mergeCell ref="K120:K121"/>
    <mergeCell ref="L120:L121"/>
    <mergeCell ref="M120:M121"/>
    <mergeCell ref="N120:N121"/>
    <mergeCell ref="O120:O121"/>
    <mergeCell ref="P120:P121"/>
    <mergeCell ref="Q120:Q121"/>
    <mergeCell ref="R120:R121"/>
    <mergeCell ref="S120:S121"/>
    <mergeCell ref="T120:T121"/>
    <mergeCell ref="U120:U121"/>
    <mergeCell ref="V120:V121"/>
    <mergeCell ref="W120:W121"/>
    <mergeCell ref="X120:X121"/>
    <mergeCell ref="U117:U119"/>
    <mergeCell ref="V117:V119"/>
    <mergeCell ref="W117:W119"/>
    <mergeCell ref="X117:X119"/>
    <mergeCell ref="Y117:Y119"/>
    <mergeCell ref="Z117:Z119"/>
    <mergeCell ref="AA117:AA119"/>
    <mergeCell ref="AL117:AL119"/>
    <mergeCell ref="Y120:Y121"/>
    <mergeCell ref="Z120:Z121"/>
    <mergeCell ref="AA120:AA121"/>
    <mergeCell ref="AL120:AL121"/>
    <mergeCell ref="AM120:AM121"/>
    <mergeCell ref="AN120:AN121"/>
    <mergeCell ref="B122:B125"/>
    <mergeCell ref="C122:C125"/>
    <mergeCell ref="D122:D125"/>
    <mergeCell ref="E122:E125"/>
    <mergeCell ref="F122:F125"/>
    <mergeCell ref="G122:G125"/>
    <mergeCell ref="H122:H125"/>
    <mergeCell ref="I122:I125"/>
    <mergeCell ref="J122:J125"/>
    <mergeCell ref="K122:K125"/>
    <mergeCell ref="L122:L125"/>
    <mergeCell ref="M122:M125"/>
    <mergeCell ref="N122:N125"/>
    <mergeCell ref="O122:O125"/>
    <mergeCell ref="P122:P125"/>
    <mergeCell ref="Q122:Q125"/>
    <mergeCell ref="R122:R125"/>
    <mergeCell ref="S122:S125"/>
    <mergeCell ref="AM122:AM125"/>
    <mergeCell ref="AN122:AN125"/>
    <mergeCell ref="T122:T125"/>
    <mergeCell ref="U122:U125"/>
    <mergeCell ref="V122:V125"/>
    <mergeCell ref="W122:W125"/>
    <mergeCell ref="X122:X125"/>
    <mergeCell ref="Y122:Y125"/>
    <mergeCell ref="Z122:Z125"/>
    <mergeCell ref="AA122:AA125"/>
    <mergeCell ref="Z126:Z129"/>
    <mergeCell ref="AA126:AA129"/>
    <mergeCell ref="AL126:AL129"/>
    <mergeCell ref="AM126:AM129"/>
    <mergeCell ref="B126:B129"/>
    <mergeCell ref="C126:C129"/>
    <mergeCell ref="D126:D129"/>
    <mergeCell ref="E126:E129"/>
    <mergeCell ref="F126:F129"/>
    <mergeCell ref="G126:G129"/>
    <mergeCell ref="H126:H129"/>
    <mergeCell ref="I126:I129"/>
    <mergeCell ref="J126:J129"/>
    <mergeCell ref="K126:K129"/>
    <mergeCell ref="L126:L129"/>
    <mergeCell ref="M126:M129"/>
    <mergeCell ref="N126:N129"/>
    <mergeCell ref="O126:O129"/>
    <mergeCell ref="P126:P129"/>
    <mergeCell ref="Q126:Q129"/>
    <mergeCell ref="R126:R129"/>
    <mergeCell ref="AL122:AL125"/>
    <mergeCell ref="AN126:AN129"/>
    <mergeCell ref="B130:B132"/>
    <mergeCell ref="C130:C132"/>
    <mergeCell ref="D130:D132"/>
    <mergeCell ref="E130:E132"/>
    <mergeCell ref="F130:F132"/>
    <mergeCell ref="G130:G132"/>
    <mergeCell ref="H130:H132"/>
    <mergeCell ref="I130:I132"/>
    <mergeCell ref="J130:J132"/>
    <mergeCell ref="K130:K132"/>
    <mergeCell ref="L130:L132"/>
    <mergeCell ref="M130:M132"/>
    <mergeCell ref="N130:N132"/>
    <mergeCell ref="O130:O132"/>
    <mergeCell ref="P130:P132"/>
    <mergeCell ref="Q130:Q132"/>
    <mergeCell ref="R130:R132"/>
    <mergeCell ref="S126:S129"/>
    <mergeCell ref="T126:T129"/>
    <mergeCell ref="U126:U129"/>
    <mergeCell ref="V126:V129"/>
    <mergeCell ref="W126:W129"/>
    <mergeCell ref="Z133:Z134"/>
    <mergeCell ref="AL130:AL132"/>
    <mergeCell ref="AM130:AM132"/>
    <mergeCell ref="AN130:AN132"/>
    <mergeCell ref="A109:A132"/>
    <mergeCell ref="B133:B134"/>
    <mergeCell ref="C133:C134"/>
    <mergeCell ref="D133:D134"/>
    <mergeCell ref="E133:E134"/>
    <mergeCell ref="F133:F134"/>
    <mergeCell ref="G133:G134"/>
    <mergeCell ref="H133:H134"/>
    <mergeCell ref="I133:I134"/>
    <mergeCell ref="J133:J134"/>
    <mergeCell ref="K133:K134"/>
    <mergeCell ref="L133:L134"/>
    <mergeCell ref="M133:M134"/>
    <mergeCell ref="N133:N134"/>
    <mergeCell ref="O133:O134"/>
    <mergeCell ref="P133:P134"/>
    <mergeCell ref="Q133:Q134"/>
    <mergeCell ref="S130:S132"/>
    <mergeCell ref="T130:T132"/>
    <mergeCell ref="U130:U132"/>
    <mergeCell ref="V130:V132"/>
    <mergeCell ref="W130:W132"/>
    <mergeCell ref="X130:X132"/>
    <mergeCell ref="Y130:Y132"/>
    <mergeCell ref="Z130:Z132"/>
    <mergeCell ref="AA130:AA132"/>
    <mergeCell ref="X126:X129"/>
    <mergeCell ref="Y126:Y129"/>
    <mergeCell ref="AA133:AA134"/>
    <mergeCell ref="B135:B136"/>
    <mergeCell ref="C135:C136"/>
    <mergeCell ref="D135:D136"/>
    <mergeCell ref="E135:E136"/>
    <mergeCell ref="F135:F136"/>
    <mergeCell ref="G135:G136"/>
    <mergeCell ref="H135:H136"/>
    <mergeCell ref="I135:I136"/>
    <mergeCell ref="J135:J136"/>
    <mergeCell ref="K135:K136"/>
    <mergeCell ref="L135:L136"/>
    <mergeCell ref="M135:M136"/>
    <mergeCell ref="N135:N136"/>
    <mergeCell ref="O135:O136"/>
    <mergeCell ref="P135:P136"/>
    <mergeCell ref="Q135:Q136"/>
    <mergeCell ref="R135:R136"/>
    <mergeCell ref="S135:S136"/>
    <mergeCell ref="T135:T136"/>
    <mergeCell ref="U135:U136"/>
    <mergeCell ref="V135:V136"/>
    <mergeCell ref="W135:W136"/>
    <mergeCell ref="X135:X136"/>
    <mergeCell ref="R133:R134"/>
    <mergeCell ref="S133:S134"/>
    <mergeCell ref="T133:T134"/>
    <mergeCell ref="U133:U134"/>
    <mergeCell ref="V133:V134"/>
    <mergeCell ref="W133:W134"/>
    <mergeCell ref="X133:X134"/>
    <mergeCell ref="Y133:Y134"/>
    <mergeCell ref="Y135:Y136"/>
    <mergeCell ref="Z135:Z136"/>
    <mergeCell ref="AA135:AA136"/>
    <mergeCell ref="B137:B138"/>
    <mergeCell ref="C137:C138"/>
    <mergeCell ref="D137:D138"/>
    <mergeCell ref="E137:E138"/>
    <mergeCell ref="F137:F138"/>
    <mergeCell ref="G137:G138"/>
    <mergeCell ref="H137:H138"/>
    <mergeCell ref="I137:I138"/>
    <mergeCell ref="J137:J138"/>
    <mergeCell ref="K137:K138"/>
    <mergeCell ref="L137:L138"/>
    <mergeCell ref="M137:M138"/>
    <mergeCell ref="N137:N138"/>
    <mergeCell ref="O137:O138"/>
    <mergeCell ref="P137:P138"/>
    <mergeCell ref="Q137:Q138"/>
    <mergeCell ref="R137:R138"/>
    <mergeCell ref="S137:S138"/>
    <mergeCell ref="T137:T138"/>
    <mergeCell ref="U137:U138"/>
    <mergeCell ref="V137:V138"/>
    <mergeCell ref="W137:W138"/>
    <mergeCell ref="X137:X138"/>
    <mergeCell ref="Y137:Y138"/>
    <mergeCell ref="Z137:Z138"/>
    <mergeCell ref="AA137:AA138"/>
    <mergeCell ref="B139:B140"/>
    <mergeCell ref="C139:C140"/>
    <mergeCell ref="D139:D140"/>
    <mergeCell ref="E139:E140"/>
    <mergeCell ref="F139:F140"/>
    <mergeCell ref="G139:G140"/>
    <mergeCell ref="H139:H140"/>
    <mergeCell ref="I139:I140"/>
    <mergeCell ref="J139:J140"/>
    <mergeCell ref="K139:K140"/>
    <mergeCell ref="L139:L140"/>
    <mergeCell ref="M139:M140"/>
    <mergeCell ref="N139:N140"/>
    <mergeCell ref="O139:O140"/>
    <mergeCell ref="P139:P140"/>
    <mergeCell ref="Q139:Q140"/>
    <mergeCell ref="R139:R140"/>
    <mergeCell ref="S139:S140"/>
    <mergeCell ref="T139:T140"/>
    <mergeCell ref="T141:T142"/>
    <mergeCell ref="U141:U142"/>
    <mergeCell ref="V141:V142"/>
    <mergeCell ref="W141:W142"/>
    <mergeCell ref="X141:X142"/>
    <mergeCell ref="Y141:Y142"/>
    <mergeCell ref="Z141:Z142"/>
    <mergeCell ref="AA141:AA142"/>
    <mergeCell ref="U139:U140"/>
    <mergeCell ref="V139:V140"/>
    <mergeCell ref="W139:W140"/>
    <mergeCell ref="X139:X140"/>
    <mergeCell ref="Y139:Y140"/>
    <mergeCell ref="Z139:Z140"/>
    <mergeCell ref="AA139:AA140"/>
    <mergeCell ref="B141:B142"/>
    <mergeCell ref="C141:C142"/>
    <mergeCell ref="D141:D142"/>
    <mergeCell ref="E141:E142"/>
    <mergeCell ref="F141:F142"/>
    <mergeCell ref="G141:G142"/>
    <mergeCell ref="H141:H142"/>
    <mergeCell ref="I141:I142"/>
    <mergeCell ref="J141:J142"/>
    <mergeCell ref="K141:K142"/>
    <mergeCell ref="L141:L142"/>
    <mergeCell ref="M141:M142"/>
    <mergeCell ref="N141:N142"/>
    <mergeCell ref="O141:O142"/>
    <mergeCell ref="P141:P142"/>
    <mergeCell ref="Q141:Q142"/>
    <mergeCell ref="R141:R142"/>
    <mergeCell ref="J143:J145"/>
    <mergeCell ref="K143:K145"/>
    <mergeCell ref="L143:L145"/>
    <mergeCell ref="M143:M145"/>
    <mergeCell ref="N143:N145"/>
    <mergeCell ref="O143:O145"/>
    <mergeCell ref="P143:P145"/>
    <mergeCell ref="Q143:Q145"/>
    <mergeCell ref="A133:A142"/>
    <mergeCell ref="AL133:AL134"/>
    <mergeCell ref="AM133:AM134"/>
    <mergeCell ref="AN133:AN134"/>
    <mergeCell ref="AL135:AL136"/>
    <mergeCell ref="AM135:AM136"/>
    <mergeCell ref="AN135:AN136"/>
    <mergeCell ref="AL137:AL138"/>
    <mergeCell ref="AM137:AM138"/>
    <mergeCell ref="AN137:AN138"/>
    <mergeCell ref="AL139:AL140"/>
    <mergeCell ref="AM139:AM140"/>
    <mergeCell ref="AN139:AN140"/>
    <mergeCell ref="AL141:AL142"/>
    <mergeCell ref="AM141:AM142"/>
    <mergeCell ref="AN141:AN142"/>
    <mergeCell ref="B143:B145"/>
    <mergeCell ref="C143:C145"/>
    <mergeCell ref="D143:D145"/>
    <mergeCell ref="E143:E145"/>
    <mergeCell ref="F143:F145"/>
    <mergeCell ref="G143:G145"/>
    <mergeCell ref="H143:H145"/>
    <mergeCell ref="S141:S142"/>
    <mergeCell ref="AA143:AA145"/>
    <mergeCell ref="AN143:AN145"/>
    <mergeCell ref="B146:B148"/>
    <mergeCell ref="C146:C148"/>
    <mergeCell ref="D146:D148"/>
    <mergeCell ref="E146:E148"/>
    <mergeCell ref="F146:F148"/>
    <mergeCell ref="G146:G148"/>
    <mergeCell ref="I146:I148"/>
    <mergeCell ref="J146:J148"/>
    <mergeCell ref="K146:K148"/>
    <mergeCell ref="L146:L148"/>
    <mergeCell ref="M146:M148"/>
    <mergeCell ref="N146:N148"/>
    <mergeCell ref="O146:O148"/>
    <mergeCell ref="P146:P148"/>
    <mergeCell ref="Q146:Q148"/>
    <mergeCell ref="R146:R148"/>
    <mergeCell ref="S146:S148"/>
    <mergeCell ref="T146:T148"/>
    <mergeCell ref="U146:U148"/>
    <mergeCell ref="V146:V148"/>
    <mergeCell ref="R143:R145"/>
    <mergeCell ref="S143:S145"/>
    <mergeCell ref="T143:T145"/>
    <mergeCell ref="U143:U145"/>
    <mergeCell ref="V143:V145"/>
    <mergeCell ref="W143:W145"/>
    <mergeCell ref="X143:X145"/>
    <mergeCell ref="Y143:Y145"/>
    <mergeCell ref="Z143:Z145"/>
    <mergeCell ref="I143:I145"/>
    <mergeCell ref="AA146:AA148"/>
    <mergeCell ref="AN146:AN148"/>
    <mergeCell ref="B149:B151"/>
    <mergeCell ref="C149:C151"/>
    <mergeCell ref="D149:D151"/>
    <mergeCell ref="E149:E151"/>
    <mergeCell ref="F149:F151"/>
    <mergeCell ref="G149:G151"/>
    <mergeCell ref="I149:I151"/>
    <mergeCell ref="J149:J151"/>
    <mergeCell ref="K149:K151"/>
    <mergeCell ref="L149:L151"/>
    <mergeCell ref="M149:M151"/>
    <mergeCell ref="N149:N151"/>
    <mergeCell ref="O149:O151"/>
    <mergeCell ref="P149:P151"/>
    <mergeCell ref="Q149:Q151"/>
    <mergeCell ref="R149:R151"/>
    <mergeCell ref="AN149:AN151"/>
    <mergeCell ref="F152:F154"/>
    <mergeCell ref="G152:G154"/>
    <mergeCell ref="I152:I154"/>
    <mergeCell ref="J152:J154"/>
    <mergeCell ref="K152:K154"/>
    <mergeCell ref="L152:L154"/>
    <mergeCell ref="M152:M154"/>
    <mergeCell ref="N152:N154"/>
    <mergeCell ref="O152:O154"/>
    <mergeCell ref="P152:P154"/>
    <mergeCell ref="Q152:Q154"/>
    <mergeCell ref="R152:R154"/>
    <mergeCell ref="S152:S154"/>
    <mergeCell ref="W146:W148"/>
    <mergeCell ref="X146:X148"/>
    <mergeCell ref="Y146:Y148"/>
    <mergeCell ref="Z146:Z148"/>
    <mergeCell ref="S149:S151"/>
    <mergeCell ref="T149:T151"/>
    <mergeCell ref="U149:U151"/>
    <mergeCell ref="V149:V151"/>
    <mergeCell ref="W149:W151"/>
    <mergeCell ref="X149:X151"/>
    <mergeCell ref="Y149:Y151"/>
    <mergeCell ref="Z149:Z151"/>
    <mergeCell ref="AA149:AA151"/>
    <mergeCell ref="Z152:Z154"/>
    <mergeCell ref="AA152:AA154"/>
    <mergeCell ref="AN152:AN154"/>
    <mergeCell ref="B155:B157"/>
    <mergeCell ref="C155:C157"/>
    <mergeCell ref="D155:D157"/>
    <mergeCell ref="E155:E157"/>
    <mergeCell ref="F155:F157"/>
    <mergeCell ref="G155:G157"/>
    <mergeCell ref="H155:H157"/>
    <mergeCell ref="I155:I157"/>
    <mergeCell ref="J155:J157"/>
    <mergeCell ref="K155:K157"/>
    <mergeCell ref="L155:L157"/>
    <mergeCell ref="M155:M157"/>
    <mergeCell ref="N155:N157"/>
    <mergeCell ref="O155:O157"/>
    <mergeCell ref="P155:P157"/>
    <mergeCell ref="Q155:Q157"/>
    <mergeCell ref="B152:B154"/>
    <mergeCell ref="C152:C154"/>
    <mergeCell ref="D152:D154"/>
    <mergeCell ref="E152:E154"/>
    <mergeCell ref="AN155:AN157"/>
    <mergeCell ref="A143:A157"/>
    <mergeCell ref="B158:B159"/>
    <mergeCell ref="C158:C159"/>
    <mergeCell ref="D158:D159"/>
    <mergeCell ref="E158:E159"/>
    <mergeCell ref="F158:F159"/>
    <mergeCell ref="G158:G159"/>
    <mergeCell ref="H158:H159"/>
    <mergeCell ref="I158:I159"/>
    <mergeCell ref="J158:J159"/>
    <mergeCell ref="K158:K159"/>
    <mergeCell ref="L158:L159"/>
    <mergeCell ref="M158:M159"/>
    <mergeCell ref="N158:N159"/>
    <mergeCell ref="O158:O159"/>
    <mergeCell ref="P158:P159"/>
    <mergeCell ref="Q158:Q159"/>
    <mergeCell ref="R158:R159"/>
    <mergeCell ref="S158:S159"/>
    <mergeCell ref="T158:T159"/>
    <mergeCell ref="S155:S157"/>
    <mergeCell ref="T155:T157"/>
    <mergeCell ref="U155:U157"/>
    <mergeCell ref="V155:V157"/>
    <mergeCell ref="W155:W157"/>
    <mergeCell ref="X155:X157"/>
    <mergeCell ref="Y155:Y157"/>
    <mergeCell ref="Z155:Z157"/>
    <mergeCell ref="AA155:AA157"/>
    <mergeCell ref="X152:X154"/>
    <mergeCell ref="T152:T154"/>
    <mergeCell ref="Y152:Y154"/>
    <mergeCell ref="Y160:Y161"/>
    <mergeCell ref="Z160:Z161"/>
    <mergeCell ref="AA160:AA161"/>
    <mergeCell ref="U158:U159"/>
    <mergeCell ref="V158:V159"/>
    <mergeCell ref="W158:W159"/>
    <mergeCell ref="X158:X159"/>
    <mergeCell ref="Y158:Y159"/>
    <mergeCell ref="Z158:Z159"/>
    <mergeCell ref="AA158:AA159"/>
    <mergeCell ref="B160:B161"/>
    <mergeCell ref="C160:C161"/>
    <mergeCell ref="D160:D161"/>
    <mergeCell ref="E160:E161"/>
    <mergeCell ref="F160:F161"/>
    <mergeCell ref="G160:G161"/>
    <mergeCell ref="H160:H161"/>
    <mergeCell ref="I160:I161"/>
    <mergeCell ref="J160:J161"/>
    <mergeCell ref="K160:K161"/>
    <mergeCell ref="L160:L161"/>
    <mergeCell ref="M160:M161"/>
    <mergeCell ref="N160:N161"/>
    <mergeCell ref="O160:O161"/>
    <mergeCell ref="P160:P161"/>
    <mergeCell ref="Q160:Q161"/>
    <mergeCell ref="R160:R161"/>
    <mergeCell ref="R155:R157"/>
    <mergeCell ref="U152:U154"/>
    <mergeCell ref="V152:V154"/>
    <mergeCell ref="W152:W154"/>
    <mergeCell ref="R162:R163"/>
    <mergeCell ref="S162:S163"/>
    <mergeCell ref="B162:B163"/>
    <mergeCell ref="C162:C163"/>
    <mergeCell ref="D162:D163"/>
    <mergeCell ref="E162:E163"/>
    <mergeCell ref="F162:F163"/>
    <mergeCell ref="G162:G163"/>
    <mergeCell ref="H162:H163"/>
    <mergeCell ref="I162:I163"/>
    <mergeCell ref="J162:J163"/>
    <mergeCell ref="S160:S161"/>
    <mergeCell ref="T160:T161"/>
    <mergeCell ref="U160:U161"/>
    <mergeCell ref="V160:V161"/>
    <mergeCell ref="W160:W161"/>
    <mergeCell ref="X160:X161"/>
    <mergeCell ref="Z164:Z168"/>
    <mergeCell ref="T162:T163"/>
    <mergeCell ref="U162:U163"/>
    <mergeCell ref="V162:V163"/>
    <mergeCell ref="W162:W163"/>
    <mergeCell ref="X162:X163"/>
    <mergeCell ref="Y162:Y163"/>
    <mergeCell ref="Z162:Z163"/>
    <mergeCell ref="AA162:AA163"/>
    <mergeCell ref="B164:B168"/>
    <mergeCell ref="C164:C168"/>
    <mergeCell ref="D164:D168"/>
    <mergeCell ref="E164:E168"/>
    <mergeCell ref="F164:F168"/>
    <mergeCell ref="G164:G168"/>
    <mergeCell ref="H164:H168"/>
    <mergeCell ref="I164:I168"/>
    <mergeCell ref="J164:J168"/>
    <mergeCell ref="K164:K168"/>
    <mergeCell ref="L164:L168"/>
    <mergeCell ref="M164:M168"/>
    <mergeCell ref="N164:N168"/>
    <mergeCell ref="O164:O168"/>
    <mergeCell ref="P164:P168"/>
    <mergeCell ref="Q164:Q168"/>
    <mergeCell ref="K162:K163"/>
    <mergeCell ref="L162:L163"/>
    <mergeCell ref="M162:M163"/>
    <mergeCell ref="N162:N163"/>
    <mergeCell ref="O162:O163"/>
    <mergeCell ref="P162:P163"/>
    <mergeCell ref="Q162:Q163"/>
    <mergeCell ref="AA164:AA168"/>
    <mergeCell ref="B169:B172"/>
    <mergeCell ref="C169:C172"/>
    <mergeCell ref="D169:D172"/>
    <mergeCell ref="E169:E172"/>
    <mergeCell ref="F169:F172"/>
    <mergeCell ref="G169:G172"/>
    <mergeCell ref="H169:H172"/>
    <mergeCell ref="I169:I172"/>
    <mergeCell ref="J169:J172"/>
    <mergeCell ref="K169:K172"/>
    <mergeCell ref="L169:L172"/>
    <mergeCell ref="M169:M172"/>
    <mergeCell ref="N169:N172"/>
    <mergeCell ref="O169:O172"/>
    <mergeCell ref="P169:P172"/>
    <mergeCell ref="Q169:Q172"/>
    <mergeCell ref="R169:R172"/>
    <mergeCell ref="S169:S172"/>
    <mergeCell ref="T169:T172"/>
    <mergeCell ref="U169:U172"/>
    <mergeCell ref="V169:V172"/>
    <mergeCell ref="W169:W172"/>
    <mergeCell ref="X169:X172"/>
    <mergeCell ref="R164:R168"/>
    <mergeCell ref="S164:S168"/>
    <mergeCell ref="T164:T168"/>
    <mergeCell ref="U164:U168"/>
    <mergeCell ref="V164:V168"/>
    <mergeCell ref="W164:W168"/>
    <mergeCell ref="X164:X168"/>
    <mergeCell ref="Y164:Y168"/>
    <mergeCell ref="Y173:Y178"/>
    <mergeCell ref="Z173:Z178"/>
    <mergeCell ref="AA173:AA178"/>
    <mergeCell ref="A158:A178"/>
    <mergeCell ref="AM158:AM178"/>
    <mergeCell ref="AL158:AL178"/>
    <mergeCell ref="AM143:AM157"/>
    <mergeCell ref="AL143:AL157"/>
    <mergeCell ref="Y169:Y172"/>
    <mergeCell ref="Z169:Z172"/>
    <mergeCell ref="AA169:AA172"/>
    <mergeCell ref="B173:B178"/>
    <mergeCell ref="C173:C178"/>
    <mergeCell ref="D173:D178"/>
    <mergeCell ref="E173:E178"/>
    <mergeCell ref="F173:F178"/>
    <mergeCell ref="G173:G178"/>
    <mergeCell ref="H173:H178"/>
    <mergeCell ref="I173:I178"/>
    <mergeCell ref="J173:J178"/>
    <mergeCell ref="K173:K178"/>
    <mergeCell ref="L173:L178"/>
    <mergeCell ref="M173:M178"/>
    <mergeCell ref="N173:N178"/>
    <mergeCell ref="O173:O178"/>
    <mergeCell ref="P173:P178"/>
    <mergeCell ref="Q173:Q178"/>
    <mergeCell ref="R173:R178"/>
    <mergeCell ref="S173:S178"/>
    <mergeCell ref="T173:T178"/>
    <mergeCell ref="U173:U178"/>
    <mergeCell ref="V173:V178"/>
    <mergeCell ref="B196:B198"/>
    <mergeCell ref="C196:C198"/>
    <mergeCell ref="D196:D198"/>
    <mergeCell ref="E196:E198"/>
    <mergeCell ref="F196:F198"/>
    <mergeCell ref="G196:G198"/>
    <mergeCell ref="H196:H198"/>
    <mergeCell ref="I196:I198"/>
    <mergeCell ref="B199:B202"/>
    <mergeCell ref="C199:C202"/>
    <mergeCell ref="D199:D202"/>
    <mergeCell ref="E199:E202"/>
    <mergeCell ref="F199:F202"/>
    <mergeCell ref="G199:G202"/>
    <mergeCell ref="H199:H202"/>
    <mergeCell ref="W173:W178"/>
    <mergeCell ref="X173:X178"/>
    <mergeCell ref="R192:R195"/>
    <mergeCell ref="S192:S195"/>
    <mergeCell ref="T192:T195"/>
    <mergeCell ref="U192:U195"/>
    <mergeCell ref="V192:V195"/>
    <mergeCell ref="W192:W195"/>
    <mergeCell ref="X192:X195"/>
    <mergeCell ref="I199:I202"/>
    <mergeCell ref="AA179:AA182"/>
    <mergeCell ref="J179:J182"/>
    <mergeCell ref="K179:K182"/>
    <mergeCell ref="L179:L182"/>
    <mergeCell ref="M179:M182"/>
    <mergeCell ref="N179:N182"/>
    <mergeCell ref="O179:O182"/>
    <mergeCell ref="P179:P182"/>
    <mergeCell ref="Q179:Q182"/>
    <mergeCell ref="R179:R182"/>
    <mergeCell ref="B179:B182"/>
    <mergeCell ref="C179:C182"/>
    <mergeCell ref="D179:D182"/>
    <mergeCell ref="E179:E182"/>
    <mergeCell ref="F179:F182"/>
    <mergeCell ref="G179:G182"/>
    <mergeCell ref="H179:H182"/>
    <mergeCell ref="I179:I182"/>
    <mergeCell ref="AL179:AL182"/>
    <mergeCell ref="AM179:AM182"/>
    <mergeCell ref="AN179:AN182"/>
    <mergeCell ref="B184:B185"/>
    <mergeCell ref="C184:C185"/>
    <mergeCell ref="D184:D185"/>
    <mergeCell ref="E184:E185"/>
    <mergeCell ref="F184:F185"/>
    <mergeCell ref="G184:G185"/>
    <mergeCell ref="H184:H185"/>
    <mergeCell ref="I184:I185"/>
    <mergeCell ref="J184:J185"/>
    <mergeCell ref="K184:K185"/>
    <mergeCell ref="L184:L185"/>
    <mergeCell ref="M184:M185"/>
    <mergeCell ref="N184:N185"/>
    <mergeCell ref="O184:O185"/>
    <mergeCell ref="P184:P185"/>
    <mergeCell ref="Q184:Q185"/>
    <mergeCell ref="R184:R185"/>
    <mergeCell ref="S184:S185"/>
    <mergeCell ref="T184:T185"/>
    <mergeCell ref="U184:U185"/>
    <mergeCell ref="V184:V185"/>
    <mergeCell ref="S179:S182"/>
    <mergeCell ref="T179:T182"/>
    <mergeCell ref="U179:U182"/>
    <mergeCell ref="V179:V182"/>
    <mergeCell ref="W179:W182"/>
    <mergeCell ref="X179:X182"/>
    <mergeCell ref="Y179:Y182"/>
    <mergeCell ref="Z179:Z182"/>
    <mergeCell ref="W184:W185"/>
    <mergeCell ref="X184:X185"/>
    <mergeCell ref="Y184:Y185"/>
    <mergeCell ref="Z184:Z185"/>
    <mergeCell ref="AA184:AA185"/>
    <mergeCell ref="AM184:AM185"/>
    <mergeCell ref="B186:B187"/>
    <mergeCell ref="C186:C187"/>
    <mergeCell ref="D186:D187"/>
    <mergeCell ref="E186:E187"/>
    <mergeCell ref="F186:F187"/>
    <mergeCell ref="G186:G187"/>
    <mergeCell ref="H186:H187"/>
    <mergeCell ref="I186:I187"/>
    <mergeCell ref="J186:J187"/>
    <mergeCell ref="K186:K187"/>
    <mergeCell ref="L186:L187"/>
    <mergeCell ref="M186:M187"/>
    <mergeCell ref="N186:N187"/>
    <mergeCell ref="O186:O187"/>
    <mergeCell ref="P186:P187"/>
    <mergeCell ref="Q186:Q187"/>
    <mergeCell ref="R186:R187"/>
    <mergeCell ref="S186:S187"/>
    <mergeCell ref="AM186:AM187"/>
    <mergeCell ref="AN186:AN187"/>
    <mergeCell ref="B188:B191"/>
    <mergeCell ref="C188:C191"/>
    <mergeCell ref="D188:D191"/>
    <mergeCell ref="E188:E191"/>
    <mergeCell ref="F188:F191"/>
    <mergeCell ref="G188:G191"/>
    <mergeCell ref="H188:H191"/>
    <mergeCell ref="I188:I191"/>
    <mergeCell ref="J188:J191"/>
    <mergeCell ref="K188:K191"/>
    <mergeCell ref="L188:L191"/>
    <mergeCell ref="M188:M191"/>
    <mergeCell ref="N188:N191"/>
    <mergeCell ref="O188:O191"/>
    <mergeCell ref="P188:P191"/>
    <mergeCell ref="Q188:Q191"/>
    <mergeCell ref="R188:R191"/>
    <mergeCell ref="S188:S191"/>
    <mergeCell ref="T188:T191"/>
    <mergeCell ref="U188:U191"/>
    <mergeCell ref="V188:V191"/>
    <mergeCell ref="W188:W191"/>
    <mergeCell ref="T186:T187"/>
    <mergeCell ref="U186:U187"/>
    <mergeCell ref="V186:V187"/>
    <mergeCell ref="W186:W187"/>
    <mergeCell ref="X186:X187"/>
    <mergeCell ref="Y186:Y187"/>
    <mergeCell ref="Z186:Z187"/>
    <mergeCell ref="AA186:AA187"/>
    <mergeCell ref="AL186:AL187"/>
    <mergeCell ref="Y192:Y195"/>
    <mergeCell ref="Z192:Z195"/>
    <mergeCell ref="AA192:AA195"/>
    <mergeCell ref="X188:X191"/>
    <mergeCell ref="Y188:Y191"/>
    <mergeCell ref="Z188:Z191"/>
    <mergeCell ref="AA188:AA191"/>
    <mergeCell ref="AL188:AL198"/>
    <mergeCell ref="AM188:AM198"/>
    <mergeCell ref="AN188:AN198"/>
    <mergeCell ref="B192:B195"/>
    <mergeCell ref="C192:C195"/>
    <mergeCell ref="D192:D195"/>
    <mergeCell ref="E192:E195"/>
    <mergeCell ref="F192:F195"/>
    <mergeCell ref="G192:G195"/>
    <mergeCell ref="H192:H195"/>
    <mergeCell ref="I192:I195"/>
    <mergeCell ref="J192:J195"/>
    <mergeCell ref="K192:K195"/>
    <mergeCell ref="L192:L195"/>
    <mergeCell ref="M192:M195"/>
    <mergeCell ref="N192:N195"/>
    <mergeCell ref="O192:O195"/>
    <mergeCell ref="P192:P195"/>
    <mergeCell ref="Q192:Q195"/>
    <mergeCell ref="S196:S198"/>
    <mergeCell ref="T196:T198"/>
    <mergeCell ref="U196:U198"/>
    <mergeCell ref="V196:V198"/>
    <mergeCell ref="W196:W198"/>
    <mergeCell ref="X196:X198"/>
    <mergeCell ref="Y196:Y198"/>
    <mergeCell ref="Z196:Z198"/>
    <mergeCell ref="AA196:AA198"/>
    <mergeCell ref="J196:J198"/>
    <mergeCell ref="K196:K198"/>
    <mergeCell ref="L196:L198"/>
    <mergeCell ref="M196:M198"/>
    <mergeCell ref="N196:N198"/>
    <mergeCell ref="O196:O198"/>
    <mergeCell ref="P196:P198"/>
    <mergeCell ref="Q196:Q198"/>
    <mergeCell ref="R196:R198"/>
    <mergeCell ref="U203:U204"/>
    <mergeCell ref="R199:R202"/>
    <mergeCell ref="S199:S202"/>
    <mergeCell ref="T199:T202"/>
    <mergeCell ref="U199:U202"/>
    <mergeCell ref="V199:V202"/>
    <mergeCell ref="W199:W202"/>
    <mergeCell ref="X199:X202"/>
    <mergeCell ref="Y199:Y202"/>
    <mergeCell ref="Z199:Z202"/>
    <mergeCell ref="J199:J202"/>
    <mergeCell ref="K199:K202"/>
    <mergeCell ref="L199:L202"/>
    <mergeCell ref="M199:M202"/>
    <mergeCell ref="N199:N202"/>
    <mergeCell ref="O199:O202"/>
    <mergeCell ref="P199:P202"/>
    <mergeCell ref="Q199:Q202"/>
    <mergeCell ref="V203:V204"/>
    <mergeCell ref="W203:W204"/>
    <mergeCell ref="X203:X204"/>
    <mergeCell ref="Y203:Y204"/>
    <mergeCell ref="Z203:Z204"/>
    <mergeCell ref="AA203:AA204"/>
    <mergeCell ref="AL203:AL204"/>
    <mergeCell ref="AM203:AM204"/>
    <mergeCell ref="AN203:AN204"/>
    <mergeCell ref="AA199:AA202"/>
    <mergeCell ref="AL199:AL202"/>
    <mergeCell ref="AM199:AM202"/>
    <mergeCell ref="AN199:AN202"/>
    <mergeCell ref="B203:B204"/>
    <mergeCell ref="C203:C204"/>
    <mergeCell ref="D203:D204"/>
    <mergeCell ref="E203:E204"/>
    <mergeCell ref="F203:F204"/>
    <mergeCell ref="G203:G204"/>
    <mergeCell ref="H203:H204"/>
    <mergeCell ref="I203:I204"/>
    <mergeCell ref="J203:J204"/>
    <mergeCell ref="K203:K204"/>
    <mergeCell ref="L203:L204"/>
    <mergeCell ref="M203:M204"/>
    <mergeCell ref="N203:N204"/>
    <mergeCell ref="O203:O204"/>
    <mergeCell ref="P203:P204"/>
    <mergeCell ref="Q203:Q204"/>
    <mergeCell ref="R203:R204"/>
    <mergeCell ref="S203:S204"/>
    <mergeCell ref="T203:T204"/>
    <mergeCell ref="AA205:AA206"/>
    <mergeCell ref="AK205:AK206"/>
    <mergeCell ref="K205:K206"/>
    <mergeCell ref="L205:L206"/>
    <mergeCell ref="M205:M206"/>
    <mergeCell ref="N205:N206"/>
    <mergeCell ref="O205:O206"/>
    <mergeCell ref="P205:P206"/>
    <mergeCell ref="Q205:Q206"/>
    <mergeCell ref="R205:R206"/>
    <mergeCell ref="S205:S206"/>
    <mergeCell ref="B205:B206"/>
    <mergeCell ref="C205:C206"/>
    <mergeCell ref="D205:D206"/>
    <mergeCell ref="E205:E206"/>
    <mergeCell ref="F205:F206"/>
    <mergeCell ref="G205:G206"/>
    <mergeCell ref="H205:H206"/>
    <mergeCell ref="I205:I206"/>
    <mergeCell ref="J205:J206"/>
    <mergeCell ref="AL207:AL210"/>
    <mergeCell ref="AM207:AM210"/>
    <mergeCell ref="AL205:AL206"/>
    <mergeCell ref="AM205:AM206"/>
    <mergeCell ref="AN205:AN206"/>
    <mergeCell ref="A179:A206"/>
    <mergeCell ref="B207:B210"/>
    <mergeCell ref="C207:C210"/>
    <mergeCell ref="D207:D210"/>
    <mergeCell ref="E207:E210"/>
    <mergeCell ref="F207:F210"/>
    <mergeCell ref="G207:G210"/>
    <mergeCell ref="H207:H210"/>
    <mergeCell ref="I207:I210"/>
    <mergeCell ref="J207:J210"/>
    <mergeCell ref="K207:K210"/>
    <mergeCell ref="L207:L210"/>
    <mergeCell ref="M207:M210"/>
    <mergeCell ref="N207:N210"/>
    <mergeCell ref="O207:O210"/>
    <mergeCell ref="P207:P210"/>
    <mergeCell ref="Q207:Q210"/>
    <mergeCell ref="R207:R210"/>
    <mergeCell ref="S207:S210"/>
    <mergeCell ref="T207:T210"/>
    <mergeCell ref="T205:T206"/>
    <mergeCell ref="U205:U206"/>
    <mergeCell ref="V205:V206"/>
    <mergeCell ref="W205:W206"/>
    <mergeCell ref="X205:X206"/>
    <mergeCell ref="Y205:Y206"/>
    <mergeCell ref="Z205:Z206"/>
    <mergeCell ref="S215:S218"/>
    <mergeCell ref="AN207:AN210"/>
    <mergeCell ref="B211:B214"/>
    <mergeCell ref="C211:C214"/>
    <mergeCell ref="D211:D214"/>
    <mergeCell ref="E211:E214"/>
    <mergeCell ref="F211:F214"/>
    <mergeCell ref="G211:G214"/>
    <mergeCell ref="H211:H214"/>
    <mergeCell ref="I211:I214"/>
    <mergeCell ref="J211:J214"/>
    <mergeCell ref="K211:K214"/>
    <mergeCell ref="L211:L214"/>
    <mergeCell ref="M211:M214"/>
    <mergeCell ref="N211:N214"/>
    <mergeCell ref="O211:O214"/>
    <mergeCell ref="P211:P214"/>
    <mergeCell ref="Q211:Q214"/>
    <mergeCell ref="R211:R214"/>
    <mergeCell ref="S211:S214"/>
    <mergeCell ref="T211:T214"/>
    <mergeCell ref="U211:U214"/>
    <mergeCell ref="V211:V214"/>
    <mergeCell ref="W211:W214"/>
    <mergeCell ref="X211:X214"/>
    <mergeCell ref="U207:U210"/>
    <mergeCell ref="V207:V210"/>
    <mergeCell ref="W207:W210"/>
    <mergeCell ref="X207:X210"/>
    <mergeCell ref="Y207:Y210"/>
    <mergeCell ref="Z207:Z210"/>
    <mergeCell ref="AA207:AA210"/>
    <mergeCell ref="T215:T218"/>
    <mergeCell ref="U215:U218"/>
    <mergeCell ref="V215:V218"/>
    <mergeCell ref="W215:W218"/>
    <mergeCell ref="X215:X218"/>
    <mergeCell ref="Y215:Y218"/>
    <mergeCell ref="Z215:Z218"/>
    <mergeCell ref="AA215:AA218"/>
    <mergeCell ref="AL215:AL218"/>
    <mergeCell ref="Y211:Y214"/>
    <mergeCell ref="Z211:Z214"/>
    <mergeCell ref="AA211:AA214"/>
    <mergeCell ref="AL211:AL214"/>
    <mergeCell ref="AM211:AM214"/>
    <mergeCell ref="AN211:AN214"/>
    <mergeCell ref="B215:B218"/>
    <mergeCell ref="C215:C218"/>
    <mergeCell ref="D215:D218"/>
    <mergeCell ref="E215:E218"/>
    <mergeCell ref="F215:F218"/>
    <mergeCell ref="G215:G218"/>
    <mergeCell ref="H215:H218"/>
    <mergeCell ref="I215:I218"/>
    <mergeCell ref="J215:J218"/>
    <mergeCell ref="K215:K218"/>
    <mergeCell ref="L215:L218"/>
    <mergeCell ref="M215:M218"/>
    <mergeCell ref="N215:N218"/>
    <mergeCell ref="O215:O218"/>
    <mergeCell ref="P215:P218"/>
    <mergeCell ref="Q215:Q218"/>
    <mergeCell ref="R215:R218"/>
    <mergeCell ref="G219:G222"/>
    <mergeCell ref="H219:H222"/>
    <mergeCell ref="I219:I222"/>
    <mergeCell ref="J219:J222"/>
    <mergeCell ref="K219:K222"/>
    <mergeCell ref="L219:L222"/>
    <mergeCell ref="M219:M222"/>
    <mergeCell ref="N219:N222"/>
    <mergeCell ref="O219:O222"/>
    <mergeCell ref="P219:P222"/>
    <mergeCell ref="Q219:Q222"/>
    <mergeCell ref="R219:R222"/>
    <mergeCell ref="S219:S222"/>
    <mergeCell ref="T219:T222"/>
    <mergeCell ref="U219:U222"/>
    <mergeCell ref="V219:V222"/>
    <mergeCell ref="W219:W222"/>
    <mergeCell ref="X223:X224"/>
    <mergeCell ref="Y223:Y224"/>
    <mergeCell ref="X219:X222"/>
    <mergeCell ref="Y219:Y222"/>
    <mergeCell ref="Z219:Z222"/>
    <mergeCell ref="AA219:AA222"/>
    <mergeCell ref="AL219:AL222"/>
    <mergeCell ref="AM219:AM222"/>
    <mergeCell ref="AN219:AN222"/>
    <mergeCell ref="A207:A222"/>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223:P224"/>
    <mergeCell ref="AM215:AM218"/>
    <mergeCell ref="AN215:AN218"/>
    <mergeCell ref="B219:B222"/>
    <mergeCell ref="C219:C222"/>
    <mergeCell ref="D219:D222"/>
    <mergeCell ref="E219:E222"/>
    <mergeCell ref="F219:F222"/>
    <mergeCell ref="AK225:AK227"/>
    <mergeCell ref="Z223:Z224"/>
    <mergeCell ref="AA223:AA224"/>
    <mergeCell ref="AK223:AK224"/>
    <mergeCell ref="AL223:AL224"/>
    <mergeCell ref="AM223:AM224"/>
    <mergeCell ref="AN223:AN224"/>
    <mergeCell ref="B225:B228"/>
    <mergeCell ref="C225:C228"/>
    <mergeCell ref="D225:D228"/>
    <mergeCell ref="E225:E228"/>
    <mergeCell ref="F225:F228"/>
    <mergeCell ref="G225:G228"/>
    <mergeCell ref="H225:H228"/>
    <mergeCell ref="I225:I228"/>
    <mergeCell ref="J225:J228"/>
    <mergeCell ref="K225:K228"/>
    <mergeCell ref="L225:L228"/>
    <mergeCell ref="M225:M228"/>
    <mergeCell ref="N225:N228"/>
    <mergeCell ref="O225:O228"/>
    <mergeCell ref="P225:P227"/>
    <mergeCell ref="Q225:Q227"/>
    <mergeCell ref="R225:R227"/>
    <mergeCell ref="S225:S227"/>
    <mergeCell ref="Q223:Q224"/>
    <mergeCell ref="R223:R224"/>
    <mergeCell ref="S223:S224"/>
    <mergeCell ref="T223:T224"/>
    <mergeCell ref="U223:U224"/>
    <mergeCell ref="V223:V224"/>
    <mergeCell ref="W223:W224"/>
    <mergeCell ref="AL225:AL227"/>
    <mergeCell ref="AM225:AM227"/>
    <mergeCell ref="AN225:AN227"/>
    <mergeCell ref="B229:B233"/>
    <mergeCell ref="C229:C233"/>
    <mergeCell ref="D229:D233"/>
    <mergeCell ref="E229:E233"/>
    <mergeCell ref="F229:F233"/>
    <mergeCell ref="G229:G233"/>
    <mergeCell ref="H229:H233"/>
    <mergeCell ref="I229:I233"/>
    <mergeCell ref="J229:J233"/>
    <mergeCell ref="K229:K233"/>
    <mergeCell ref="L229:L233"/>
    <mergeCell ref="M229:M233"/>
    <mergeCell ref="N229:N233"/>
    <mergeCell ref="O229:O233"/>
    <mergeCell ref="P230:P231"/>
    <mergeCell ref="Q230:Q231"/>
    <mergeCell ref="R230:R231"/>
    <mergeCell ref="S230:S231"/>
    <mergeCell ref="T230:T231"/>
    <mergeCell ref="U230:U231"/>
    <mergeCell ref="V230:V231"/>
    <mergeCell ref="T225:T227"/>
    <mergeCell ref="U225:U227"/>
    <mergeCell ref="V225:V227"/>
    <mergeCell ref="W225:W227"/>
    <mergeCell ref="X225:X227"/>
    <mergeCell ref="Y225:Y227"/>
    <mergeCell ref="Z225:Z227"/>
    <mergeCell ref="AA225:AA227"/>
    <mergeCell ref="W230:W231"/>
    <mergeCell ref="X230:X231"/>
    <mergeCell ref="Y230:Y231"/>
    <mergeCell ref="Z230:Z231"/>
    <mergeCell ref="AA230:AA231"/>
    <mergeCell ref="AL230:AL231"/>
    <mergeCell ref="AM230:AM231"/>
    <mergeCell ref="AN230:AN231"/>
    <mergeCell ref="P232:P233"/>
    <mergeCell ref="Q232:Q233"/>
    <mergeCell ref="R232:R233"/>
    <mergeCell ref="S232:S233"/>
    <mergeCell ref="T232:T233"/>
    <mergeCell ref="U232:U233"/>
    <mergeCell ref="V232:V233"/>
    <mergeCell ref="W232:W233"/>
    <mergeCell ref="X232:X233"/>
    <mergeCell ref="Y232:Y233"/>
    <mergeCell ref="Z232:Z233"/>
    <mergeCell ref="AA232:AA233"/>
    <mergeCell ref="AL232:AL233"/>
    <mergeCell ref="AM232:AM233"/>
    <mergeCell ref="AN232:AN233"/>
    <mergeCell ref="AL234:AL235"/>
    <mergeCell ref="K234:K235"/>
    <mergeCell ref="L234:L235"/>
    <mergeCell ref="M234:M235"/>
    <mergeCell ref="N234:N235"/>
    <mergeCell ref="O234:O235"/>
    <mergeCell ref="P234:P235"/>
    <mergeCell ref="Q234:Q235"/>
    <mergeCell ref="R234:R235"/>
    <mergeCell ref="S234:S235"/>
    <mergeCell ref="B234:B235"/>
    <mergeCell ref="C234:C235"/>
    <mergeCell ref="D234:D235"/>
    <mergeCell ref="E234:E235"/>
    <mergeCell ref="F234:F235"/>
    <mergeCell ref="G234:G235"/>
    <mergeCell ref="H234:H235"/>
    <mergeCell ref="I234:I235"/>
    <mergeCell ref="J234:J235"/>
    <mergeCell ref="S239:S240"/>
    <mergeCell ref="AM234:AM235"/>
    <mergeCell ref="AN234:AN235"/>
    <mergeCell ref="A223:A235"/>
    <mergeCell ref="B236:B237"/>
    <mergeCell ref="C236:C237"/>
    <mergeCell ref="D236:D237"/>
    <mergeCell ref="E236:E237"/>
    <mergeCell ref="F236:F237"/>
    <mergeCell ref="G236:G237"/>
    <mergeCell ref="H236:H237"/>
    <mergeCell ref="I236:I237"/>
    <mergeCell ref="J236:J237"/>
    <mergeCell ref="K236:K237"/>
    <mergeCell ref="L236:L237"/>
    <mergeCell ref="M236:M237"/>
    <mergeCell ref="N236:N237"/>
    <mergeCell ref="O236:O237"/>
    <mergeCell ref="P236:P237"/>
    <mergeCell ref="Q236:Q237"/>
    <mergeCell ref="R236:R237"/>
    <mergeCell ref="S236:S237"/>
    <mergeCell ref="T236:T237"/>
    <mergeCell ref="U236:U237"/>
    <mergeCell ref="T234:T235"/>
    <mergeCell ref="U234:U235"/>
    <mergeCell ref="V234:V235"/>
    <mergeCell ref="W234:W235"/>
    <mergeCell ref="X234:X235"/>
    <mergeCell ref="Y234:Y235"/>
    <mergeCell ref="Z234:Z235"/>
    <mergeCell ref="AA234:AA235"/>
    <mergeCell ref="AA239:AA240"/>
    <mergeCell ref="B242:B243"/>
    <mergeCell ref="C242:C243"/>
    <mergeCell ref="D242:D243"/>
    <mergeCell ref="E242:E243"/>
    <mergeCell ref="F242:F243"/>
    <mergeCell ref="G242:G243"/>
    <mergeCell ref="H242:H243"/>
    <mergeCell ref="I242:I243"/>
    <mergeCell ref="J242:J243"/>
    <mergeCell ref="K242:K243"/>
    <mergeCell ref="L242:L243"/>
    <mergeCell ref="M242:M243"/>
    <mergeCell ref="N242:N243"/>
    <mergeCell ref="O242:O243"/>
    <mergeCell ref="P242:P243"/>
    <mergeCell ref="V236:V237"/>
    <mergeCell ref="W236:W237"/>
    <mergeCell ref="X236:X237"/>
    <mergeCell ref="Y236:Y237"/>
    <mergeCell ref="Z236:Z237"/>
    <mergeCell ref="AA236:AA237"/>
    <mergeCell ref="B239:B241"/>
    <mergeCell ref="C239:C241"/>
    <mergeCell ref="D239:D241"/>
    <mergeCell ref="E239:E241"/>
    <mergeCell ref="F239:F241"/>
    <mergeCell ref="G239:G241"/>
    <mergeCell ref="H239:H241"/>
    <mergeCell ref="I239:I241"/>
    <mergeCell ref="J239:J241"/>
    <mergeCell ref="K239:K241"/>
    <mergeCell ref="Z244:Z245"/>
    <mergeCell ref="I244:I245"/>
    <mergeCell ref="J244:J245"/>
    <mergeCell ref="K244:K245"/>
    <mergeCell ref="L244:L245"/>
    <mergeCell ref="M244:M245"/>
    <mergeCell ref="N244:N245"/>
    <mergeCell ref="O244:O245"/>
    <mergeCell ref="P244:P245"/>
    <mergeCell ref="Q244:Q245"/>
    <mergeCell ref="A236:A243"/>
    <mergeCell ref="B244:B245"/>
    <mergeCell ref="C244:C245"/>
    <mergeCell ref="D244:D245"/>
    <mergeCell ref="E244:E245"/>
    <mergeCell ref="F244:F245"/>
    <mergeCell ref="G244:G245"/>
    <mergeCell ref="H244:H245"/>
    <mergeCell ref="T239:T240"/>
    <mergeCell ref="U239:U240"/>
    <mergeCell ref="V239:V240"/>
    <mergeCell ref="W239:W240"/>
    <mergeCell ref="X239:X240"/>
    <mergeCell ref="Y239:Y240"/>
    <mergeCell ref="Z239:Z240"/>
    <mergeCell ref="L239:L241"/>
    <mergeCell ref="M239:M241"/>
    <mergeCell ref="N239:N241"/>
    <mergeCell ref="O239:O241"/>
    <mergeCell ref="P239:P240"/>
    <mergeCell ref="Q239:Q240"/>
    <mergeCell ref="R239:R240"/>
    <mergeCell ref="AA244:AA245"/>
    <mergeCell ref="B246:B247"/>
    <mergeCell ref="C246:C247"/>
    <mergeCell ref="D246:D247"/>
    <mergeCell ref="E246:E247"/>
    <mergeCell ref="F246:F247"/>
    <mergeCell ref="G246:G247"/>
    <mergeCell ref="H246:H247"/>
    <mergeCell ref="I246:I247"/>
    <mergeCell ref="J246:J247"/>
    <mergeCell ref="K246:K247"/>
    <mergeCell ref="L246:L247"/>
    <mergeCell ref="M246:M247"/>
    <mergeCell ref="N246:N247"/>
    <mergeCell ref="O246:O247"/>
    <mergeCell ref="P246:P247"/>
    <mergeCell ref="Q246:Q247"/>
    <mergeCell ref="R246:R247"/>
    <mergeCell ref="S246:S247"/>
    <mergeCell ref="T246:T247"/>
    <mergeCell ref="U246:U247"/>
    <mergeCell ref="V246:V247"/>
    <mergeCell ref="W246:W247"/>
    <mergeCell ref="X246:X247"/>
    <mergeCell ref="R244:R245"/>
    <mergeCell ref="S244:S245"/>
    <mergeCell ref="T244:T245"/>
    <mergeCell ref="U244:U245"/>
    <mergeCell ref="V244:V245"/>
    <mergeCell ref="W244:W245"/>
    <mergeCell ref="X244:X245"/>
    <mergeCell ref="Y244:Y245"/>
    <mergeCell ref="AL248:AL249"/>
    <mergeCell ref="Y246:Y247"/>
    <mergeCell ref="Z246:Z247"/>
    <mergeCell ref="AA246:AA247"/>
    <mergeCell ref="AL246:AL247"/>
    <mergeCell ref="AM246:AM247"/>
    <mergeCell ref="AN246:AN247"/>
    <mergeCell ref="B248:B249"/>
    <mergeCell ref="C248:C249"/>
    <mergeCell ref="D248:D249"/>
    <mergeCell ref="E248:E249"/>
    <mergeCell ref="F248:F249"/>
    <mergeCell ref="G248:G249"/>
    <mergeCell ref="H248:H249"/>
    <mergeCell ref="I248:I249"/>
    <mergeCell ref="J248:J249"/>
    <mergeCell ref="K248:K249"/>
    <mergeCell ref="L248:L249"/>
    <mergeCell ref="M248:M249"/>
    <mergeCell ref="N248:N249"/>
    <mergeCell ref="O248:O249"/>
    <mergeCell ref="P248:P249"/>
    <mergeCell ref="Q248:Q249"/>
    <mergeCell ref="R248:R249"/>
    <mergeCell ref="S248:S249"/>
    <mergeCell ref="AM248:AM249"/>
    <mergeCell ref="AN248:AN249"/>
    <mergeCell ref="W250:W251"/>
    <mergeCell ref="T248:T249"/>
    <mergeCell ref="U248:U249"/>
    <mergeCell ref="V248:V249"/>
    <mergeCell ref="W248:W249"/>
    <mergeCell ref="X248:X249"/>
    <mergeCell ref="Y248:Y249"/>
    <mergeCell ref="Z248:Z249"/>
    <mergeCell ref="AA248:AA249"/>
    <mergeCell ref="X250:X251"/>
    <mergeCell ref="Y250:Y251"/>
    <mergeCell ref="Z250:Z251"/>
    <mergeCell ref="AA250:AA251"/>
    <mergeCell ref="B250:B251"/>
    <mergeCell ref="C250:C251"/>
    <mergeCell ref="D250:D251"/>
    <mergeCell ref="E250:E251"/>
    <mergeCell ref="F250:F251"/>
    <mergeCell ref="G250:G251"/>
    <mergeCell ref="H250:H251"/>
    <mergeCell ref="I250:I251"/>
    <mergeCell ref="J250:J251"/>
    <mergeCell ref="K250:K251"/>
    <mergeCell ref="L250:L251"/>
    <mergeCell ref="M250:M251"/>
    <mergeCell ref="N250:N251"/>
    <mergeCell ref="O250:O251"/>
    <mergeCell ref="P250:P251"/>
    <mergeCell ref="Q250:Q251"/>
    <mergeCell ref="R250:R251"/>
    <mergeCell ref="F252:F253"/>
    <mergeCell ref="G252:G253"/>
    <mergeCell ref="H252:H253"/>
    <mergeCell ref="I252:I253"/>
    <mergeCell ref="J252:J253"/>
    <mergeCell ref="K252:K253"/>
    <mergeCell ref="L252:L253"/>
    <mergeCell ref="M252:M253"/>
    <mergeCell ref="N252:N253"/>
    <mergeCell ref="O252:O253"/>
    <mergeCell ref="P252:P253"/>
    <mergeCell ref="Q252:Q253"/>
    <mergeCell ref="R252:R253"/>
    <mergeCell ref="S250:S251"/>
    <mergeCell ref="T250:T251"/>
    <mergeCell ref="U250:U251"/>
    <mergeCell ref="V250:V251"/>
    <mergeCell ref="S252:S253"/>
    <mergeCell ref="T252:T253"/>
    <mergeCell ref="U252:U253"/>
    <mergeCell ref="V252:V253"/>
    <mergeCell ref="W252:W253"/>
    <mergeCell ref="X252:X253"/>
    <mergeCell ref="Y252:Y253"/>
    <mergeCell ref="Z252:Z253"/>
    <mergeCell ref="AA252:AA253"/>
    <mergeCell ref="B254:B255"/>
    <mergeCell ref="C254:C255"/>
    <mergeCell ref="D254:D255"/>
    <mergeCell ref="E254:E255"/>
    <mergeCell ref="F254:F255"/>
    <mergeCell ref="G254:G255"/>
    <mergeCell ref="H254:H255"/>
    <mergeCell ref="I254:I255"/>
    <mergeCell ref="J254:J255"/>
    <mergeCell ref="K254:K255"/>
    <mergeCell ref="L254:L255"/>
    <mergeCell ref="M254:M255"/>
    <mergeCell ref="N254:N255"/>
    <mergeCell ref="O254:O255"/>
    <mergeCell ref="P254:P255"/>
    <mergeCell ref="Q254:Q255"/>
    <mergeCell ref="R254:R255"/>
    <mergeCell ref="S254:S255"/>
    <mergeCell ref="AA254:AA255"/>
    <mergeCell ref="B252:B253"/>
    <mergeCell ref="C252:C253"/>
    <mergeCell ref="D252:D253"/>
    <mergeCell ref="E252:E253"/>
    <mergeCell ref="B256:B257"/>
    <mergeCell ref="C256:C257"/>
    <mergeCell ref="D256:D257"/>
    <mergeCell ref="E256:E257"/>
    <mergeCell ref="F256:F257"/>
    <mergeCell ref="G256:G257"/>
    <mergeCell ref="H256:H257"/>
    <mergeCell ref="I256:I257"/>
    <mergeCell ref="J256:J257"/>
    <mergeCell ref="K256:K257"/>
    <mergeCell ref="L256:L257"/>
    <mergeCell ref="M256:M257"/>
    <mergeCell ref="N256:N257"/>
    <mergeCell ref="O256:O257"/>
    <mergeCell ref="P256:P257"/>
    <mergeCell ref="Q256:Q257"/>
    <mergeCell ref="S258:S259"/>
    <mergeCell ref="V256:V257"/>
    <mergeCell ref="W256:W257"/>
    <mergeCell ref="X256:X257"/>
    <mergeCell ref="Y256:Y257"/>
    <mergeCell ref="Z256:Z257"/>
    <mergeCell ref="T254:T255"/>
    <mergeCell ref="U254:U255"/>
    <mergeCell ref="V254:V255"/>
    <mergeCell ref="W254:W255"/>
    <mergeCell ref="X254:X255"/>
    <mergeCell ref="Y254:Y255"/>
    <mergeCell ref="Z254:Z255"/>
    <mergeCell ref="V258:V259"/>
    <mergeCell ref="W258:W259"/>
    <mergeCell ref="X258:X259"/>
    <mergeCell ref="Y258:Y259"/>
    <mergeCell ref="Z258:Z259"/>
    <mergeCell ref="AA258:AA259"/>
    <mergeCell ref="A244:A259"/>
    <mergeCell ref="AM60:AM63"/>
    <mergeCell ref="AM64:AM68"/>
    <mergeCell ref="AL64:AL68"/>
    <mergeCell ref="AA256:AA257"/>
    <mergeCell ref="AL256:AL257"/>
    <mergeCell ref="AM256:AM257"/>
    <mergeCell ref="AN256:AN257"/>
    <mergeCell ref="B258:B259"/>
    <mergeCell ref="C258:C259"/>
    <mergeCell ref="D258:D259"/>
    <mergeCell ref="E258:E259"/>
    <mergeCell ref="F258:F259"/>
    <mergeCell ref="G258:G259"/>
    <mergeCell ref="H258:H259"/>
    <mergeCell ref="I258:I259"/>
    <mergeCell ref="J258:J259"/>
    <mergeCell ref="K258:K259"/>
    <mergeCell ref="L258:L259"/>
    <mergeCell ref="M258:M259"/>
    <mergeCell ref="N258:N259"/>
    <mergeCell ref="O258:O259"/>
    <mergeCell ref="P258:P259"/>
    <mergeCell ref="Q258:Q259"/>
    <mergeCell ref="R258:R259"/>
    <mergeCell ref="T258:T259"/>
    <mergeCell ref="U258:U259"/>
    <mergeCell ref="R256:R257"/>
    <mergeCell ref="S256:S257"/>
    <mergeCell ref="T256:T257"/>
    <mergeCell ref="U256:U257"/>
  </mergeCells>
  <phoneticPr fontId="13" type="noConversion"/>
  <dataValidations count="1">
    <dataValidation allowBlank="1" showInputMessage="1" showErrorMessage="1" sqref="H183:H184 H205:H206 H179 H203 H199 H186" xr:uid="{170438F6-E026-4831-B3A9-41120A6F4B1A}"/>
  </dataValidations>
  <hyperlinks>
    <hyperlink ref="AM3" r:id="rId1" display="lycuca@minenergia.gov.co" xr:uid="{9A6065C7-B6E4-435A-8591-3222455B388B}"/>
    <hyperlink ref="AM19" r:id="rId2" display="hrodriguez@minenergia.gov.co" xr:uid="{5D6D3741-9A3D-4E3C-AE9D-6D25162FE2A1}"/>
    <hyperlink ref="AM22" r:id="rId3" display="jabuelvas@minenergia.gov.co" xr:uid="{5394165B-A7EA-4F73-BC8C-213A1A5109A5}"/>
    <hyperlink ref="AM28" r:id="rId4" display="yfuentes@minenergia.gov.co" xr:uid="{AD16B8F6-490B-418B-BAB9-7B537B0B7042}"/>
    <hyperlink ref="AM30" r:id="rId5" display="dacardenas@minenergia.gov.co" xr:uid="{85C66D58-553B-443E-963E-2CF319809485}"/>
    <hyperlink ref="AM50" r:id="rId6" xr:uid="{7FA623E5-7515-4C89-BA8D-7DEC68872D83}"/>
    <hyperlink ref="AM51" r:id="rId7" xr:uid="{120FCCF4-B68F-4D38-9AD8-8DF4308C5B3F}"/>
    <hyperlink ref="AM55" r:id="rId8" display="ocarmona@minenergia.gov.co" xr:uid="{DA5A3EA7-BADC-48F6-8F42-676885C8DC51}"/>
    <hyperlink ref="AM58" r:id="rId9" display="apramos@minenergia.gov.co" xr:uid="{280FEC11-595C-4846-AB3B-319DCA9B5633}"/>
    <hyperlink ref="AM69" r:id="rId10" display="ldbermudez@minenergia.gov.co" xr:uid="{278E7026-4364-4E48-8144-C5D39A1D5E73}"/>
    <hyperlink ref="AM74" r:id="rId11" display="imruiz@minenergia.gov.co" xr:uid="{657876F5-CB48-4498-B173-24BB69EB8908}"/>
    <hyperlink ref="AM78" r:id="rId12" display="nvcruzme@minenergia.gov.co" xr:uid="{96BB8B9B-7D9C-43AF-8525-CCADD7EA1D9F}"/>
    <hyperlink ref="AM86" r:id="rId13" xr:uid="{82399CCE-D7FB-49C2-BA97-2E08EACE1C7A}"/>
    <hyperlink ref="AM91" r:id="rId14" display="jfchaparro@minenergia.gov.co; " xr:uid="{331E17A0-1FFD-4708-A4D1-B0172C119CE4}"/>
    <hyperlink ref="AM82" r:id="rId15" xr:uid="{36B636FA-04F9-4830-A977-A87F0129D2D1}"/>
    <hyperlink ref="AM88" r:id="rId16" xr:uid="{7E35ED73-527C-4C65-8594-3F7063321AD0}"/>
    <hyperlink ref="AM92" r:id="rId17" display="jfchaparro@minenergia.gov.co; " xr:uid="{CBBAF631-936C-4A99-B656-758173321DCE}"/>
    <hyperlink ref="AM93" r:id="rId18" xr:uid="{D954B899-CC49-49AD-91DC-1EE162167DBA}"/>
    <hyperlink ref="AM96:AM98" r:id="rId19" display="oframirez@minenergia.gov.co" xr:uid="{EC2538E3-B821-4F4F-B117-2636294A3940}"/>
    <hyperlink ref="AM94" r:id="rId20" xr:uid="{D420B030-B51B-41A4-8176-6813FB0E6DFA}"/>
    <hyperlink ref="AM95" r:id="rId21" xr:uid="{CCBC8D5F-4D0E-4F61-A48F-ADCD079C0E93}"/>
    <hyperlink ref="AM89" r:id="rId22" xr:uid="{8A0415B8-7188-45AA-BB13-96D1B255FE52}"/>
    <hyperlink ref="AM90" r:id="rId23" xr:uid="{2C188762-5BB5-4BFB-924E-FDCBAD999D3A}"/>
    <hyperlink ref="AM84" r:id="rId24" xr:uid="{29D6C3B1-2512-4A60-9867-BF7C93B43EAA}"/>
    <hyperlink ref="AM99" r:id="rId25" xr:uid="{1493008A-424A-4E61-8DC1-E6C45C2FBE7A}"/>
    <hyperlink ref="AM105" r:id="rId26" xr:uid="{47D80EEE-58F8-4E44-A462-33B9E918D5BA}"/>
    <hyperlink ref="AM122" r:id="rId27" xr:uid="{EA905F47-6AF8-4D99-ACD2-31E9807107E7}"/>
    <hyperlink ref="AM130" r:id="rId28" display="hamera@minenergia.gov.co" xr:uid="{1B70233C-2966-47E7-A7DA-F3979E46E2AB}"/>
    <hyperlink ref="AM126" r:id="rId29" display="amvargasa@minenergia.gov.co" xr:uid="{8622E4AF-E3AF-4987-AD80-1EF29AC3E47F}"/>
    <hyperlink ref="AM109" r:id="rId30" display="japuentes@minenergia.gov.co" xr:uid="{393C7CED-69DC-49A3-9774-699E05DD30E4}"/>
    <hyperlink ref="AM143" r:id="rId31" xr:uid="{A477E031-C6E8-4970-AED9-A551FCA3AEB5}"/>
    <hyperlink ref="AM158" r:id="rId32" xr:uid="{73040B2C-C047-4B0B-82E4-C6B11C8219A5}"/>
    <hyperlink ref="AM179" r:id="rId33" xr:uid="{1C941ED6-9F4D-4D4D-AD18-6022100E9ED7}"/>
    <hyperlink ref="AM188" r:id="rId34" xr:uid="{5F3A1F2D-AA35-4A79-B6D5-5EBCF3833FBA}"/>
    <hyperlink ref="AM199" r:id="rId35" xr:uid="{954435BE-5303-4101-BDAF-A4118CCBF698}"/>
    <hyperlink ref="AM203" r:id="rId36" xr:uid="{C3844937-108F-4DB0-AC0D-22A0430F14B0}"/>
    <hyperlink ref="AM205" r:id="rId37" xr:uid="{107FDF5E-94D7-424A-9465-6C49D77CA7D8}"/>
    <hyperlink ref="AM205:AM206" r:id="rId38" display="pamartinez@minenergia.gov.co" xr:uid="{D36467A5-EB04-44AB-8AC3-3175E9E99112}"/>
    <hyperlink ref="AM183" r:id="rId39" xr:uid="{D3AD0B1D-AD6D-4126-9259-3E99F390E4D2}"/>
    <hyperlink ref="AM186" r:id="rId40" xr:uid="{28FE8AA8-3ADB-46E2-B181-4D5149585660}"/>
    <hyperlink ref="AM211" r:id="rId41" xr:uid="{C5CDF4A6-9FFE-48BC-9F7C-1AAB2F9E0108}"/>
    <hyperlink ref="AM215" r:id="rId42" xr:uid="{C6A2BD03-494B-4137-941A-3A020EE3F1C7}"/>
    <hyperlink ref="AM219" r:id="rId43" xr:uid="{FB76C40D-9582-4341-B894-9CD329043D8A}"/>
    <hyperlink ref="AM207" r:id="rId44" display="mailto:macalero@minenergia.gov.co" xr:uid="{211C75AA-A5D0-479A-A4FD-AB0859399171}"/>
    <hyperlink ref="AM225" r:id="rId45" xr:uid="{6F3B3D43-8256-4CAE-9A37-A0913BF0DB1C}"/>
    <hyperlink ref="AM228" r:id="rId46" xr:uid="{727CC425-1B8E-4307-A5AA-5E4F73B787E6}"/>
    <hyperlink ref="AM229" r:id="rId47" xr:uid="{B9C74B5A-4836-45B7-86A6-58834D536600}"/>
    <hyperlink ref="AM223" r:id="rId48" xr:uid="{54AA6660-F3B5-40BE-80A2-E9F3320BEB7E}"/>
    <hyperlink ref="AM232" r:id="rId49" xr:uid="{388DC13C-231A-4377-9AE4-12B435F6B6B0}"/>
    <hyperlink ref="AM234" r:id="rId50" xr:uid="{E5868F68-D332-455D-9D12-124FEED94851}"/>
    <hyperlink ref="AM230" r:id="rId51" xr:uid="{725AC77F-329F-4232-907C-56D732A4655F}"/>
    <hyperlink ref="AM236" r:id="rId52" xr:uid="{7CE4493A-5C43-418C-B90C-192E49B4F356}"/>
    <hyperlink ref="AM237" r:id="rId53" xr:uid="{73B5234C-4C94-4976-B6BE-B95957C1F4FC}"/>
    <hyperlink ref="AM238" r:id="rId54" xr:uid="{E0B22CBD-4582-4368-BD8D-3DBCBC381A8C}"/>
    <hyperlink ref="AM243" r:id="rId55" xr:uid="{5F196402-C3B4-4DFE-8DD4-4AE3949B042B}"/>
    <hyperlink ref="AM242" r:id="rId56" xr:uid="{4E0F7001-96F0-450D-827B-45B1AF63D636}"/>
    <hyperlink ref="AM239" r:id="rId57" xr:uid="{D7EB679A-D6EB-414E-A9C4-807A97EB6171}"/>
    <hyperlink ref="AM240" r:id="rId58" xr:uid="{72A07C04-8472-411E-A557-5B25E92905FC}"/>
    <hyperlink ref="AM241" r:id="rId59" xr:uid="{9B69A293-F4DA-4F6A-8CCD-BDF13A5B33A0}"/>
    <hyperlink ref="AM246" r:id="rId60" xr:uid="{E54681CA-15F3-463F-A95C-7759A8290740}"/>
    <hyperlink ref="AM248" r:id="rId61" xr:uid="{DD9FA6F8-03B4-483E-B610-758EB880BE8B}"/>
    <hyperlink ref="AM256" r:id="rId62" xr:uid="{CED0223E-6FEB-44E2-ABB2-3E349245055E}"/>
    <hyperlink ref="AM64" r:id="rId63" display="dcalvarez@minenergia.gov.co" xr:uid="{748C5831-9EA1-4C61-BD76-49BB03A06D4E}"/>
    <hyperlink ref="AM60" r:id="rId64" display="neramos@minenergia.gov.co" xr:uid="{D3CFF00C-82C1-491A-9C5A-CB46B58EA3F5}"/>
  </hyperlinks>
  <pageMargins left="0.7" right="0.7" top="0.75" bottom="0.75" header="0.3" footer="0.3"/>
  <pageSetup paperSize="9" scale="10" orientation="portrait" r:id="rId65"/>
  <legacyDrawing r:id="rId66"/>
  <extLst>
    <ext xmlns:x14="http://schemas.microsoft.com/office/spreadsheetml/2009/9/main" uri="{CCE6A557-97BC-4b89-ADB6-D9C93CAAB3DF}">
      <x14:dataValidations xmlns:xm="http://schemas.microsoft.com/office/excel/2006/main" count="12">
        <x14:dataValidation type="list" allowBlank="1" showInputMessage="1" showErrorMessage="1" xr:uid="{51EDEB8F-DB88-5C44-84CE-C2C228C0010B}">
          <x14:formula1>
            <xm:f>'Desplegables (no modificar)'!$F$2:$F$37</xm:f>
          </x14:formula1>
          <xm:sqref>F3 F25 F6 F9 F15 F12 F22 F19</xm:sqref>
        </x14:dataValidation>
        <x14:dataValidation type="list" allowBlank="1" showInputMessage="1" showErrorMessage="1" xr:uid="{FCBB3A37-DCCE-3945-9DDF-C6F8C755A7E2}">
          <x14:formula1>
            <xm:f>'Desplegables (no modificar)'!$A$2:$A$5</xm:f>
          </x14:formula1>
          <xm:sqref>B3 B25 B6 B9 B15 B12 B22 B19</xm:sqref>
        </x14:dataValidation>
        <x14:dataValidation type="list" allowBlank="1" showInputMessage="1" showErrorMessage="1" xr:uid="{2A8C1165-5209-7640-B22D-ADFCCF9AA0F9}">
          <x14:formula1>
            <xm:f>'Desplegables (no modificar)'!$C$2:$C$6</xm:f>
          </x14:formula1>
          <xm:sqref>C3 C25 C6 C9 C15 C12 C22 C19</xm:sqref>
        </x14:dataValidation>
        <x14:dataValidation type="list" allowBlank="1" showInputMessage="1" showErrorMessage="1" xr:uid="{5C932072-2912-664D-BD4A-A9216BFF168C}">
          <x14:formula1>
            <xm:f>'Desplegables (no modificar)'!$D$2:$D$10</xm:f>
          </x14:formula1>
          <xm:sqref>D3 D25 D6 D9 D15 D12 D22 D19</xm:sqref>
        </x14:dataValidation>
        <x14:dataValidation type="list" allowBlank="1" showInputMessage="1" showErrorMessage="1" xr:uid="{28DB05BC-9D13-5C4C-ADE9-17EE54B8BB5E}">
          <x14:formula1>
            <xm:f>'Desplegables (no modificar)'!$E$2:$E$19</xm:f>
          </x14:formula1>
          <xm:sqref>E3 E25 E6 E9 E15 E12 E22 E19</xm:sqref>
        </x14:dataValidation>
        <x14:dataValidation type="list" allowBlank="1" showInputMessage="1" showErrorMessage="1" xr:uid="{231DA5A1-C08F-DB4F-90BD-42698F5F7C34}">
          <x14:formula1>
            <xm:f>'Desplegables (no modificar)'!$B$2:$B$20</xm:f>
          </x14:formula1>
          <xm:sqref>G3 G25 G6 G9 G15 G12 G22 G19</xm:sqref>
        </x14:dataValidation>
        <x14:dataValidation type="list" allowBlank="1" showInputMessage="1" showErrorMessage="1" xr:uid="{DE45AEDB-1A6D-034D-8B11-231B9252E879}">
          <x14:formula1>
            <xm:f>'Desplegables (no modificar)'!$G$2:$G$9</xm:f>
          </x14:formula1>
          <xm:sqref>I3 I6 I9 I12 I15 I19 I22 I25</xm:sqref>
        </x14:dataValidation>
        <x14:dataValidation type="list" allowBlank="1" showInputMessage="1" showErrorMessage="1" xr:uid="{8C0FE854-39CB-F94C-9ABA-23E99B2D2661}">
          <x14:formula1>
            <xm:f>'Desplegables (no modificar)'!$H$2:$H$20</xm:f>
          </x14:formula1>
          <xm:sqref>J3 J6 J9 J12 J15 J19 J22 J25</xm:sqref>
        </x14:dataValidation>
        <x14:dataValidation type="list" allowBlank="1" showInputMessage="1" showErrorMessage="1" xr:uid="{FEA64DC9-040A-1E40-A775-9BC37B65C673}">
          <x14:formula1>
            <xm:f>'Desplegables (no modificar)'!$I$2:$I$6</xm:f>
          </x14:formula1>
          <xm:sqref>K3 K6 K9 K12 K15 K19 K22 K25</xm:sqref>
        </x14:dataValidation>
        <x14:dataValidation type="list" allowBlank="1" showInputMessage="1" showErrorMessage="1" xr:uid="{5ED790D4-C5F1-944F-88F0-662D107B95EC}">
          <x14:formula1>
            <xm:f>'Desplegables (no modificar)'!$J$2:$J$12</xm:f>
          </x14:formula1>
          <xm:sqref>L19 L3 L6 L9 L12 L15 L22 L25</xm:sqref>
        </x14:dataValidation>
        <x14:dataValidation type="list" allowBlank="1" showInputMessage="1" showErrorMessage="1" xr:uid="{4EE24819-3F26-414B-8856-CDD7DDDF45D3}">
          <x14:formula1>
            <xm:f>'Desplegables (no modificar)'!$L$2:$L$85</xm:f>
          </x14:formula1>
          <xm:sqref>H3 H25 H6 H9 H15 H12 H22 H19</xm:sqref>
        </x14:dataValidation>
        <x14:dataValidation type="list" allowBlank="1" showInputMessage="1" showErrorMessage="1" xr:uid="{0075CBCD-2611-0E49-9C38-3E146581F2DB}">
          <x14:formula1>
            <xm:f>'Desplegables (no modificar)'!$Q$2:$Q$7</xm:f>
          </x14:formula1>
          <xm:sqref>AA3:AA4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7913-CF65-4BE0-97FE-577E4FF41A51}">
  <dimension ref="B1:Q22"/>
  <sheetViews>
    <sheetView zoomScale="90" zoomScaleNormal="90" workbookViewId="0">
      <selection activeCell="B2" sqref="B2:F19"/>
    </sheetView>
  </sheetViews>
  <sheetFormatPr baseColWidth="10" defaultColWidth="11.44140625" defaultRowHeight="14.4"/>
  <cols>
    <col min="2" max="2" width="5.109375" customWidth="1"/>
    <col min="3" max="3" width="39.5546875" customWidth="1"/>
    <col min="4" max="4" width="10.5546875" customWidth="1"/>
    <col min="5" max="5" width="11.109375" customWidth="1"/>
    <col min="6" max="6" width="10.77734375" customWidth="1"/>
    <col min="7" max="7" width="3.88671875" customWidth="1"/>
    <col min="8" max="8" width="4.44140625" customWidth="1"/>
    <col min="9" max="9" width="27.5546875" customWidth="1"/>
    <col min="10" max="10" width="9" customWidth="1"/>
    <col min="11" max="11" width="10.88671875" customWidth="1"/>
    <col min="12" max="12" width="11.88671875" customWidth="1"/>
    <col min="13" max="13" width="4" customWidth="1"/>
    <col min="14" max="14" width="14.33203125" customWidth="1"/>
    <col min="15" max="15" width="14.109375" customWidth="1"/>
    <col min="16" max="16" width="16.33203125" customWidth="1"/>
    <col min="17" max="17" width="16.6640625" customWidth="1"/>
  </cols>
  <sheetData>
    <row r="1" spans="2:17" ht="15" thickBot="1"/>
    <row r="2" spans="2:17" ht="18.600000000000001" thickBot="1">
      <c r="B2" s="469" t="s">
        <v>1293</v>
      </c>
      <c r="C2" s="469"/>
      <c r="D2" s="469"/>
      <c r="E2" s="469"/>
      <c r="F2" s="469"/>
      <c r="H2" s="469" t="s">
        <v>1294</v>
      </c>
      <c r="I2" s="469"/>
      <c r="J2" s="469"/>
      <c r="K2" s="469"/>
      <c r="L2" s="469"/>
      <c r="N2" s="470" t="s">
        <v>1295</v>
      </c>
      <c r="O2" s="471"/>
      <c r="P2" s="471"/>
      <c r="Q2" s="472"/>
    </row>
    <row r="3" spans="2:17" ht="29.4" thickBot="1">
      <c r="B3" s="462" t="s">
        <v>1296</v>
      </c>
      <c r="C3" s="462" t="s">
        <v>1297</v>
      </c>
      <c r="D3" s="462" t="s">
        <v>1298</v>
      </c>
      <c r="E3" s="462" t="s">
        <v>1299</v>
      </c>
      <c r="F3" s="463" t="s">
        <v>80</v>
      </c>
      <c r="G3" s="444"/>
      <c r="H3" s="462" t="s">
        <v>1296</v>
      </c>
      <c r="I3" s="462" t="s">
        <v>1297</v>
      </c>
      <c r="J3" s="462" t="s">
        <v>1298</v>
      </c>
      <c r="K3" s="462" t="s">
        <v>1299</v>
      </c>
      <c r="L3" s="463" t="s">
        <v>80</v>
      </c>
      <c r="M3" s="444"/>
      <c r="N3" s="455" t="s">
        <v>1300</v>
      </c>
      <c r="O3" s="456" t="s">
        <v>1298</v>
      </c>
      <c r="P3" s="456" t="s">
        <v>1299</v>
      </c>
      <c r="Q3" s="457" t="s">
        <v>80</v>
      </c>
    </row>
    <row r="4" spans="2:17" ht="23.4">
      <c r="B4" s="464">
        <v>1</v>
      </c>
      <c r="C4" s="447" t="s">
        <v>1301</v>
      </c>
      <c r="D4" s="422">
        <v>2</v>
      </c>
      <c r="E4" s="430">
        <v>8</v>
      </c>
      <c r="F4" s="465">
        <v>25</v>
      </c>
      <c r="H4" s="462">
        <v>16</v>
      </c>
      <c r="I4" s="447" t="s">
        <v>1302</v>
      </c>
      <c r="J4" s="448">
        <v>5</v>
      </c>
      <c r="K4" s="449">
        <v>5</v>
      </c>
      <c r="L4" s="468">
        <v>10</v>
      </c>
      <c r="N4" s="458" t="s">
        <v>1303</v>
      </c>
      <c r="O4" s="445">
        <f>+J12</f>
        <v>46</v>
      </c>
      <c r="P4" s="445">
        <f>+K12</f>
        <v>51</v>
      </c>
      <c r="Q4" s="446">
        <f>+L12</f>
        <v>127</v>
      </c>
    </row>
    <row r="5" spans="2:17" ht="28.8">
      <c r="B5" s="464">
        <f>+B4+1</f>
        <v>2</v>
      </c>
      <c r="C5" s="447" t="s">
        <v>1304</v>
      </c>
      <c r="D5" s="422">
        <v>1</v>
      </c>
      <c r="E5" s="430">
        <v>1</v>
      </c>
      <c r="F5" s="465">
        <v>2</v>
      </c>
      <c r="H5" s="462">
        <f>+H4+1</f>
        <v>17</v>
      </c>
      <c r="I5" s="447" t="s">
        <v>1305</v>
      </c>
      <c r="J5" s="448">
        <v>5</v>
      </c>
      <c r="K5" s="449">
        <v>5</v>
      </c>
      <c r="L5" s="468">
        <v>15</v>
      </c>
      <c r="N5" s="459" t="s">
        <v>1306</v>
      </c>
      <c r="O5" s="450">
        <f>+D19</f>
        <v>39</v>
      </c>
      <c r="P5" s="450">
        <f>+E19</f>
        <v>52</v>
      </c>
      <c r="Q5" s="451">
        <f>+F19</f>
        <v>130</v>
      </c>
    </row>
    <row r="6" spans="2:17" ht="29.4" thickBot="1">
      <c r="B6" s="464">
        <f t="shared" ref="B6:B18" si="0">+B5+1</f>
        <v>3</v>
      </c>
      <c r="C6" s="447" t="s">
        <v>1307</v>
      </c>
      <c r="D6" s="422">
        <v>3</v>
      </c>
      <c r="E6" s="430">
        <v>3</v>
      </c>
      <c r="F6" s="465">
        <v>14</v>
      </c>
      <c r="H6" s="462">
        <f t="shared" ref="H6:H11" si="1">+H5+1</f>
        <v>18</v>
      </c>
      <c r="I6" s="447" t="s">
        <v>1308</v>
      </c>
      <c r="J6" s="448">
        <v>6</v>
      </c>
      <c r="K6" s="449">
        <v>6</v>
      </c>
      <c r="L6" s="468">
        <v>21</v>
      </c>
      <c r="N6" s="460" t="s">
        <v>1309</v>
      </c>
      <c r="O6" s="461">
        <f>SUM(O4:O5)</f>
        <v>85</v>
      </c>
      <c r="P6" s="461">
        <f t="shared" ref="P6" si="2">SUM(P4:P5)</f>
        <v>103</v>
      </c>
      <c r="Q6" s="461">
        <f>SUM(Q4:Q5)</f>
        <v>257</v>
      </c>
    </row>
    <row r="7" spans="2:17" ht="28.8">
      <c r="B7" s="464">
        <f t="shared" si="0"/>
        <v>4</v>
      </c>
      <c r="C7" s="447" t="s">
        <v>1310</v>
      </c>
      <c r="D7" s="422">
        <v>1</v>
      </c>
      <c r="E7" s="430">
        <v>2</v>
      </c>
      <c r="F7" s="465">
        <v>6</v>
      </c>
      <c r="H7" s="462">
        <f t="shared" si="1"/>
        <v>19</v>
      </c>
      <c r="I7" s="447" t="s">
        <v>1311</v>
      </c>
      <c r="J7" s="448">
        <v>10</v>
      </c>
      <c r="K7" s="449">
        <v>10</v>
      </c>
      <c r="L7" s="468">
        <v>28</v>
      </c>
    </row>
    <row r="8" spans="2:17">
      <c r="B8" s="464">
        <f t="shared" si="0"/>
        <v>5</v>
      </c>
      <c r="C8" s="447" t="s">
        <v>1312</v>
      </c>
      <c r="D8" s="422">
        <v>1</v>
      </c>
      <c r="E8" s="430">
        <v>1</v>
      </c>
      <c r="F8" s="465">
        <v>1</v>
      </c>
      <c r="H8" s="462">
        <f t="shared" si="1"/>
        <v>20</v>
      </c>
      <c r="I8" s="447" t="s">
        <v>1313</v>
      </c>
      <c r="J8" s="448">
        <v>4</v>
      </c>
      <c r="K8" s="449">
        <v>4</v>
      </c>
      <c r="L8" s="468">
        <v>16</v>
      </c>
    </row>
    <row r="9" spans="2:17">
      <c r="B9" s="464">
        <f t="shared" si="0"/>
        <v>6</v>
      </c>
      <c r="C9" s="452" t="s">
        <v>1314</v>
      </c>
      <c r="D9" s="422">
        <v>1</v>
      </c>
      <c r="E9" s="430">
        <v>1</v>
      </c>
      <c r="F9" s="465">
        <v>4</v>
      </c>
      <c r="H9" s="462">
        <f t="shared" si="1"/>
        <v>21</v>
      </c>
      <c r="I9" s="447" t="s">
        <v>1121</v>
      </c>
      <c r="J9" s="448">
        <v>4</v>
      </c>
      <c r="K9" s="449">
        <v>7</v>
      </c>
      <c r="L9" s="468">
        <v>13</v>
      </c>
    </row>
    <row r="10" spans="2:17">
      <c r="B10" s="464">
        <f t="shared" si="0"/>
        <v>7</v>
      </c>
      <c r="C10" s="452" t="s">
        <v>1315</v>
      </c>
      <c r="D10" s="422">
        <v>1</v>
      </c>
      <c r="E10" s="430">
        <v>1</v>
      </c>
      <c r="F10" s="465">
        <v>3</v>
      </c>
      <c r="H10" s="462">
        <f t="shared" si="1"/>
        <v>22</v>
      </c>
      <c r="I10" s="447" t="s">
        <v>1316</v>
      </c>
      <c r="J10" s="448">
        <v>4</v>
      </c>
      <c r="K10" s="449">
        <v>6</v>
      </c>
      <c r="L10" s="468">
        <v>8</v>
      </c>
    </row>
    <row r="11" spans="2:17">
      <c r="B11" s="464">
        <f t="shared" si="0"/>
        <v>8</v>
      </c>
      <c r="C11" s="452" t="s">
        <v>1317</v>
      </c>
      <c r="D11" s="422">
        <v>1</v>
      </c>
      <c r="E11" s="430">
        <v>1</v>
      </c>
      <c r="F11" s="465">
        <v>2</v>
      </c>
      <c r="H11" s="462">
        <f t="shared" si="1"/>
        <v>23</v>
      </c>
      <c r="I11" s="447" t="s">
        <v>1318</v>
      </c>
      <c r="J11" s="448">
        <v>8</v>
      </c>
      <c r="K11" s="449">
        <v>8</v>
      </c>
      <c r="L11" s="468">
        <v>16</v>
      </c>
    </row>
    <row r="12" spans="2:17" ht="15.6">
      <c r="B12" s="464">
        <f t="shared" si="0"/>
        <v>9</v>
      </c>
      <c r="C12" s="452" t="s">
        <v>510</v>
      </c>
      <c r="D12" s="422">
        <v>4</v>
      </c>
      <c r="E12" s="430">
        <v>4</v>
      </c>
      <c r="F12" s="465">
        <v>9</v>
      </c>
      <c r="H12" s="476" t="s">
        <v>1319</v>
      </c>
      <c r="I12" s="477"/>
      <c r="J12" s="467">
        <f>SUM(J4:J11)</f>
        <v>46</v>
      </c>
      <c r="K12" s="467">
        <f>SUM(K4:K11)</f>
        <v>51</v>
      </c>
      <c r="L12" s="467">
        <f>SUM(L4:L11)</f>
        <v>127</v>
      </c>
    </row>
    <row r="13" spans="2:17">
      <c r="B13" s="464">
        <f t="shared" si="0"/>
        <v>10</v>
      </c>
      <c r="C13" s="447" t="s">
        <v>1320</v>
      </c>
      <c r="D13" s="422">
        <v>2</v>
      </c>
      <c r="E13" s="430">
        <v>2</v>
      </c>
      <c r="F13" s="465">
        <v>5</v>
      </c>
    </row>
    <row r="14" spans="2:17">
      <c r="B14" s="464">
        <f t="shared" si="0"/>
        <v>11</v>
      </c>
      <c r="C14" s="452" t="s">
        <v>1321</v>
      </c>
      <c r="D14" s="422">
        <v>2</v>
      </c>
      <c r="E14" s="430">
        <v>3</v>
      </c>
      <c r="F14" s="465">
        <v>4</v>
      </c>
    </row>
    <row r="15" spans="2:17">
      <c r="B15" s="464">
        <f t="shared" si="0"/>
        <v>12</v>
      </c>
      <c r="C15" s="452" t="s">
        <v>1322</v>
      </c>
      <c r="D15" s="422">
        <v>2</v>
      </c>
      <c r="E15" s="430">
        <v>2</v>
      </c>
      <c r="F15" s="465">
        <v>4</v>
      </c>
    </row>
    <row r="16" spans="2:17">
      <c r="B16" s="464">
        <f t="shared" si="0"/>
        <v>13</v>
      </c>
      <c r="C16" s="447" t="s">
        <v>1323</v>
      </c>
      <c r="D16" s="422">
        <v>8</v>
      </c>
      <c r="E16" s="430">
        <v>9</v>
      </c>
      <c r="F16" s="465">
        <v>17</v>
      </c>
    </row>
    <row r="17" spans="2:13">
      <c r="B17" s="464">
        <f t="shared" si="0"/>
        <v>14</v>
      </c>
      <c r="C17" s="447" t="s">
        <v>1324</v>
      </c>
      <c r="D17" s="422">
        <v>2</v>
      </c>
      <c r="E17" s="430">
        <v>5</v>
      </c>
      <c r="F17" s="465">
        <v>10</v>
      </c>
    </row>
    <row r="18" spans="2:13" ht="28.8">
      <c r="B18" s="464">
        <f t="shared" si="0"/>
        <v>15</v>
      </c>
      <c r="C18" s="447" t="s">
        <v>1325</v>
      </c>
      <c r="D18" s="422">
        <v>8</v>
      </c>
      <c r="E18" s="430">
        <v>9</v>
      </c>
      <c r="F18" s="466">
        <v>24</v>
      </c>
    </row>
    <row r="19" spans="2:13" ht="15" customHeight="1">
      <c r="B19" s="475" t="s">
        <v>1319</v>
      </c>
      <c r="C19" s="475"/>
      <c r="D19" s="467">
        <f>SUM(D4:D18)</f>
        <v>39</v>
      </c>
      <c r="E19" s="467">
        <f t="shared" ref="E19:F19" si="3">SUM(E4:E18)</f>
        <v>52</v>
      </c>
      <c r="F19" s="467">
        <f t="shared" si="3"/>
        <v>130</v>
      </c>
    </row>
    <row r="21" spans="2:13" ht="25.8">
      <c r="C21" s="473" t="s">
        <v>1326</v>
      </c>
      <c r="D21" s="473"/>
      <c r="E21" s="473"/>
    </row>
    <row r="22" spans="2:13" ht="388.5" customHeight="1">
      <c r="C22" s="474" t="s">
        <v>1327</v>
      </c>
      <c r="D22" s="474"/>
      <c r="E22" s="474"/>
      <c r="F22" s="474"/>
      <c r="G22" s="474"/>
      <c r="H22" s="474"/>
      <c r="I22" s="474"/>
      <c r="J22" s="474"/>
      <c r="K22" s="474"/>
      <c r="L22" s="474"/>
      <c r="M22" s="474"/>
    </row>
  </sheetData>
  <mergeCells count="7">
    <mergeCell ref="B2:F2"/>
    <mergeCell ref="H2:L2"/>
    <mergeCell ref="N2:Q2"/>
    <mergeCell ref="C21:E21"/>
    <mergeCell ref="C22:M22"/>
    <mergeCell ref="B19:C19"/>
    <mergeCell ref="H12:I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27B9-555B-4984-8022-CB57291FAF1A}">
  <sheetPr>
    <tabColor rgb="FFFF0000"/>
  </sheetPr>
  <dimension ref="A1:Q85"/>
  <sheetViews>
    <sheetView showGridLines="0" topLeftCell="F1" workbookViewId="0">
      <selection activeCell="U6" sqref="U6"/>
    </sheetView>
  </sheetViews>
  <sheetFormatPr baseColWidth="10" defaultColWidth="11.44140625" defaultRowHeight="14.4"/>
  <cols>
    <col min="1" max="1" width="11.109375" bestFit="1" customWidth="1"/>
    <col min="3" max="3" width="19" customWidth="1"/>
    <col min="4" max="4" width="21.44140625" customWidth="1"/>
    <col min="5" max="5" width="17.109375" customWidth="1"/>
    <col min="6" max="6" width="20.109375" customWidth="1"/>
    <col min="7" max="8" width="16.44140625" customWidth="1"/>
    <col min="9" max="9" width="19.33203125" customWidth="1"/>
    <col min="10" max="10" width="23.88671875" customWidth="1"/>
    <col min="11" max="11" width="16.33203125" customWidth="1"/>
    <col min="12" max="12" width="29.44140625" customWidth="1"/>
    <col min="15" max="15" width="27.88671875" customWidth="1"/>
  </cols>
  <sheetData>
    <row r="1" spans="1:17" ht="36">
      <c r="A1" s="9" t="s">
        <v>38</v>
      </c>
      <c r="B1" s="28" t="s">
        <v>48</v>
      </c>
      <c r="C1" s="10" t="s">
        <v>40</v>
      </c>
      <c r="D1" s="10" t="s">
        <v>42</v>
      </c>
      <c r="E1" s="9" t="s">
        <v>44</v>
      </c>
      <c r="F1" s="9" t="s">
        <v>46</v>
      </c>
      <c r="G1" s="9" t="s">
        <v>99</v>
      </c>
      <c r="H1" s="9" t="s">
        <v>100</v>
      </c>
      <c r="I1" s="9" t="s">
        <v>101</v>
      </c>
      <c r="J1" s="9" t="s">
        <v>102</v>
      </c>
      <c r="K1" s="9" t="s">
        <v>103</v>
      </c>
      <c r="L1" s="9" t="s">
        <v>104</v>
      </c>
      <c r="M1" s="9" t="s">
        <v>105</v>
      </c>
      <c r="N1" s="9" t="s">
        <v>106</v>
      </c>
      <c r="O1" s="18" t="s">
        <v>107</v>
      </c>
      <c r="P1" s="18" t="s">
        <v>108</v>
      </c>
      <c r="Q1" s="3" t="s">
        <v>109</v>
      </c>
    </row>
    <row r="2" spans="1:17" ht="48">
      <c r="A2" s="11" t="s">
        <v>110</v>
      </c>
      <c r="B2" s="29" t="s">
        <v>111</v>
      </c>
      <c r="C2" s="11" t="s">
        <v>112</v>
      </c>
      <c r="D2" s="11" t="s">
        <v>113</v>
      </c>
      <c r="E2" s="11" t="s">
        <v>114</v>
      </c>
      <c r="F2" s="12" t="s">
        <v>115</v>
      </c>
      <c r="G2" s="13" t="s">
        <v>116</v>
      </c>
      <c r="H2" s="13" t="s">
        <v>117</v>
      </c>
      <c r="I2" s="13" t="s">
        <v>118</v>
      </c>
      <c r="J2" s="13" t="s">
        <v>119</v>
      </c>
      <c r="K2" s="13" t="s">
        <v>120</v>
      </c>
      <c r="L2" s="14">
        <v>202300000000308</v>
      </c>
      <c r="M2" s="19" t="s">
        <v>110</v>
      </c>
      <c r="N2" s="19" t="s">
        <v>121</v>
      </c>
      <c r="O2" s="1" t="s">
        <v>122</v>
      </c>
      <c r="P2" s="26" t="s">
        <v>123</v>
      </c>
      <c r="Q2" s="1" t="s">
        <v>124</v>
      </c>
    </row>
    <row r="3" spans="1:17" ht="60">
      <c r="A3" s="11" t="s">
        <v>125</v>
      </c>
      <c r="B3" s="29" t="s">
        <v>126</v>
      </c>
      <c r="C3" s="11" t="s">
        <v>127</v>
      </c>
      <c r="D3" s="11" t="s">
        <v>128</v>
      </c>
      <c r="E3" s="11" t="s">
        <v>129</v>
      </c>
      <c r="F3" s="12" t="s">
        <v>130</v>
      </c>
      <c r="G3" s="13" t="s">
        <v>131</v>
      </c>
      <c r="H3" s="13" t="s">
        <v>132</v>
      </c>
      <c r="I3" s="13" t="s">
        <v>133</v>
      </c>
      <c r="J3" s="13" t="s">
        <v>134</v>
      </c>
      <c r="K3" s="13" t="s">
        <v>135</v>
      </c>
      <c r="L3" s="14">
        <v>202300000000282</v>
      </c>
      <c r="M3" s="19" t="s">
        <v>136</v>
      </c>
      <c r="N3" s="19" t="s">
        <v>137</v>
      </c>
      <c r="O3" s="20" t="s">
        <v>138</v>
      </c>
      <c r="P3" s="26" t="s">
        <v>139</v>
      </c>
      <c r="Q3" s="1" t="s">
        <v>140</v>
      </c>
    </row>
    <row r="4" spans="1:17" ht="96">
      <c r="A4" s="11" t="s">
        <v>141</v>
      </c>
      <c r="B4" s="29" t="s">
        <v>142</v>
      </c>
      <c r="C4" s="11" t="s">
        <v>143</v>
      </c>
      <c r="D4" s="11" t="s">
        <v>144</v>
      </c>
      <c r="E4" s="11" t="s">
        <v>145</v>
      </c>
      <c r="F4" s="12" t="s">
        <v>146</v>
      </c>
      <c r="G4" s="13" t="s">
        <v>147</v>
      </c>
      <c r="H4" s="13" t="s">
        <v>148</v>
      </c>
      <c r="I4" s="13" t="s">
        <v>149</v>
      </c>
      <c r="J4" s="13" t="s">
        <v>150</v>
      </c>
      <c r="K4" s="15" t="s">
        <v>151</v>
      </c>
      <c r="L4" s="14">
        <v>2022011000051</v>
      </c>
      <c r="M4" s="19" t="s">
        <v>152</v>
      </c>
      <c r="N4" s="19" t="s">
        <v>153</v>
      </c>
      <c r="O4" s="20" t="s">
        <v>154</v>
      </c>
      <c r="P4" t="s">
        <v>155</v>
      </c>
      <c r="Q4" s="1" t="s">
        <v>156</v>
      </c>
    </row>
    <row r="5" spans="1:17" ht="60">
      <c r="A5" s="11" t="s">
        <v>149</v>
      </c>
      <c r="B5" s="29" t="s">
        <v>157</v>
      </c>
      <c r="C5" s="11" t="s">
        <v>158</v>
      </c>
      <c r="D5" s="11" t="s">
        <v>159</v>
      </c>
      <c r="E5" s="11" t="s">
        <v>160</v>
      </c>
      <c r="F5" s="12" t="s">
        <v>161</v>
      </c>
      <c r="G5" s="13" t="s">
        <v>162</v>
      </c>
      <c r="H5" s="13" t="s">
        <v>163</v>
      </c>
      <c r="I5" s="13" t="s">
        <v>164</v>
      </c>
      <c r="J5" s="13" t="s">
        <v>165</v>
      </c>
      <c r="K5" s="13" t="s">
        <v>166</v>
      </c>
      <c r="L5" s="14">
        <v>202300000000296</v>
      </c>
      <c r="M5" s="19" t="s">
        <v>125</v>
      </c>
      <c r="N5" s="19" t="s">
        <v>167</v>
      </c>
      <c r="O5" s="21" t="s">
        <v>168</v>
      </c>
      <c r="P5" s="26" t="s">
        <v>169</v>
      </c>
      <c r="Q5" s="65" t="s">
        <v>170</v>
      </c>
    </row>
    <row r="6" spans="1:17" ht="84">
      <c r="A6" s="11"/>
      <c r="B6" s="29" t="s">
        <v>171</v>
      </c>
      <c r="C6" s="11" t="s">
        <v>168</v>
      </c>
      <c r="D6" s="11" t="s">
        <v>172</v>
      </c>
      <c r="E6" s="11" t="s">
        <v>173</v>
      </c>
      <c r="F6" s="12" t="s">
        <v>174</v>
      </c>
      <c r="G6" s="13" t="s">
        <v>175</v>
      </c>
      <c r="H6" s="13" t="s">
        <v>176</v>
      </c>
      <c r="I6" s="11" t="s">
        <v>168</v>
      </c>
      <c r="J6" s="13" t="s">
        <v>177</v>
      </c>
      <c r="K6" s="13" t="s">
        <v>178</v>
      </c>
      <c r="L6" s="14">
        <v>2021011000088</v>
      </c>
      <c r="M6" s="19" t="s">
        <v>168</v>
      </c>
      <c r="N6" s="19" t="s">
        <v>179</v>
      </c>
      <c r="O6" s="21"/>
      <c r="P6" s="27" t="s">
        <v>180</v>
      </c>
      <c r="Q6" s="65" t="s">
        <v>181</v>
      </c>
    </row>
    <row r="7" spans="1:17" ht="72">
      <c r="A7" s="11"/>
      <c r="B7" s="30" t="s">
        <v>182</v>
      </c>
      <c r="C7" s="11"/>
      <c r="D7" s="11" t="s">
        <v>183</v>
      </c>
      <c r="E7" s="11" t="s">
        <v>184</v>
      </c>
      <c r="F7" s="12" t="s">
        <v>185</v>
      </c>
      <c r="G7" s="13" t="s">
        <v>186</v>
      </c>
      <c r="H7" s="13" t="s">
        <v>187</v>
      </c>
      <c r="I7" s="11"/>
      <c r="J7" s="13" t="s">
        <v>188</v>
      </c>
      <c r="K7" s="15" t="s">
        <v>189</v>
      </c>
      <c r="L7" s="14">
        <v>2022011000071</v>
      </c>
      <c r="N7" s="19" t="s">
        <v>190</v>
      </c>
      <c r="O7" s="22"/>
      <c r="Q7" s="65" t="s">
        <v>280</v>
      </c>
    </row>
    <row r="8" spans="1:17" ht="60">
      <c r="A8" s="11"/>
      <c r="B8" s="29" t="s">
        <v>191</v>
      </c>
      <c r="C8" s="11"/>
      <c r="D8" s="11" t="s">
        <v>192</v>
      </c>
      <c r="E8" s="11" t="s">
        <v>193</v>
      </c>
      <c r="F8" s="12" t="s">
        <v>194</v>
      </c>
      <c r="G8" s="13" t="s">
        <v>195</v>
      </c>
      <c r="H8" s="13" t="s">
        <v>196</v>
      </c>
      <c r="I8" s="11"/>
      <c r="J8" s="13" t="s">
        <v>197</v>
      </c>
      <c r="K8" s="13" t="s">
        <v>198</v>
      </c>
      <c r="L8" s="14">
        <v>202300000000302</v>
      </c>
      <c r="N8" s="19" t="s">
        <v>199</v>
      </c>
      <c r="O8" s="23"/>
    </row>
    <row r="9" spans="1:17" ht="60">
      <c r="A9" s="11"/>
      <c r="B9" s="29" t="s">
        <v>200</v>
      </c>
      <c r="C9" s="11"/>
      <c r="D9" s="11" t="s">
        <v>201</v>
      </c>
      <c r="E9" s="11" t="s">
        <v>202</v>
      </c>
      <c r="F9" s="12" t="s">
        <v>203</v>
      </c>
      <c r="G9" s="11" t="s">
        <v>168</v>
      </c>
      <c r="H9" s="11" t="s">
        <v>204</v>
      </c>
      <c r="I9" s="11"/>
      <c r="J9" s="13" t="s">
        <v>205</v>
      </c>
      <c r="K9" s="11"/>
      <c r="L9" s="14">
        <v>202300000000310</v>
      </c>
      <c r="N9" s="19" t="s">
        <v>206</v>
      </c>
      <c r="O9" s="21"/>
    </row>
    <row r="10" spans="1:17" ht="72">
      <c r="A10" s="11"/>
      <c r="B10" s="29" t="s">
        <v>207</v>
      </c>
      <c r="C10" s="11"/>
      <c r="D10" s="11" t="s">
        <v>168</v>
      </c>
      <c r="E10" s="11" t="s">
        <v>208</v>
      </c>
      <c r="F10" s="12" t="s">
        <v>209</v>
      </c>
      <c r="G10" s="11"/>
      <c r="H10" s="11" t="s">
        <v>210</v>
      </c>
      <c r="I10" s="11"/>
      <c r="J10" s="13" t="s">
        <v>211</v>
      </c>
      <c r="K10" s="11"/>
      <c r="L10" s="14">
        <v>202300000000335</v>
      </c>
      <c r="N10" s="19" t="s">
        <v>168</v>
      </c>
      <c r="O10" s="21"/>
    </row>
    <row r="11" spans="1:17" ht="84">
      <c r="A11" s="11"/>
      <c r="B11" s="29" t="s">
        <v>212</v>
      </c>
      <c r="C11" s="11"/>
      <c r="D11" s="11"/>
      <c r="E11" s="11" t="s">
        <v>213</v>
      </c>
      <c r="F11" s="12" t="s">
        <v>214</v>
      </c>
      <c r="G11" s="11"/>
      <c r="H11" s="11" t="s">
        <v>215</v>
      </c>
      <c r="I11" s="11"/>
      <c r="J11" s="13" t="s">
        <v>216</v>
      </c>
      <c r="K11" s="11"/>
      <c r="L11" s="14">
        <v>2022011000075</v>
      </c>
      <c r="O11" s="24"/>
    </row>
    <row r="12" spans="1:17" ht="48">
      <c r="A12" s="11"/>
      <c r="B12" s="29" t="s">
        <v>217</v>
      </c>
      <c r="C12" s="11"/>
      <c r="D12" s="11"/>
      <c r="E12" s="11" t="s">
        <v>218</v>
      </c>
      <c r="F12" s="16" t="s">
        <v>219</v>
      </c>
      <c r="G12" s="11"/>
      <c r="H12" s="11" t="s">
        <v>220</v>
      </c>
      <c r="I12" s="11"/>
      <c r="J12" s="11" t="s">
        <v>168</v>
      </c>
      <c r="K12" s="11"/>
      <c r="L12" s="14">
        <v>2018011000650</v>
      </c>
      <c r="O12" s="22"/>
    </row>
    <row r="13" spans="1:17" ht="84">
      <c r="A13" s="11"/>
      <c r="B13" s="29" t="s">
        <v>221</v>
      </c>
      <c r="C13" s="11"/>
      <c r="D13" s="11"/>
      <c r="E13" s="11" t="s">
        <v>222</v>
      </c>
      <c r="F13" s="12" t="s">
        <v>223</v>
      </c>
      <c r="G13" s="11"/>
      <c r="H13" s="11" t="s">
        <v>224</v>
      </c>
      <c r="I13" s="11"/>
      <c r="J13" s="11"/>
      <c r="K13" s="11"/>
      <c r="L13" s="14">
        <v>2018011001035</v>
      </c>
      <c r="O13" s="20"/>
    </row>
    <row r="14" spans="1:17" ht="36">
      <c r="A14" s="11"/>
      <c r="B14" s="29" t="s">
        <v>225</v>
      </c>
      <c r="C14" s="11"/>
      <c r="D14" s="11"/>
      <c r="E14" s="11" t="s">
        <v>226</v>
      </c>
      <c r="F14" s="12" t="s">
        <v>227</v>
      </c>
      <c r="G14" s="11"/>
      <c r="H14" s="11" t="s">
        <v>228</v>
      </c>
      <c r="I14" s="11"/>
      <c r="J14" s="11"/>
      <c r="K14" s="11"/>
      <c r="L14" s="14">
        <v>2018011000763</v>
      </c>
      <c r="O14" s="25"/>
    </row>
    <row r="15" spans="1:17" ht="60">
      <c r="A15" s="11"/>
      <c r="B15" s="29" t="s">
        <v>229</v>
      </c>
      <c r="C15" s="11"/>
      <c r="D15" s="11"/>
      <c r="E15" s="11" t="s">
        <v>230</v>
      </c>
      <c r="F15" s="12" t="s">
        <v>231</v>
      </c>
      <c r="G15" s="11"/>
      <c r="H15" s="11" t="s">
        <v>232</v>
      </c>
      <c r="I15" s="11"/>
      <c r="J15" s="11"/>
      <c r="K15" s="11"/>
      <c r="L15" s="14">
        <v>2019011000024</v>
      </c>
      <c r="O15" s="22"/>
    </row>
    <row r="16" spans="1:17" ht="60">
      <c r="A16" s="11"/>
      <c r="B16" s="29" t="s">
        <v>233</v>
      </c>
      <c r="C16" s="11"/>
      <c r="D16" s="11"/>
      <c r="E16" s="11" t="s">
        <v>234</v>
      </c>
      <c r="F16" s="16" t="s">
        <v>235</v>
      </c>
      <c r="G16" s="11"/>
      <c r="H16" s="11" t="s">
        <v>236</v>
      </c>
      <c r="I16" s="11"/>
      <c r="J16" s="11"/>
      <c r="K16" s="11"/>
      <c r="L16" s="14">
        <v>2018011000352</v>
      </c>
      <c r="O16" s="22"/>
    </row>
    <row r="17" spans="1:15" ht="48">
      <c r="A17" s="11"/>
      <c r="B17" s="29" t="s">
        <v>237</v>
      </c>
      <c r="C17" s="11"/>
      <c r="D17" s="11"/>
      <c r="E17" s="11" t="s">
        <v>238</v>
      </c>
      <c r="F17" s="12" t="s">
        <v>239</v>
      </c>
      <c r="G17" s="11"/>
      <c r="H17" s="11" t="s">
        <v>240</v>
      </c>
      <c r="I17" s="11"/>
      <c r="J17" s="11"/>
      <c r="K17" s="11"/>
      <c r="L17" s="14">
        <v>2018011000350</v>
      </c>
      <c r="O17" s="22"/>
    </row>
    <row r="18" spans="1:15" ht="48">
      <c r="A18" s="11"/>
      <c r="B18" s="29" t="s">
        <v>241</v>
      </c>
      <c r="C18" s="11"/>
      <c r="D18" s="11"/>
      <c r="E18" s="11" t="s">
        <v>242</v>
      </c>
      <c r="F18" s="12" t="s">
        <v>243</v>
      </c>
      <c r="G18" s="11"/>
      <c r="H18" s="11" t="s">
        <v>244</v>
      </c>
      <c r="I18" s="11"/>
      <c r="J18" s="11"/>
      <c r="K18" s="11"/>
      <c r="L18" s="14">
        <v>2021011000091</v>
      </c>
    </row>
    <row r="19" spans="1:15" ht="36.6">
      <c r="A19" s="11"/>
      <c r="B19" s="31" t="s">
        <v>245</v>
      </c>
      <c r="C19" s="11"/>
      <c r="D19" s="11"/>
      <c r="E19" s="11" t="s">
        <v>168</v>
      </c>
      <c r="F19" s="12" t="s">
        <v>246</v>
      </c>
      <c r="G19" s="11"/>
      <c r="H19" s="11" t="s">
        <v>247</v>
      </c>
      <c r="I19" s="11"/>
      <c r="J19" s="11"/>
      <c r="K19" s="11"/>
      <c r="L19" s="14">
        <v>2021011000094</v>
      </c>
    </row>
    <row r="20" spans="1:15" ht="72">
      <c r="A20" s="11"/>
      <c r="B20" s="29" t="s">
        <v>248</v>
      </c>
      <c r="C20" s="11"/>
      <c r="D20" s="11"/>
      <c r="E20" s="11"/>
      <c r="F20" s="17" t="s">
        <v>249</v>
      </c>
      <c r="G20" s="11"/>
      <c r="H20" s="11" t="s">
        <v>250</v>
      </c>
      <c r="I20" s="11"/>
      <c r="J20" s="11"/>
      <c r="K20" s="11"/>
      <c r="L20" s="14">
        <v>202300000000198</v>
      </c>
    </row>
    <row r="21" spans="1:15" ht="24">
      <c r="A21" s="11"/>
      <c r="B21" s="29"/>
      <c r="C21" s="11"/>
      <c r="D21" s="11"/>
      <c r="E21" s="11"/>
      <c r="F21" s="17" t="s">
        <v>251</v>
      </c>
      <c r="G21" s="11"/>
      <c r="H21" s="11"/>
      <c r="I21" s="11"/>
      <c r="J21" s="11"/>
      <c r="K21" s="11"/>
      <c r="L21" s="14">
        <v>2018011000680</v>
      </c>
    </row>
    <row r="22" spans="1:15">
      <c r="A22" s="11"/>
      <c r="B22" s="11"/>
      <c r="C22" s="11"/>
      <c r="D22" s="11"/>
      <c r="E22" s="11"/>
      <c r="F22" s="17" t="s">
        <v>252</v>
      </c>
      <c r="G22" s="11"/>
      <c r="H22" s="11"/>
      <c r="I22" s="11"/>
      <c r="J22" s="11"/>
      <c r="K22" s="11"/>
      <c r="L22" s="14">
        <v>2018011001045</v>
      </c>
    </row>
    <row r="23" spans="1:15">
      <c r="A23" s="11"/>
      <c r="C23" s="11"/>
      <c r="D23" s="11"/>
      <c r="E23" s="11"/>
      <c r="F23" s="17" t="s">
        <v>253</v>
      </c>
      <c r="G23" s="11"/>
      <c r="H23" s="11"/>
      <c r="I23" s="11"/>
      <c r="J23" s="11"/>
      <c r="K23" s="11"/>
      <c r="L23" s="14">
        <v>2022011000082</v>
      </c>
    </row>
    <row r="24" spans="1:15">
      <c r="A24" s="11"/>
      <c r="C24" s="11"/>
      <c r="D24" s="11"/>
      <c r="E24" s="11"/>
      <c r="F24" s="17" t="s">
        <v>254</v>
      </c>
      <c r="G24" s="11"/>
      <c r="H24" s="11"/>
      <c r="I24" s="11"/>
      <c r="J24" s="11"/>
      <c r="K24" s="11"/>
      <c r="L24" s="14">
        <v>2018011001048</v>
      </c>
    </row>
    <row r="25" spans="1:15">
      <c r="A25" s="11"/>
      <c r="C25" s="11"/>
      <c r="D25" s="11"/>
      <c r="E25" s="11"/>
      <c r="F25" s="17" t="s">
        <v>255</v>
      </c>
      <c r="G25" s="11"/>
      <c r="H25" s="11"/>
      <c r="I25" s="11"/>
      <c r="J25" s="11"/>
      <c r="K25" s="11"/>
      <c r="L25" s="14">
        <v>2022011000054</v>
      </c>
    </row>
    <row r="26" spans="1:15">
      <c r="A26" s="11"/>
      <c r="C26" s="11"/>
      <c r="D26" s="11"/>
      <c r="E26" s="11"/>
      <c r="F26" s="17" t="s">
        <v>256</v>
      </c>
      <c r="G26" s="11"/>
      <c r="H26" s="11"/>
      <c r="I26" s="11"/>
      <c r="J26" s="11"/>
      <c r="K26" s="11"/>
      <c r="L26" s="14">
        <v>2020011000142</v>
      </c>
    </row>
    <row r="27" spans="1:15">
      <c r="A27" s="11"/>
      <c r="C27" s="11"/>
      <c r="D27" s="11"/>
      <c r="E27" s="11"/>
      <c r="F27" s="11" t="s">
        <v>257</v>
      </c>
      <c r="G27" s="11"/>
      <c r="H27" s="11"/>
      <c r="I27" s="11"/>
      <c r="J27" s="11"/>
      <c r="K27" s="11"/>
      <c r="L27" s="14">
        <v>2020011000141</v>
      </c>
    </row>
    <row r="28" spans="1:15" ht="24">
      <c r="A28" s="11"/>
      <c r="C28" s="11"/>
      <c r="D28" s="11"/>
      <c r="E28" s="11"/>
      <c r="F28" s="17" t="s">
        <v>258</v>
      </c>
      <c r="G28" s="11"/>
      <c r="H28" s="11"/>
      <c r="I28" s="11"/>
      <c r="J28" s="11"/>
      <c r="K28" s="11"/>
      <c r="L28" s="14">
        <v>202300000000359</v>
      </c>
    </row>
    <row r="29" spans="1:15">
      <c r="A29" s="11"/>
      <c r="C29" s="11"/>
      <c r="D29" s="11"/>
      <c r="E29" s="11"/>
      <c r="F29" s="17" t="s">
        <v>259</v>
      </c>
      <c r="G29" s="11"/>
      <c r="H29" s="11"/>
      <c r="I29" s="11"/>
      <c r="J29" s="11"/>
      <c r="K29" s="11"/>
      <c r="L29" s="14">
        <v>202300000000248</v>
      </c>
    </row>
    <row r="30" spans="1:15">
      <c r="A30" s="11"/>
      <c r="C30" s="11"/>
      <c r="D30" s="11"/>
      <c r="E30" s="11"/>
      <c r="F30" s="17" t="s">
        <v>260</v>
      </c>
      <c r="G30" s="11"/>
      <c r="H30" s="11"/>
      <c r="I30" s="11"/>
      <c r="J30" s="11"/>
      <c r="K30" s="11"/>
      <c r="L30" s="14">
        <v>2022011000042</v>
      </c>
    </row>
    <row r="31" spans="1:15">
      <c r="A31" s="11"/>
      <c r="C31" s="11"/>
      <c r="D31" s="11"/>
      <c r="E31" s="11"/>
      <c r="F31" s="17" t="s">
        <v>261</v>
      </c>
      <c r="G31" s="11"/>
      <c r="H31" s="11"/>
      <c r="I31" s="11"/>
      <c r="J31" s="11"/>
      <c r="K31" s="11"/>
      <c r="L31" s="14">
        <v>2021011000107</v>
      </c>
    </row>
    <row r="32" spans="1:15">
      <c r="A32" s="11"/>
      <c r="C32" s="11"/>
      <c r="D32" s="11"/>
      <c r="E32" s="11"/>
      <c r="F32" s="17" t="s">
        <v>262</v>
      </c>
      <c r="G32" s="11"/>
      <c r="H32" s="11"/>
      <c r="I32" s="11"/>
      <c r="J32" s="11"/>
      <c r="K32" s="11"/>
      <c r="L32" s="14">
        <v>202300000000362</v>
      </c>
    </row>
    <row r="33" spans="1:12" ht="24">
      <c r="A33" s="11"/>
      <c r="C33" s="11"/>
      <c r="D33" s="11"/>
      <c r="E33" s="11"/>
      <c r="F33" s="17" t="s">
        <v>263</v>
      </c>
      <c r="G33" s="11"/>
      <c r="H33" s="11"/>
      <c r="I33" s="11"/>
      <c r="J33" s="11"/>
      <c r="K33" s="11"/>
      <c r="L33" s="14">
        <v>202300000000358</v>
      </c>
    </row>
    <row r="34" spans="1:12">
      <c r="A34" s="11"/>
      <c r="C34" s="11"/>
      <c r="D34" s="11"/>
      <c r="E34" s="11"/>
      <c r="F34" s="17" t="s">
        <v>264</v>
      </c>
      <c r="G34" s="11"/>
      <c r="H34" s="11"/>
      <c r="I34" s="11"/>
      <c r="J34" s="11"/>
      <c r="K34" s="11"/>
      <c r="L34" s="14">
        <v>202300000000360</v>
      </c>
    </row>
    <row r="35" spans="1:12">
      <c r="A35" s="11"/>
      <c r="C35" s="11"/>
      <c r="D35" s="11"/>
      <c r="E35" s="11"/>
      <c r="F35" s="17" t="s">
        <v>265</v>
      </c>
      <c r="G35" s="11"/>
      <c r="H35" s="11"/>
      <c r="I35" s="11"/>
      <c r="J35" s="11"/>
      <c r="K35" s="11"/>
      <c r="L35" s="14">
        <v>2022011000018</v>
      </c>
    </row>
    <row r="36" spans="1:12" ht="24">
      <c r="A36" s="11"/>
      <c r="C36" s="11"/>
      <c r="D36" s="11"/>
      <c r="E36" s="11"/>
      <c r="F36" s="17" t="s">
        <v>266</v>
      </c>
      <c r="G36" s="11"/>
      <c r="H36" s="11"/>
      <c r="I36" s="11"/>
      <c r="J36" s="11"/>
      <c r="K36" s="11"/>
      <c r="L36" s="14">
        <v>2022011000038</v>
      </c>
    </row>
    <row r="37" spans="1:12">
      <c r="A37" s="11"/>
      <c r="C37" s="11"/>
      <c r="D37" s="11"/>
      <c r="E37" s="11"/>
      <c r="F37" s="17" t="s">
        <v>168</v>
      </c>
      <c r="G37" s="11"/>
      <c r="H37" s="11"/>
      <c r="I37" s="11"/>
      <c r="J37" s="11"/>
      <c r="K37" s="11"/>
      <c r="L37" s="14">
        <v>202300000000293</v>
      </c>
    </row>
    <row r="38" spans="1:12">
      <c r="A38" s="11"/>
      <c r="C38" s="11"/>
      <c r="D38" s="11"/>
      <c r="E38" s="11"/>
      <c r="F38" s="11"/>
      <c r="G38" s="11"/>
      <c r="H38" s="11"/>
      <c r="I38" s="11"/>
      <c r="J38" s="11"/>
      <c r="K38" s="11"/>
      <c r="L38" s="14">
        <v>2019011000154</v>
      </c>
    </row>
    <row r="39" spans="1:12">
      <c r="A39" s="11"/>
      <c r="C39" s="11"/>
      <c r="D39" s="11"/>
      <c r="E39" s="11"/>
      <c r="G39" s="11"/>
      <c r="H39" s="11"/>
      <c r="I39" s="11"/>
      <c r="J39" s="11"/>
      <c r="K39" s="11"/>
      <c r="L39" s="14">
        <v>2022011000079</v>
      </c>
    </row>
    <row r="40" spans="1:12">
      <c r="A40" s="11"/>
      <c r="C40" s="11"/>
      <c r="D40" s="11"/>
      <c r="E40" s="11"/>
      <c r="G40" s="11"/>
      <c r="H40" s="11"/>
      <c r="I40" s="11"/>
      <c r="J40" s="11"/>
      <c r="K40" s="11"/>
      <c r="L40" s="14">
        <v>2020011000126</v>
      </c>
    </row>
    <row r="41" spans="1:12">
      <c r="A41" s="11"/>
      <c r="C41" s="11"/>
      <c r="D41" s="11"/>
      <c r="E41" s="11"/>
      <c r="G41" s="11"/>
      <c r="H41" s="11"/>
      <c r="I41" s="11"/>
      <c r="J41" s="11"/>
      <c r="K41" s="11"/>
      <c r="L41" s="14">
        <v>2022011000064</v>
      </c>
    </row>
    <row r="42" spans="1:12">
      <c r="A42" s="11"/>
      <c r="C42" s="11"/>
      <c r="D42" s="11"/>
      <c r="E42" s="11"/>
      <c r="G42" s="11"/>
      <c r="H42" s="11"/>
      <c r="I42" s="11"/>
      <c r="J42" s="11"/>
      <c r="K42" s="11"/>
      <c r="L42" s="14">
        <v>2022011000066</v>
      </c>
    </row>
    <row r="43" spans="1:12">
      <c r="A43" s="11"/>
      <c r="C43" s="11"/>
      <c r="D43" s="11"/>
      <c r="E43" s="11"/>
      <c r="G43" s="11"/>
      <c r="H43" s="11"/>
      <c r="I43" s="11"/>
      <c r="J43" s="11"/>
      <c r="K43" s="11"/>
      <c r="L43" s="14">
        <v>2022011000074</v>
      </c>
    </row>
    <row r="44" spans="1:12">
      <c r="A44" s="11"/>
      <c r="C44" s="11"/>
      <c r="D44" s="11"/>
      <c r="E44" s="11"/>
      <c r="G44" s="11"/>
      <c r="H44" s="11"/>
      <c r="I44" s="11"/>
      <c r="J44" s="11"/>
      <c r="K44" s="11"/>
      <c r="L44" s="14">
        <v>202300000000182</v>
      </c>
    </row>
    <row r="45" spans="1:12">
      <c r="A45" s="11"/>
      <c r="C45" s="11"/>
      <c r="D45" s="11"/>
      <c r="E45" s="11"/>
      <c r="G45" s="11"/>
      <c r="H45" s="11"/>
      <c r="I45" s="11"/>
      <c r="J45" s="11"/>
      <c r="K45" s="11"/>
      <c r="L45" s="14">
        <v>202300000000241</v>
      </c>
    </row>
    <row r="46" spans="1:12">
      <c r="A46" s="11"/>
      <c r="C46" s="11"/>
      <c r="D46" s="11"/>
      <c r="E46" s="11"/>
      <c r="G46" s="11"/>
      <c r="H46" s="11"/>
      <c r="I46" s="11"/>
      <c r="J46" s="11"/>
      <c r="K46" s="11"/>
      <c r="L46" s="14">
        <v>202300000000213</v>
      </c>
    </row>
    <row r="47" spans="1:12">
      <c r="A47" s="11"/>
      <c r="C47" s="11"/>
      <c r="D47" s="11"/>
      <c r="E47" s="11"/>
      <c r="G47" s="11"/>
      <c r="H47" s="11"/>
      <c r="I47" s="11"/>
      <c r="J47" s="11"/>
      <c r="K47" s="11"/>
      <c r="L47" s="14">
        <v>2022011000021</v>
      </c>
    </row>
    <row r="48" spans="1:12">
      <c r="A48" s="11"/>
      <c r="C48" s="11"/>
      <c r="D48" s="11"/>
      <c r="E48" s="11"/>
      <c r="G48" s="11"/>
      <c r="H48" s="11"/>
      <c r="I48" s="11"/>
      <c r="J48" s="11"/>
      <c r="K48" s="11"/>
      <c r="L48" s="14">
        <v>2022011000050</v>
      </c>
    </row>
    <row r="49" spans="1:12">
      <c r="A49" s="11"/>
      <c r="C49" s="11"/>
      <c r="D49" s="11"/>
      <c r="E49" s="11"/>
      <c r="G49" s="11"/>
      <c r="H49" s="11"/>
      <c r="I49" s="11"/>
      <c r="J49" s="11"/>
      <c r="K49" s="11"/>
      <c r="L49" s="14">
        <v>2020011000096</v>
      </c>
    </row>
    <row r="50" spans="1:12">
      <c r="A50" s="11"/>
      <c r="C50" s="11"/>
      <c r="D50" s="11"/>
      <c r="E50" s="11"/>
      <c r="G50" s="11"/>
      <c r="H50" s="11"/>
      <c r="I50" s="11"/>
      <c r="J50" s="11"/>
      <c r="K50" s="11"/>
      <c r="L50" s="14">
        <v>2020011000088</v>
      </c>
    </row>
    <row r="51" spans="1:12">
      <c r="A51" s="11"/>
      <c r="C51" s="11"/>
      <c r="D51" s="11"/>
      <c r="E51" s="11"/>
      <c r="G51" s="11"/>
      <c r="H51" s="11"/>
      <c r="I51" s="11"/>
      <c r="J51" s="11"/>
      <c r="K51" s="11"/>
      <c r="L51" s="14">
        <v>202300000000364</v>
      </c>
    </row>
    <row r="52" spans="1:12">
      <c r="A52" s="11"/>
      <c r="C52" s="11"/>
      <c r="D52" s="11"/>
      <c r="E52" s="11"/>
      <c r="G52" s="11"/>
      <c r="H52" s="11"/>
      <c r="I52" s="11"/>
      <c r="J52" s="11"/>
      <c r="K52" s="11"/>
      <c r="L52" s="14">
        <v>202300000000327</v>
      </c>
    </row>
    <row r="53" spans="1:12">
      <c r="A53" s="11"/>
      <c r="C53" s="11"/>
      <c r="D53" s="11"/>
      <c r="E53" s="11"/>
      <c r="G53" s="11"/>
      <c r="H53" s="11"/>
      <c r="I53" s="11"/>
      <c r="J53" s="11"/>
      <c r="K53" s="11"/>
      <c r="L53" s="14">
        <v>202300000000329</v>
      </c>
    </row>
    <row r="54" spans="1:12">
      <c r="A54" s="11"/>
      <c r="C54" s="11"/>
      <c r="D54" s="11"/>
      <c r="E54" s="11"/>
      <c r="G54" s="11"/>
      <c r="H54" s="11"/>
      <c r="I54" s="11"/>
      <c r="J54" s="11"/>
      <c r="K54" s="11"/>
      <c r="L54" s="14">
        <v>202300000000237</v>
      </c>
    </row>
    <row r="55" spans="1:12">
      <c r="A55" s="11"/>
      <c r="C55" s="11"/>
      <c r="D55" s="11"/>
      <c r="E55" s="11"/>
      <c r="G55" s="11"/>
      <c r="H55" s="11"/>
      <c r="I55" s="11"/>
      <c r="J55" s="11"/>
      <c r="K55" s="11"/>
      <c r="L55" s="14">
        <v>2018011001143</v>
      </c>
    </row>
    <row r="56" spans="1:12">
      <c r="A56" s="11"/>
      <c r="C56" s="11"/>
      <c r="D56" s="11"/>
      <c r="E56" s="11"/>
      <c r="G56" s="11"/>
      <c r="H56" s="11"/>
      <c r="I56" s="11"/>
      <c r="J56" s="11"/>
      <c r="K56" s="11"/>
      <c r="L56" s="14">
        <v>2019011000292</v>
      </c>
    </row>
    <row r="57" spans="1:12">
      <c r="A57" s="11"/>
      <c r="C57" s="11"/>
      <c r="D57" s="11"/>
      <c r="E57" s="11"/>
      <c r="G57" s="11"/>
      <c r="H57" s="11"/>
      <c r="I57" s="11"/>
      <c r="J57" s="11"/>
      <c r="K57" s="11"/>
      <c r="L57" s="14">
        <v>2019011000294</v>
      </c>
    </row>
    <row r="58" spans="1:12">
      <c r="A58" s="11"/>
      <c r="C58" s="11"/>
      <c r="D58" s="11"/>
      <c r="E58" s="11"/>
      <c r="G58" s="11"/>
      <c r="H58" s="11"/>
      <c r="I58" s="11"/>
      <c r="J58" s="11"/>
      <c r="K58" s="11"/>
      <c r="L58" s="14">
        <v>2020011000135</v>
      </c>
    </row>
    <row r="59" spans="1:12">
      <c r="A59" s="11"/>
      <c r="C59" s="11"/>
      <c r="D59" s="11"/>
      <c r="E59" s="11"/>
      <c r="G59" s="11"/>
      <c r="H59" s="11"/>
      <c r="I59" s="11"/>
      <c r="J59" s="11"/>
      <c r="K59" s="11"/>
      <c r="L59" s="14">
        <v>2022011000080</v>
      </c>
    </row>
    <row r="60" spans="1:12">
      <c r="A60" s="11"/>
      <c r="C60" s="11"/>
      <c r="D60" s="11"/>
      <c r="E60" s="11"/>
      <c r="G60" s="11"/>
      <c r="H60" s="11"/>
      <c r="I60" s="11"/>
      <c r="J60" s="11"/>
      <c r="K60" s="11"/>
      <c r="L60" s="14">
        <v>2022011000058</v>
      </c>
    </row>
    <row r="61" spans="1:12">
      <c r="A61" s="11"/>
      <c r="C61" s="11"/>
      <c r="D61" s="11"/>
      <c r="E61" s="11"/>
      <c r="G61" s="11"/>
      <c r="H61" s="11"/>
      <c r="I61" s="11"/>
      <c r="J61" s="11"/>
      <c r="K61" s="11"/>
      <c r="L61" s="14">
        <v>202300000000012</v>
      </c>
    </row>
    <row r="62" spans="1:12">
      <c r="A62" s="11"/>
      <c r="C62" s="11"/>
      <c r="D62" s="11"/>
      <c r="E62" s="11"/>
      <c r="G62" s="11"/>
      <c r="H62" s="11"/>
      <c r="I62" s="11"/>
      <c r="J62" s="11"/>
      <c r="K62" s="11"/>
      <c r="L62" s="14">
        <v>202300000000274</v>
      </c>
    </row>
    <row r="63" spans="1:12">
      <c r="A63" s="11"/>
      <c r="C63" s="11"/>
      <c r="D63" s="11"/>
      <c r="E63" s="11"/>
      <c r="G63" s="11"/>
      <c r="H63" s="11"/>
      <c r="I63" s="11"/>
      <c r="J63" s="11"/>
      <c r="K63" s="11"/>
      <c r="L63" s="14">
        <v>202300000000273</v>
      </c>
    </row>
    <row r="64" spans="1:12">
      <c r="A64" s="11"/>
      <c r="C64" s="11"/>
      <c r="D64" s="11"/>
      <c r="E64" s="11"/>
      <c r="G64" s="11"/>
      <c r="H64" s="11"/>
      <c r="I64" s="11"/>
      <c r="J64" s="11"/>
      <c r="K64" s="11"/>
      <c r="L64" s="14">
        <v>202300000000334</v>
      </c>
    </row>
    <row r="65" spans="1:12">
      <c r="A65" s="11"/>
      <c r="C65" s="11"/>
      <c r="D65" s="11"/>
      <c r="E65" s="11"/>
      <c r="G65" s="11"/>
      <c r="H65" s="11"/>
      <c r="I65" s="11"/>
      <c r="J65" s="11"/>
      <c r="K65" s="11"/>
      <c r="L65" s="14">
        <v>202300000000251</v>
      </c>
    </row>
    <row r="66" spans="1:12">
      <c r="A66" s="11"/>
      <c r="C66" s="11"/>
      <c r="D66" s="11"/>
      <c r="E66" s="11"/>
      <c r="G66" s="11"/>
      <c r="H66" s="11"/>
      <c r="I66" s="11"/>
      <c r="J66" s="11"/>
      <c r="K66" s="11"/>
      <c r="L66" s="14">
        <v>202300000000300</v>
      </c>
    </row>
    <row r="67" spans="1:12">
      <c r="A67" s="11"/>
      <c r="C67" s="11"/>
      <c r="D67" s="11"/>
      <c r="E67" s="11"/>
      <c r="G67" s="11"/>
      <c r="H67" s="11"/>
      <c r="I67" s="11"/>
      <c r="J67" s="11"/>
      <c r="K67" s="11"/>
      <c r="L67" s="14">
        <v>202300000000333</v>
      </c>
    </row>
    <row r="68" spans="1:12">
      <c r="A68" s="11"/>
      <c r="C68" s="11"/>
      <c r="D68" s="11"/>
      <c r="E68" s="11"/>
      <c r="G68" s="11"/>
      <c r="H68" s="11"/>
      <c r="I68" s="11"/>
      <c r="J68" s="11"/>
      <c r="K68" s="11"/>
      <c r="L68" s="14">
        <v>2019011000156</v>
      </c>
    </row>
    <row r="69" spans="1:12">
      <c r="A69" s="11"/>
      <c r="C69" s="11"/>
      <c r="D69" s="11"/>
      <c r="E69" s="11"/>
      <c r="G69" s="11"/>
      <c r="H69" s="11"/>
      <c r="I69" s="11"/>
      <c r="J69" s="11"/>
      <c r="K69" s="11"/>
      <c r="L69" s="14">
        <v>202300000000311</v>
      </c>
    </row>
    <row r="70" spans="1:12">
      <c r="A70" s="11"/>
      <c r="C70" s="11"/>
      <c r="D70" s="11"/>
      <c r="E70" s="11"/>
      <c r="G70" s="11"/>
      <c r="H70" s="11"/>
      <c r="I70" s="11"/>
      <c r="J70" s="11"/>
      <c r="K70" s="11"/>
      <c r="L70" s="14">
        <v>202300000000325</v>
      </c>
    </row>
    <row r="71" spans="1:12">
      <c r="A71" s="11"/>
      <c r="C71" s="11"/>
      <c r="D71" s="11"/>
      <c r="E71" s="11"/>
      <c r="G71" s="11"/>
      <c r="H71" s="11"/>
      <c r="I71" s="11"/>
      <c r="J71" s="11"/>
      <c r="K71" s="11"/>
      <c r="L71" s="14">
        <v>202300000000314</v>
      </c>
    </row>
    <row r="72" spans="1:12">
      <c r="A72" s="11"/>
      <c r="C72" s="11"/>
      <c r="D72" s="11"/>
      <c r="E72" s="11"/>
      <c r="G72" s="11"/>
      <c r="H72" s="11"/>
      <c r="I72" s="11"/>
      <c r="J72" s="11"/>
      <c r="K72" s="11"/>
      <c r="L72" s="14">
        <v>2022011000078</v>
      </c>
    </row>
    <row r="73" spans="1:12">
      <c r="A73" s="11"/>
      <c r="D73" s="11"/>
      <c r="E73" s="11"/>
      <c r="G73" s="11"/>
      <c r="H73" s="11"/>
      <c r="I73" s="11"/>
      <c r="J73" s="11"/>
      <c r="K73" s="11"/>
      <c r="L73" s="14">
        <v>2022011000098</v>
      </c>
    </row>
    <row r="74" spans="1:12">
      <c r="A74" s="11"/>
      <c r="D74" s="11"/>
      <c r="E74" s="11"/>
      <c r="G74" s="11"/>
      <c r="H74" s="11"/>
      <c r="I74" s="11"/>
      <c r="J74" s="11"/>
      <c r="K74" s="11"/>
      <c r="L74" s="14">
        <v>202300000000049</v>
      </c>
    </row>
    <row r="75" spans="1:12">
      <c r="A75" s="11"/>
      <c r="D75" s="11"/>
      <c r="E75" s="11"/>
      <c r="G75" s="11"/>
      <c r="H75" s="11"/>
      <c r="I75" s="11"/>
      <c r="J75" s="11"/>
      <c r="K75" s="11"/>
      <c r="L75" s="14">
        <v>202300000000332</v>
      </c>
    </row>
    <row r="76" spans="1:12">
      <c r="A76" s="11"/>
      <c r="D76" s="11"/>
      <c r="E76" s="11"/>
      <c r="G76" s="11"/>
      <c r="H76" s="11"/>
      <c r="I76" s="11"/>
      <c r="J76" s="11"/>
      <c r="K76" s="11"/>
      <c r="L76" s="14">
        <v>202300000000317</v>
      </c>
    </row>
    <row r="77" spans="1:12">
      <c r="A77" s="11"/>
      <c r="E77" s="11"/>
      <c r="G77" s="11"/>
      <c r="H77" s="11"/>
      <c r="I77" s="11"/>
      <c r="J77" s="11"/>
      <c r="K77" s="11"/>
      <c r="L77" s="14">
        <v>202300000000316</v>
      </c>
    </row>
    <row r="78" spans="1:12">
      <c r="A78" s="11"/>
      <c r="E78" s="11"/>
      <c r="G78" s="11"/>
      <c r="H78" s="11"/>
      <c r="I78" s="11"/>
      <c r="J78" s="11"/>
      <c r="K78" s="11"/>
      <c r="L78" s="14">
        <v>202300000000286</v>
      </c>
    </row>
    <row r="79" spans="1:12">
      <c r="A79" s="11"/>
      <c r="E79" s="11"/>
      <c r="G79" s="11"/>
      <c r="H79" s="11"/>
      <c r="I79" s="11"/>
      <c r="J79" s="11"/>
      <c r="K79" s="11"/>
      <c r="L79" s="14">
        <v>202300000000323</v>
      </c>
    </row>
    <row r="80" spans="1:12">
      <c r="A80" s="11"/>
      <c r="E80" s="11"/>
      <c r="G80" s="11"/>
      <c r="H80" s="11"/>
      <c r="I80" s="11"/>
      <c r="J80" s="11"/>
      <c r="K80" s="11"/>
      <c r="L80" s="14">
        <v>202300000000277</v>
      </c>
    </row>
    <row r="81" spans="1:12">
      <c r="A81" s="11"/>
      <c r="E81" s="11"/>
      <c r="G81" s="11"/>
      <c r="H81" s="11"/>
      <c r="I81" s="11"/>
      <c r="J81" s="11"/>
      <c r="K81" s="11"/>
      <c r="L81" s="14">
        <v>202300000000336</v>
      </c>
    </row>
    <row r="82" spans="1:12">
      <c r="A82" s="11"/>
      <c r="E82" s="11"/>
      <c r="G82" s="11"/>
      <c r="H82" s="11"/>
      <c r="I82" s="11"/>
      <c r="J82" s="11"/>
      <c r="K82" s="11"/>
      <c r="L82" s="14">
        <v>202300000000346</v>
      </c>
    </row>
    <row r="83" spans="1:12">
      <c r="A83" s="11"/>
      <c r="E83" s="11"/>
      <c r="G83" s="11"/>
      <c r="H83" s="11"/>
      <c r="I83" s="11"/>
      <c r="J83" s="11"/>
      <c r="K83" s="11"/>
      <c r="L83" s="14">
        <v>202300000000337</v>
      </c>
    </row>
    <row r="84" spans="1:12">
      <c r="A84" s="11"/>
      <c r="E84" s="11"/>
      <c r="G84" s="11"/>
      <c r="H84" s="11"/>
      <c r="I84" s="11"/>
      <c r="J84" s="11"/>
      <c r="K84" s="11"/>
      <c r="L84" s="11" t="s">
        <v>198</v>
      </c>
    </row>
    <row r="85" spans="1:12">
      <c r="A85" s="11"/>
      <c r="E85" s="11"/>
      <c r="G85" s="11"/>
      <c r="H85" s="11"/>
      <c r="I85" s="11"/>
      <c r="J85" s="11"/>
      <c r="K85" s="11"/>
      <c r="L85" s="11" t="s">
        <v>168</v>
      </c>
    </row>
  </sheetData>
  <autoFilter ref="C1:C72" xr:uid="{2AED27B9-555B-4984-8022-CB57291FAF1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701DC-9462-424D-995C-AE2657DDFECC}">
  <dimension ref="A1:G44"/>
  <sheetViews>
    <sheetView topLeftCell="A23" workbookViewId="0">
      <selection activeCell="C4" sqref="C4"/>
    </sheetView>
  </sheetViews>
  <sheetFormatPr baseColWidth="10" defaultColWidth="9.109375" defaultRowHeight="14.4"/>
  <cols>
    <col min="1" max="1" width="13" customWidth="1"/>
    <col min="2" max="2" width="24.44140625" customWidth="1"/>
    <col min="3" max="3" width="27.44140625" customWidth="1"/>
    <col min="4" max="5" width="20.109375" customWidth="1"/>
    <col min="6" max="6" width="25.6640625" customWidth="1"/>
  </cols>
  <sheetData>
    <row r="1" spans="1:7">
      <c r="A1" s="32" t="s">
        <v>38</v>
      </c>
      <c r="B1" s="32" t="s">
        <v>40</v>
      </c>
      <c r="C1" s="32" t="s">
        <v>42</v>
      </c>
      <c r="D1" s="32" t="s">
        <v>44</v>
      </c>
      <c r="E1" s="33" t="s">
        <v>48</v>
      </c>
      <c r="F1" s="32" t="s">
        <v>267</v>
      </c>
      <c r="G1" s="18" t="s">
        <v>106</v>
      </c>
    </row>
    <row r="2" spans="1:7" ht="36">
      <c r="A2" s="35" t="s">
        <v>110</v>
      </c>
      <c r="B2" s="36" t="s">
        <v>112</v>
      </c>
      <c r="C2" s="37" t="s">
        <v>113</v>
      </c>
      <c r="D2" s="37" t="s">
        <v>114</v>
      </c>
      <c r="E2" s="38" t="s">
        <v>111</v>
      </c>
      <c r="F2" s="39" t="s">
        <v>115</v>
      </c>
      <c r="G2" s="19" t="s">
        <v>121</v>
      </c>
    </row>
    <row r="3" spans="1:7" ht="36">
      <c r="A3" s="35" t="s">
        <v>141</v>
      </c>
      <c r="B3" s="36" t="s">
        <v>112</v>
      </c>
      <c r="C3" s="36" t="s">
        <v>128</v>
      </c>
      <c r="D3" s="36" t="s">
        <v>222</v>
      </c>
      <c r="E3" s="38" t="s">
        <v>126</v>
      </c>
      <c r="F3" s="39" t="s">
        <v>130</v>
      </c>
      <c r="G3" s="19" t="s">
        <v>137</v>
      </c>
    </row>
    <row r="4" spans="1:7" ht="36">
      <c r="A4" s="35" t="s">
        <v>125</v>
      </c>
      <c r="B4" s="36" t="s">
        <v>112</v>
      </c>
      <c r="C4" s="36" t="s">
        <v>128</v>
      </c>
      <c r="D4" s="36" t="s">
        <v>202</v>
      </c>
      <c r="E4" s="38" t="s">
        <v>142</v>
      </c>
      <c r="F4" s="40" t="s">
        <v>146</v>
      </c>
      <c r="G4" s="19" t="s">
        <v>153</v>
      </c>
    </row>
    <row r="5" spans="1:7" ht="36">
      <c r="A5" s="35" t="s">
        <v>149</v>
      </c>
      <c r="B5" s="36" t="s">
        <v>112</v>
      </c>
      <c r="C5" s="36" t="s">
        <v>128</v>
      </c>
      <c r="D5" s="41" t="s">
        <v>160</v>
      </c>
      <c r="E5" s="38" t="s">
        <v>157</v>
      </c>
      <c r="F5" s="40" t="s">
        <v>161</v>
      </c>
      <c r="G5" s="19" t="s">
        <v>167</v>
      </c>
    </row>
    <row r="6" spans="1:7" ht="36">
      <c r="A6" s="42" t="s">
        <v>268</v>
      </c>
      <c r="B6" s="36" t="s">
        <v>112</v>
      </c>
      <c r="C6" s="36" t="s">
        <v>128</v>
      </c>
      <c r="D6" s="36" t="s">
        <v>213</v>
      </c>
      <c r="E6" s="38" t="s">
        <v>171</v>
      </c>
      <c r="F6" s="39" t="s">
        <v>174</v>
      </c>
      <c r="G6" s="19" t="s">
        <v>179</v>
      </c>
    </row>
    <row r="7" spans="1:7" ht="36">
      <c r="A7" s="35"/>
      <c r="B7" s="36" t="s">
        <v>112</v>
      </c>
      <c r="C7" s="36" t="s">
        <v>128</v>
      </c>
      <c r="D7" s="36" t="s">
        <v>242</v>
      </c>
      <c r="E7" s="43" t="s">
        <v>182</v>
      </c>
      <c r="F7" s="39" t="s">
        <v>185</v>
      </c>
      <c r="G7" s="19" t="s">
        <v>190</v>
      </c>
    </row>
    <row r="8" spans="1:7" ht="48.6">
      <c r="A8" s="35"/>
      <c r="B8" s="36" t="s">
        <v>112</v>
      </c>
      <c r="C8" s="36" t="s">
        <v>128</v>
      </c>
      <c r="D8" s="44" t="s">
        <v>129</v>
      </c>
      <c r="E8" s="38" t="s">
        <v>191</v>
      </c>
      <c r="F8" s="39" t="s">
        <v>194</v>
      </c>
      <c r="G8" s="19" t="s">
        <v>199</v>
      </c>
    </row>
    <row r="9" spans="1:7" ht="48">
      <c r="A9" s="35"/>
      <c r="B9" s="45" t="s">
        <v>127</v>
      </c>
      <c r="C9" s="45" t="s">
        <v>144</v>
      </c>
      <c r="D9" s="45" t="s">
        <v>193</v>
      </c>
      <c r="E9" s="38" t="s">
        <v>200</v>
      </c>
      <c r="F9" s="46" t="s">
        <v>203</v>
      </c>
      <c r="G9" s="19" t="s">
        <v>206</v>
      </c>
    </row>
    <row r="10" spans="1:7" ht="36">
      <c r="A10" s="35"/>
      <c r="B10" s="45" t="s">
        <v>127</v>
      </c>
      <c r="C10" s="45" t="s">
        <v>144</v>
      </c>
      <c r="D10" s="45" t="s">
        <v>230</v>
      </c>
      <c r="E10" s="38" t="s">
        <v>207</v>
      </c>
      <c r="F10" s="39" t="s">
        <v>209</v>
      </c>
      <c r="G10" s="19" t="s">
        <v>168</v>
      </c>
    </row>
    <row r="11" spans="1:7" ht="48">
      <c r="A11" s="35"/>
      <c r="B11" s="45" t="s">
        <v>127</v>
      </c>
      <c r="C11" s="45" t="s">
        <v>159</v>
      </c>
      <c r="D11" s="45" t="s">
        <v>145</v>
      </c>
      <c r="E11" s="38" t="s">
        <v>212</v>
      </c>
      <c r="F11" s="39" t="s">
        <v>214</v>
      </c>
    </row>
    <row r="12" spans="1:7" ht="60">
      <c r="A12" s="35"/>
      <c r="B12" s="47" t="s">
        <v>143</v>
      </c>
      <c r="C12" s="47" t="s">
        <v>172</v>
      </c>
      <c r="D12" s="47" t="s">
        <v>234</v>
      </c>
      <c r="E12" s="38" t="s">
        <v>217</v>
      </c>
      <c r="F12" s="38" t="s">
        <v>219</v>
      </c>
    </row>
    <row r="13" spans="1:7" ht="60">
      <c r="A13" s="35"/>
      <c r="B13" s="47" t="s">
        <v>143</v>
      </c>
      <c r="C13" s="47" t="s">
        <v>172</v>
      </c>
      <c r="D13" s="48" t="s">
        <v>218</v>
      </c>
      <c r="E13" s="38" t="s">
        <v>221</v>
      </c>
      <c r="F13" s="39" t="s">
        <v>223</v>
      </c>
    </row>
    <row r="14" spans="1:7" ht="60">
      <c r="A14" s="35"/>
      <c r="B14" s="47" t="s">
        <v>143</v>
      </c>
      <c r="C14" s="47" t="s">
        <v>172</v>
      </c>
      <c r="D14" s="48" t="s">
        <v>226</v>
      </c>
      <c r="E14" s="38" t="s">
        <v>225</v>
      </c>
      <c r="F14" s="39" t="s">
        <v>227</v>
      </c>
    </row>
    <row r="15" spans="1:7" ht="60">
      <c r="A15" s="35"/>
      <c r="B15" s="47" t="s">
        <v>143</v>
      </c>
      <c r="C15" s="48" t="s">
        <v>183</v>
      </c>
      <c r="D15" s="48" t="s">
        <v>173</v>
      </c>
      <c r="E15" s="38" t="s">
        <v>229</v>
      </c>
      <c r="F15" s="39" t="s">
        <v>231</v>
      </c>
    </row>
    <row r="16" spans="1:7" ht="48">
      <c r="A16" s="35"/>
      <c r="B16" s="49" t="s">
        <v>158</v>
      </c>
      <c r="C16" s="49" t="s">
        <v>192</v>
      </c>
      <c r="D16" s="49" t="s">
        <v>184</v>
      </c>
      <c r="E16" s="38" t="s">
        <v>233</v>
      </c>
      <c r="F16" s="38" t="s">
        <v>235</v>
      </c>
    </row>
    <row r="17" spans="1:6" ht="48">
      <c r="A17" s="35"/>
      <c r="B17" s="49" t="s">
        <v>158</v>
      </c>
      <c r="C17" s="49" t="s">
        <v>201</v>
      </c>
      <c r="D17" s="49" t="s">
        <v>208</v>
      </c>
      <c r="E17" s="38" t="s">
        <v>237</v>
      </c>
      <c r="F17" s="39" t="s">
        <v>239</v>
      </c>
    </row>
    <row r="18" spans="1:6" ht="48">
      <c r="A18" s="35"/>
      <c r="B18" s="50" t="s">
        <v>269</v>
      </c>
      <c r="C18" s="49" t="s">
        <v>201</v>
      </c>
      <c r="D18" s="50" t="s">
        <v>238</v>
      </c>
      <c r="E18" s="38" t="s">
        <v>241</v>
      </c>
      <c r="F18" s="40" t="s">
        <v>270</v>
      </c>
    </row>
    <row r="19" spans="1:6" ht="24.6">
      <c r="A19" s="35"/>
      <c r="B19" s="48" t="s">
        <v>168</v>
      </c>
      <c r="C19" s="48" t="s">
        <v>168</v>
      </c>
      <c r="D19" s="48" t="s">
        <v>168</v>
      </c>
      <c r="E19" s="34" t="s">
        <v>245</v>
      </c>
      <c r="F19" s="39" t="s">
        <v>246</v>
      </c>
    </row>
    <row r="20" spans="1:6" ht="36">
      <c r="A20" s="35"/>
      <c r="B20" s="51" t="s">
        <v>112</v>
      </c>
      <c r="C20" s="35"/>
      <c r="D20" s="35"/>
      <c r="E20" s="38" t="s">
        <v>248</v>
      </c>
      <c r="F20" s="39" t="s">
        <v>271</v>
      </c>
    </row>
    <row r="21" spans="1:6" ht="24">
      <c r="A21" s="35"/>
      <c r="B21" s="35"/>
      <c r="C21" s="35"/>
      <c r="D21" s="35"/>
      <c r="E21" s="38" t="s">
        <v>272</v>
      </c>
      <c r="F21" s="39" t="s">
        <v>249</v>
      </c>
    </row>
    <row r="22" spans="1:6" ht="24">
      <c r="A22" s="35"/>
      <c r="B22" s="35"/>
      <c r="C22" s="35"/>
      <c r="D22" s="35"/>
      <c r="E22" s="38" t="s">
        <v>273</v>
      </c>
      <c r="F22" s="39" t="s">
        <v>249</v>
      </c>
    </row>
    <row r="23" spans="1:6">
      <c r="A23" s="35"/>
      <c r="B23" s="35"/>
      <c r="C23" s="35"/>
      <c r="D23" s="35"/>
      <c r="E23" s="38" t="s">
        <v>274</v>
      </c>
      <c r="F23" s="39" t="s">
        <v>251</v>
      </c>
    </row>
    <row r="24" spans="1:6">
      <c r="A24" s="35"/>
      <c r="B24" s="35"/>
      <c r="C24" s="35"/>
      <c r="D24" s="35"/>
      <c r="E24" s="38" t="s">
        <v>168</v>
      </c>
      <c r="F24" s="40" t="s">
        <v>252</v>
      </c>
    </row>
    <row r="25" spans="1:6">
      <c r="A25" s="35"/>
      <c r="B25" s="35"/>
      <c r="C25" s="35"/>
      <c r="D25" s="35"/>
      <c r="E25" s="38"/>
      <c r="F25" s="39" t="s">
        <v>253</v>
      </c>
    </row>
    <row r="26" spans="1:6">
      <c r="A26" s="35"/>
      <c r="B26" s="35"/>
      <c r="C26" s="35"/>
      <c r="D26" s="35"/>
      <c r="E26" s="38"/>
      <c r="F26" s="39" t="s">
        <v>254</v>
      </c>
    </row>
    <row r="27" spans="1:6">
      <c r="A27" s="35"/>
      <c r="B27" s="35"/>
      <c r="C27" s="35"/>
      <c r="D27" s="35"/>
      <c r="E27" s="38"/>
      <c r="F27" s="39" t="s">
        <v>255</v>
      </c>
    </row>
    <row r="28" spans="1:6">
      <c r="A28" s="35"/>
      <c r="B28" s="35"/>
      <c r="C28" s="35"/>
      <c r="D28" s="35"/>
      <c r="E28" s="38"/>
      <c r="F28" s="39" t="s">
        <v>256</v>
      </c>
    </row>
    <row r="29" spans="1:6">
      <c r="A29" s="35"/>
      <c r="B29" s="35"/>
      <c r="C29" s="35"/>
      <c r="D29" s="35"/>
      <c r="E29" s="38"/>
      <c r="F29" s="38" t="s">
        <v>257</v>
      </c>
    </row>
    <row r="30" spans="1:6">
      <c r="A30" s="35"/>
      <c r="B30" s="35"/>
      <c r="C30" s="35"/>
      <c r="D30" s="52"/>
      <c r="E30" s="53"/>
      <c r="F30" s="54" t="s">
        <v>259</v>
      </c>
    </row>
    <row r="31" spans="1:6">
      <c r="A31" s="35"/>
      <c r="B31" s="35"/>
      <c r="C31" s="55"/>
      <c r="D31" s="56"/>
      <c r="E31" s="57"/>
      <c r="F31" s="58" t="s">
        <v>260</v>
      </c>
    </row>
    <row r="32" spans="1:6">
      <c r="A32" s="35"/>
      <c r="B32" s="35"/>
      <c r="C32" s="55"/>
      <c r="D32" s="56"/>
      <c r="E32" s="57"/>
      <c r="F32" s="58" t="s">
        <v>261</v>
      </c>
    </row>
    <row r="33" spans="1:6">
      <c r="A33" s="35"/>
      <c r="B33" s="35"/>
      <c r="C33" s="55"/>
      <c r="D33" s="56"/>
      <c r="E33" s="57"/>
      <c r="F33" s="59" t="s">
        <v>262</v>
      </c>
    </row>
    <row r="34" spans="1:6">
      <c r="A34" s="35"/>
      <c r="B34" s="35"/>
      <c r="C34" s="55">
        <v>6</v>
      </c>
      <c r="D34" s="56"/>
      <c r="E34" s="57"/>
      <c r="F34" s="59" t="s">
        <v>263</v>
      </c>
    </row>
    <row r="35" spans="1:6">
      <c r="A35" s="35"/>
      <c r="B35" s="35"/>
      <c r="C35" s="55"/>
      <c r="D35" s="56"/>
      <c r="E35" s="57"/>
      <c r="F35" s="59" t="s">
        <v>264</v>
      </c>
    </row>
    <row r="36" spans="1:6">
      <c r="A36" s="35"/>
      <c r="B36" s="35"/>
      <c r="C36" s="55"/>
      <c r="D36" s="56"/>
      <c r="E36" s="57"/>
      <c r="F36" s="58" t="s">
        <v>265</v>
      </c>
    </row>
    <row r="37" spans="1:6" ht="24">
      <c r="A37" s="35"/>
      <c r="B37" s="35"/>
      <c r="C37" s="55"/>
      <c r="D37" s="56"/>
      <c r="E37" s="57"/>
      <c r="F37" s="60" t="s">
        <v>266</v>
      </c>
    </row>
    <row r="38" spans="1:6">
      <c r="A38" s="35"/>
      <c r="B38" s="35"/>
      <c r="C38" s="55"/>
      <c r="D38" s="56"/>
      <c r="E38" s="61"/>
      <c r="F38" s="57" t="s">
        <v>275</v>
      </c>
    </row>
    <row r="39" spans="1:6">
      <c r="A39" s="62"/>
      <c r="B39" s="62"/>
      <c r="C39" s="62"/>
      <c r="D39" s="62"/>
      <c r="E39" s="43"/>
      <c r="F39" s="57" t="s">
        <v>276</v>
      </c>
    </row>
    <row r="40" spans="1:6">
      <c r="A40" s="62"/>
      <c r="B40" s="62"/>
      <c r="C40" s="62"/>
      <c r="D40" s="62"/>
      <c r="E40" s="43"/>
      <c r="F40" s="63" t="s">
        <v>277</v>
      </c>
    </row>
    <row r="41" spans="1:6">
      <c r="A41" s="62"/>
      <c r="B41" s="62"/>
      <c r="C41" s="62"/>
      <c r="D41" s="62"/>
      <c r="E41" s="43"/>
      <c r="F41" s="57" t="s">
        <v>278</v>
      </c>
    </row>
    <row r="42" spans="1:6">
      <c r="A42" s="62"/>
      <c r="B42" s="62"/>
      <c r="C42" s="62"/>
      <c r="D42" s="62"/>
      <c r="E42" s="43"/>
      <c r="F42" s="116" t="s">
        <v>279</v>
      </c>
    </row>
    <row r="43" spans="1:6">
      <c r="A43" s="62"/>
      <c r="B43" s="62"/>
      <c r="C43" s="62"/>
      <c r="D43" s="62"/>
      <c r="E43" s="43"/>
      <c r="F43" s="58" t="s">
        <v>168</v>
      </c>
    </row>
    <row r="44" spans="1:6">
      <c r="A44" s="62"/>
      <c r="B44" s="62"/>
      <c r="C44" s="62"/>
      <c r="D44" s="62"/>
      <c r="E44" s="43"/>
      <c r="F44" s="43"/>
    </row>
  </sheetData>
  <autoFilter ref="A1:F1" xr:uid="{B98701DC-9462-424D-995C-AE2657DDFECC}"/>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726EF928F7014287AA06C2776154CC" ma:contentTypeVersion="13" ma:contentTypeDescription="Create a new document." ma:contentTypeScope="" ma:versionID="c4c86039995fd545600f4dff5532c827">
  <xsd:schema xmlns:xsd="http://www.w3.org/2001/XMLSchema" xmlns:xs="http://www.w3.org/2001/XMLSchema" xmlns:p="http://schemas.microsoft.com/office/2006/metadata/properties" xmlns:ns2="27bdaeda-0798-405e-81b8-67b582481f51" xmlns:ns3="16f8b2cb-aaff-490b-b112-0e3522325a8b" targetNamespace="http://schemas.microsoft.com/office/2006/metadata/properties" ma:root="true" ma:fieldsID="205fb5da7dbd150bc99aedb7f9bdae32" ns2:_="" ns3:_="">
    <xsd:import namespace="27bdaeda-0798-405e-81b8-67b582481f51"/>
    <xsd:import namespace="16f8b2cb-aaff-490b-b112-0e3522325a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daeda-0798-405e-81b8-67b582481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f8b2cb-aaff-490b-b112-0e3522325a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7bdaeda-0798-405e-81b8-67b582481f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79AE6C-DF92-4904-9534-79281F2FDD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daeda-0798-405e-81b8-67b582481f51"/>
    <ds:schemaRef ds:uri="16f8b2cb-aaff-490b-b112-0e3522325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04BAA5-D039-4D5B-9AE0-FD0CA6402422}">
  <ds:schemaRefs>
    <ds:schemaRef ds:uri="http://schemas.microsoft.com/sharepoint/v3/contenttype/forms"/>
  </ds:schemaRefs>
</ds:datastoreItem>
</file>

<file path=customXml/itemProps3.xml><?xml version="1.0" encoding="utf-8"?>
<ds:datastoreItem xmlns:ds="http://schemas.openxmlformats.org/officeDocument/2006/customXml" ds:itemID="{93A79F2A-E391-4436-B77F-C792FC8D8E4F}">
  <ds:schemaRefs>
    <ds:schemaRef ds:uri="16f8b2cb-aaff-490b-b112-0e3522325a8b"/>
    <ds:schemaRef ds:uri="http://www.w3.org/XML/1998/namespace"/>
    <ds:schemaRef ds:uri="http://schemas.microsoft.com/office/infopath/2007/PartnerControls"/>
    <ds:schemaRef ds:uri="http://schemas.microsoft.com/office/2006/documentManagement/types"/>
    <ds:schemaRef ds:uri="http://purl.org/dc/terms/"/>
    <ds:schemaRef ds:uri="27bdaeda-0798-405e-81b8-67b582481f51"/>
    <ds:schemaRef ds:uri="http://purl.org/dc/elements/1.1/"/>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Hoja3</vt:lpstr>
      <vt:lpstr>Instrucciones</vt:lpstr>
      <vt:lpstr>Matriz PAI 2026</vt:lpstr>
      <vt:lpstr>Informe</vt:lpstr>
      <vt:lpstr>Desplegables (no modificar)</vt:lpstr>
      <vt:lpstr>Alineación PND</vt:lpstr>
      <vt:lpstr>'Matriz PAI 2026'!Área_de_impresión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LUIS CARLOS PAREDES AGUIRRE</cp:lastModifiedBy>
  <cp:revision/>
  <dcterms:created xsi:type="dcterms:W3CDTF">2024-11-12T19:13:48Z</dcterms:created>
  <dcterms:modified xsi:type="dcterms:W3CDTF">2026-06-22T20:45:07Z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0x01010033726EF928F7014287AA06C2776154CC</vt:lpwstr>
  </property>
  <property fmtid="{D5CDD505-2E9C-101B-9397-08002B2CF9AE}" pid="3" name="MediaServiceImageTags">
    <vt:lpwstr/>
  </property>
</Properties>
</file>