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1\COBERTURA 3-2021\"/>
    </mc:Choice>
  </mc:AlternateContent>
  <bookViews>
    <workbookView xWindow="0" yWindow="0" windowWidth="28800" windowHeight="12435"/>
  </bookViews>
  <sheets>
    <sheet name="GL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1" i="1" l="1"/>
  <c r="N251" i="1"/>
  <c r="M251" i="1"/>
  <c r="K251" i="1"/>
  <c r="J251" i="1"/>
  <c r="I251" i="1"/>
  <c r="H251" i="1"/>
  <c r="G251" i="1"/>
  <c r="F251" i="1"/>
  <c r="E251" i="1"/>
  <c r="D251" i="1"/>
  <c r="P251" i="1" s="1"/>
  <c r="Q250" i="1"/>
  <c r="P250" i="1"/>
  <c r="L250" i="1"/>
  <c r="O250" i="1" s="1"/>
  <c r="P249" i="1"/>
  <c r="L249" i="1"/>
  <c r="Q249" i="1" s="1"/>
  <c r="Q248" i="1"/>
  <c r="P248" i="1"/>
  <c r="L248" i="1"/>
  <c r="O248" i="1" s="1"/>
  <c r="P247" i="1"/>
  <c r="L247" i="1"/>
  <c r="Q247" i="1" s="1"/>
  <c r="Q246" i="1"/>
  <c r="P246" i="1"/>
  <c r="L246" i="1"/>
  <c r="O246" i="1" s="1"/>
  <c r="P245" i="1"/>
  <c r="L245" i="1"/>
  <c r="Q245" i="1" s="1"/>
  <c r="Q244" i="1"/>
  <c r="P244" i="1"/>
  <c r="L244" i="1"/>
  <c r="O244" i="1" s="1"/>
  <c r="P243" i="1"/>
  <c r="L243" i="1"/>
  <c r="Q243" i="1" s="1"/>
  <c r="Q242" i="1"/>
  <c r="P242" i="1"/>
  <c r="L242" i="1"/>
  <c r="O242" i="1" s="1"/>
  <c r="P241" i="1"/>
  <c r="L241" i="1"/>
  <c r="Q241" i="1" s="1"/>
  <c r="Q240" i="1"/>
  <c r="P240" i="1"/>
  <c r="L240" i="1"/>
  <c r="O240" i="1" s="1"/>
  <c r="P239" i="1"/>
  <c r="L239" i="1"/>
  <c r="Q239" i="1" s="1"/>
  <c r="Q238" i="1"/>
  <c r="P238" i="1"/>
  <c r="L238" i="1"/>
  <c r="O238" i="1" s="1"/>
  <c r="P237" i="1"/>
  <c r="L237" i="1"/>
  <c r="Q237" i="1" s="1"/>
  <c r="Q236" i="1"/>
  <c r="P236" i="1"/>
  <c r="L236" i="1"/>
  <c r="O236" i="1" s="1"/>
  <c r="P235" i="1"/>
  <c r="L235" i="1"/>
  <c r="Q235" i="1" s="1"/>
  <c r="Q234" i="1"/>
  <c r="P234" i="1"/>
  <c r="L234" i="1"/>
  <c r="O234" i="1" s="1"/>
  <c r="P233" i="1"/>
  <c r="L233" i="1"/>
  <c r="Q233" i="1" s="1"/>
  <c r="Q232" i="1"/>
  <c r="P232" i="1"/>
  <c r="L232" i="1"/>
  <c r="O232" i="1" s="1"/>
  <c r="P231" i="1"/>
  <c r="L231" i="1"/>
  <c r="Q231" i="1" s="1"/>
  <c r="P230" i="1"/>
  <c r="L230" i="1"/>
  <c r="Q230" i="1" s="1"/>
  <c r="P229" i="1"/>
  <c r="L229" i="1"/>
  <c r="Q229" i="1" s="1"/>
  <c r="P228" i="1"/>
  <c r="L228" i="1"/>
  <c r="Q228" i="1" s="1"/>
  <c r="P227" i="1"/>
  <c r="L227" i="1"/>
  <c r="Q227" i="1" s="1"/>
  <c r="P226" i="1"/>
  <c r="L226" i="1"/>
  <c r="Q226" i="1" s="1"/>
  <c r="P225" i="1"/>
  <c r="L225" i="1"/>
  <c r="Q225" i="1" s="1"/>
  <c r="P224" i="1"/>
  <c r="L224" i="1"/>
  <c r="Q224" i="1" s="1"/>
  <c r="P223" i="1"/>
  <c r="L223" i="1"/>
  <c r="Q223" i="1" s="1"/>
  <c r="P222" i="1"/>
  <c r="L222" i="1"/>
  <c r="Q222" i="1" s="1"/>
  <c r="P221" i="1"/>
  <c r="L221" i="1"/>
  <c r="Q221" i="1" s="1"/>
  <c r="P220" i="1"/>
  <c r="L220" i="1"/>
  <c r="Q220" i="1" s="1"/>
  <c r="P219" i="1"/>
  <c r="L219" i="1"/>
  <c r="Q219" i="1" s="1"/>
  <c r="P218" i="1"/>
  <c r="L218" i="1"/>
  <c r="Q218" i="1" s="1"/>
  <c r="P217" i="1"/>
  <c r="L217" i="1"/>
  <c r="L251" i="1" s="1"/>
  <c r="Q251" i="1" s="1"/>
  <c r="P216" i="1"/>
  <c r="N216" i="1"/>
  <c r="M216" i="1"/>
  <c r="K216" i="1"/>
  <c r="J216" i="1"/>
  <c r="I216" i="1"/>
  <c r="H216" i="1"/>
  <c r="G216" i="1"/>
  <c r="F216" i="1"/>
  <c r="E216" i="1"/>
  <c r="D216" i="1"/>
  <c r="P215" i="1"/>
  <c r="L215" i="1"/>
  <c r="O215" i="1" s="1"/>
  <c r="P214" i="1"/>
  <c r="L214" i="1"/>
  <c r="Q214" i="1" s="1"/>
  <c r="P213" i="1"/>
  <c r="L213" i="1"/>
  <c r="O213" i="1" s="1"/>
  <c r="P212" i="1"/>
  <c r="L212" i="1"/>
  <c r="Q212" i="1" s="1"/>
  <c r="P211" i="1"/>
  <c r="L211" i="1"/>
  <c r="O211" i="1" s="1"/>
  <c r="P210" i="1"/>
  <c r="L210" i="1"/>
  <c r="Q210" i="1" s="1"/>
  <c r="P209" i="1"/>
  <c r="L209" i="1"/>
  <c r="O209" i="1" s="1"/>
  <c r="P208" i="1"/>
  <c r="L208" i="1"/>
  <c r="Q208" i="1" s="1"/>
  <c r="P207" i="1"/>
  <c r="L207" i="1"/>
  <c r="O207" i="1" s="1"/>
  <c r="P206" i="1"/>
  <c r="L206" i="1"/>
  <c r="Q206" i="1" s="1"/>
  <c r="P205" i="1"/>
  <c r="L205" i="1"/>
  <c r="O205" i="1" s="1"/>
  <c r="P204" i="1"/>
  <c r="L204" i="1"/>
  <c r="Q204" i="1" s="1"/>
  <c r="P203" i="1"/>
  <c r="L203" i="1"/>
  <c r="O203" i="1" s="1"/>
  <c r="P202" i="1"/>
  <c r="L202" i="1"/>
  <c r="Q202" i="1" s="1"/>
  <c r="P201" i="1"/>
  <c r="L201" i="1"/>
  <c r="O201" i="1" s="1"/>
  <c r="P200" i="1"/>
  <c r="L200" i="1"/>
  <c r="Q200" i="1" s="1"/>
  <c r="P199" i="1"/>
  <c r="L199" i="1"/>
  <c r="O199" i="1" s="1"/>
  <c r="P198" i="1"/>
  <c r="L198" i="1"/>
  <c r="Q198" i="1" s="1"/>
  <c r="P197" i="1"/>
  <c r="L197" i="1"/>
  <c r="O197" i="1" s="1"/>
  <c r="P196" i="1"/>
  <c r="L196" i="1"/>
  <c r="Q196" i="1" s="1"/>
  <c r="P195" i="1"/>
  <c r="L195" i="1"/>
  <c r="O195" i="1" s="1"/>
  <c r="P194" i="1"/>
  <c r="L194" i="1"/>
  <c r="Q194" i="1" s="1"/>
  <c r="P193" i="1"/>
  <c r="L193" i="1"/>
  <c r="O193" i="1" s="1"/>
  <c r="P192" i="1"/>
  <c r="L192" i="1"/>
  <c r="Q192" i="1" s="1"/>
  <c r="P191" i="1"/>
  <c r="L191" i="1"/>
  <c r="O191" i="1" s="1"/>
  <c r="P190" i="1"/>
  <c r="L190" i="1"/>
  <c r="Q190" i="1" s="1"/>
  <c r="P189" i="1"/>
  <c r="L189" i="1"/>
  <c r="O189" i="1" s="1"/>
  <c r="P188" i="1"/>
  <c r="L188" i="1"/>
  <c r="Q188" i="1" s="1"/>
  <c r="P187" i="1"/>
  <c r="L187" i="1"/>
  <c r="O187" i="1" s="1"/>
  <c r="P186" i="1"/>
  <c r="L186" i="1"/>
  <c r="Q186" i="1" s="1"/>
  <c r="P185" i="1"/>
  <c r="L185" i="1"/>
  <c r="O185" i="1" s="1"/>
  <c r="P184" i="1"/>
  <c r="L184" i="1"/>
  <c r="Q184" i="1" s="1"/>
  <c r="P183" i="1"/>
  <c r="L183" i="1"/>
  <c r="O183" i="1" s="1"/>
  <c r="P182" i="1"/>
  <c r="L182" i="1"/>
  <c r="Q182" i="1" s="1"/>
  <c r="P181" i="1"/>
  <c r="L181" i="1"/>
  <c r="O181" i="1" s="1"/>
  <c r="P180" i="1"/>
  <c r="L180" i="1"/>
  <c r="Q180" i="1" s="1"/>
  <c r="P179" i="1"/>
  <c r="L179" i="1"/>
  <c r="O179" i="1" s="1"/>
  <c r="P178" i="1"/>
  <c r="L178" i="1"/>
  <c r="Q178" i="1" s="1"/>
  <c r="P177" i="1"/>
  <c r="L177" i="1"/>
  <c r="O177" i="1" s="1"/>
  <c r="P176" i="1"/>
  <c r="L176" i="1"/>
  <c r="Q176" i="1" s="1"/>
  <c r="P175" i="1"/>
  <c r="L175" i="1"/>
  <c r="O175" i="1" s="1"/>
  <c r="P174" i="1"/>
  <c r="L174" i="1"/>
  <c r="Q174" i="1" s="1"/>
  <c r="P173" i="1"/>
  <c r="L173" i="1"/>
  <c r="O173" i="1" s="1"/>
  <c r="P172" i="1"/>
  <c r="L172" i="1"/>
  <c r="Q172" i="1" s="1"/>
  <c r="P171" i="1"/>
  <c r="L171" i="1"/>
  <c r="O171" i="1" s="1"/>
  <c r="N170" i="1"/>
  <c r="M170" i="1"/>
  <c r="K170" i="1"/>
  <c r="J170" i="1"/>
  <c r="I170" i="1"/>
  <c r="H170" i="1"/>
  <c r="G170" i="1"/>
  <c r="F170" i="1"/>
  <c r="E170" i="1"/>
  <c r="D170" i="1"/>
  <c r="P170" i="1" s="1"/>
  <c r="L169" i="1"/>
  <c r="O169" i="1" s="1"/>
  <c r="L168" i="1"/>
  <c r="L170" i="1" s="1"/>
  <c r="Q170" i="1" s="1"/>
  <c r="L167" i="1"/>
  <c r="O167" i="1" s="1"/>
  <c r="N166" i="1"/>
  <c r="M166" i="1"/>
  <c r="K166" i="1"/>
  <c r="J166" i="1"/>
  <c r="I166" i="1"/>
  <c r="H166" i="1"/>
  <c r="G166" i="1"/>
  <c r="F166" i="1"/>
  <c r="E166" i="1"/>
  <c r="D166" i="1"/>
  <c r="P166" i="1" s="1"/>
  <c r="L165" i="1"/>
  <c r="O165" i="1" s="1"/>
  <c r="L164" i="1"/>
  <c r="O164" i="1" s="1"/>
  <c r="L163" i="1"/>
  <c r="O163" i="1" s="1"/>
  <c r="L162" i="1"/>
  <c r="O162" i="1" s="1"/>
  <c r="L161" i="1"/>
  <c r="O161" i="1" s="1"/>
  <c r="L160" i="1"/>
  <c r="L166" i="1" s="1"/>
  <c r="Q166" i="1" s="1"/>
  <c r="P159" i="1"/>
  <c r="N159" i="1"/>
  <c r="M159" i="1"/>
  <c r="K159" i="1"/>
  <c r="J159" i="1"/>
  <c r="I159" i="1"/>
  <c r="H159" i="1"/>
  <c r="G159" i="1"/>
  <c r="F159" i="1"/>
  <c r="E159" i="1"/>
  <c r="D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O159" i="1" s="1"/>
  <c r="L145" i="1"/>
  <c r="L159" i="1" s="1"/>
  <c r="Q159" i="1" s="1"/>
  <c r="N144" i="1"/>
  <c r="M144" i="1"/>
  <c r="K144" i="1"/>
  <c r="J144" i="1"/>
  <c r="I144" i="1"/>
  <c r="H144" i="1"/>
  <c r="G144" i="1"/>
  <c r="F144" i="1"/>
  <c r="E144" i="1"/>
  <c r="D144" i="1"/>
  <c r="P144" i="1" s="1"/>
  <c r="L143" i="1"/>
  <c r="O143" i="1" s="1"/>
  <c r="L142" i="1"/>
  <c r="O142" i="1" s="1"/>
  <c r="L141" i="1"/>
  <c r="O141" i="1" s="1"/>
  <c r="L140" i="1"/>
  <c r="O140" i="1" s="1"/>
  <c r="L139" i="1"/>
  <c r="O139" i="1" s="1"/>
  <c r="L138" i="1"/>
  <c r="L144" i="1" s="1"/>
  <c r="Q144" i="1" s="1"/>
  <c r="L137" i="1"/>
  <c r="O137" i="1" s="1"/>
  <c r="O136" i="1"/>
  <c r="N136" i="1"/>
  <c r="M136" i="1"/>
  <c r="K136" i="1"/>
  <c r="J136" i="1"/>
  <c r="I136" i="1"/>
  <c r="H136" i="1"/>
  <c r="G136" i="1"/>
  <c r="F136" i="1"/>
  <c r="L136" i="1" s="1"/>
  <c r="Q136" i="1" s="1"/>
  <c r="E136" i="1"/>
  <c r="D136" i="1"/>
  <c r="P136" i="1" s="1"/>
  <c r="O133" i="1"/>
  <c r="M133" i="1"/>
  <c r="L133" i="1"/>
  <c r="Q133" i="1" s="1"/>
  <c r="K133" i="1"/>
  <c r="J133" i="1"/>
  <c r="I133" i="1"/>
  <c r="H133" i="1"/>
  <c r="G133" i="1"/>
  <c r="F133" i="1"/>
  <c r="E133" i="1"/>
  <c r="P133" i="1" s="1"/>
  <c r="D133" i="1"/>
  <c r="Q132" i="1"/>
  <c r="P132" i="1"/>
  <c r="O131" i="1"/>
  <c r="N131" i="1"/>
  <c r="N133" i="1" s="1"/>
  <c r="M131" i="1"/>
  <c r="L131" i="1"/>
  <c r="Q131" i="1" s="1"/>
  <c r="K131" i="1"/>
  <c r="J131" i="1"/>
  <c r="I131" i="1"/>
  <c r="H131" i="1"/>
  <c r="G131" i="1"/>
  <c r="F131" i="1"/>
  <c r="E131" i="1"/>
  <c r="P131" i="1" s="1"/>
  <c r="D131" i="1"/>
  <c r="O128" i="1"/>
  <c r="N128" i="1"/>
  <c r="M128" i="1"/>
  <c r="K128" i="1"/>
  <c r="J128" i="1"/>
  <c r="I128" i="1"/>
  <c r="H128" i="1"/>
  <c r="L128" i="1" s="1"/>
  <c r="Q128" i="1" s="1"/>
  <c r="G128" i="1"/>
  <c r="F128" i="1"/>
  <c r="E128" i="1"/>
  <c r="D128" i="1"/>
  <c r="P128" i="1" s="1"/>
  <c r="P126" i="1"/>
  <c r="O126" i="1"/>
  <c r="M126" i="1"/>
  <c r="K126" i="1"/>
  <c r="J126" i="1"/>
  <c r="I126" i="1"/>
  <c r="H126" i="1"/>
  <c r="G126" i="1"/>
  <c r="F126" i="1"/>
  <c r="L126" i="1" s="1"/>
  <c r="Q126" i="1" s="1"/>
  <c r="E126" i="1"/>
  <c r="D126" i="1"/>
  <c r="O122" i="1"/>
  <c r="N122" i="1"/>
  <c r="N126" i="1" s="1"/>
  <c r="M122" i="1"/>
  <c r="K122" i="1"/>
  <c r="J122" i="1"/>
  <c r="I122" i="1"/>
  <c r="H122" i="1"/>
  <c r="G122" i="1"/>
  <c r="F122" i="1"/>
  <c r="L122" i="1" s="1"/>
  <c r="Q122" i="1" s="1"/>
  <c r="E122" i="1"/>
  <c r="D122" i="1"/>
  <c r="P122" i="1" s="1"/>
  <c r="O107" i="1"/>
  <c r="N107" i="1"/>
  <c r="M107" i="1"/>
  <c r="L107" i="1"/>
  <c r="Q107" i="1" s="1"/>
  <c r="K107" i="1"/>
  <c r="J107" i="1"/>
  <c r="I107" i="1"/>
  <c r="H107" i="1"/>
  <c r="G107" i="1"/>
  <c r="F107" i="1"/>
  <c r="E107" i="1"/>
  <c r="P107" i="1" s="1"/>
  <c r="D107" i="1"/>
  <c r="O98" i="1"/>
  <c r="N98" i="1"/>
  <c r="M98" i="1"/>
  <c r="K98" i="1"/>
  <c r="J98" i="1"/>
  <c r="I98" i="1"/>
  <c r="H98" i="1"/>
  <c r="L98" i="1" s="1"/>
  <c r="Q98" i="1" s="1"/>
  <c r="G98" i="1"/>
  <c r="F98" i="1"/>
  <c r="E98" i="1"/>
  <c r="D98" i="1"/>
  <c r="P98" i="1" s="1"/>
  <c r="P89" i="1"/>
  <c r="O89" i="1"/>
  <c r="N89" i="1"/>
  <c r="M89" i="1"/>
  <c r="K89" i="1"/>
  <c r="J89" i="1"/>
  <c r="I89" i="1"/>
  <c r="H89" i="1"/>
  <c r="G89" i="1"/>
  <c r="F89" i="1"/>
  <c r="L89" i="1" s="1"/>
  <c r="Q89" i="1" s="1"/>
  <c r="E89" i="1"/>
  <c r="D89" i="1"/>
  <c r="O87" i="1"/>
  <c r="N87" i="1"/>
  <c r="M87" i="1"/>
  <c r="L87" i="1"/>
  <c r="Q87" i="1" s="1"/>
  <c r="K87" i="1"/>
  <c r="J87" i="1"/>
  <c r="I87" i="1"/>
  <c r="H87" i="1"/>
  <c r="G87" i="1"/>
  <c r="F87" i="1"/>
  <c r="E87" i="1"/>
  <c r="D87" i="1"/>
  <c r="P87" i="1" s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O79" i="1"/>
  <c r="N79" i="1"/>
  <c r="M79" i="1"/>
  <c r="K79" i="1"/>
  <c r="J79" i="1"/>
  <c r="I79" i="1"/>
  <c r="H79" i="1"/>
  <c r="L79" i="1" s="1"/>
  <c r="Q79" i="1" s="1"/>
  <c r="G79" i="1"/>
  <c r="F79" i="1"/>
  <c r="E79" i="1"/>
  <c r="D79" i="1"/>
  <c r="P79" i="1" s="1"/>
  <c r="P74" i="1"/>
  <c r="N74" i="1"/>
  <c r="M74" i="1"/>
  <c r="K74" i="1"/>
  <c r="J74" i="1"/>
  <c r="I74" i="1"/>
  <c r="H74" i="1"/>
  <c r="G74" i="1"/>
  <c r="F74" i="1"/>
  <c r="L74" i="1" s="1"/>
  <c r="E74" i="1"/>
  <c r="D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O61" i="1"/>
  <c r="N61" i="1"/>
  <c r="M61" i="1"/>
  <c r="K61" i="1"/>
  <c r="J61" i="1"/>
  <c r="I61" i="1"/>
  <c r="H61" i="1"/>
  <c r="G61" i="1"/>
  <c r="F61" i="1"/>
  <c r="L61" i="1" s="1"/>
  <c r="Q61" i="1" s="1"/>
  <c r="E61" i="1"/>
  <c r="D61" i="1"/>
  <c r="P61" i="1" s="1"/>
  <c r="O52" i="1"/>
  <c r="N52" i="1"/>
  <c r="M52" i="1"/>
  <c r="L52" i="1"/>
  <c r="Q52" i="1" s="1"/>
  <c r="K52" i="1"/>
  <c r="J52" i="1"/>
  <c r="I52" i="1"/>
  <c r="H52" i="1"/>
  <c r="G52" i="1"/>
  <c r="F52" i="1"/>
  <c r="E52" i="1"/>
  <c r="P52" i="1" s="1"/>
  <c r="D52" i="1"/>
  <c r="O23" i="1"/>
  <c r="N23" i="1"/>
  <c r="M23" i="1"/>
  <c r="L23" i="1"/>
  <c r="Q23" i="1" s="1"/>
  <c r="K23" i="1"/>
  <c r="J23" i="1"/>
  <c r="I23" i="1"/>
  <c r="H23" i="1"/>
  <c r="G23" i="1"/>
  <c r="F23" i="1"/>
  <c r="E23" i="1"/>
  <c r="D23" i="1"/>
  <c r="P23" i="1" s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N12" i="1"/>
  <c r="M12" i="1"/>
  <c r="K12" i="1"/>
  <c r="J12" i="1"/>
  <c r="I12" i="1"/>
  <c r="H12" i="1"/>
  <c r="G12" i="1"/>
  <c r="F12" i="1"/>
  <c r="E12" i="1"/>
  <c r="D12" i="1"/>
  <c r="P12" i="1" s="1"/>
  <c r="P11" i="1"/>
  <c r="L11" i="1"/>
  <c r="Q11" i="1" s="1"/>
  <c r="P10" i="1"/>
  <c r="L10" i="1"/>
  <c r="Q10" i="1" s="1"/>
  <c r="P9" i="1"/>
  <c r="L9" i="1"/>
  <c r="Q9" i="1" s="1"/>
  <c r="P8" i="1"/>
  <c r="L8" i="1"/>
  <c r="Q8" i="1" s="1"/>
  <c r="O7" i="1"/>
  <c r="N7" i="1"/>
  <c r="M7" i="1"/>
  <c r="L7" i="1"/>
  <c r="Q7" i="1" s="1"/>
  <c r="K7" i="1"/>
  <c r="J7" i="1"/>
  <c r="I7" i="1"/>
  <c r="H7" i="1"/>
  <c r="G7" i="1"/>
  <c r="F7" i="1"/>
  <c r="E7" i="1"/>
  <c r="P7" i="1" s="1"/>
  <c r="D7" i="1"/>
  <c r="P6" i="1"/>
  <c r="L6" i="1"/>
  <c r="Q6" i="1" s="1"/>
  <c r="O5" i="1"/>
  <c r="N5" i="1"/>
  <c r="N252" i="1" s="1"/>
  <c r="M5" i="1"/>
  <c r="M252" i="1" s="1"/>
  <c r="K5" i="1"/>
  <c r="K252" i="1" s="1"/>
  <c r="J5" i="1"/>
  <c r="J252" i="1" s="1"/>
  <c r="I5" i="1"/>
  <c r="I252" i="1" s="1"/>
  <c r="H5" i="1"/>
  <c r="H252" i="1" s="1"/>
  <c r="G5" i="1"/>
  <c r="G252" i="1" s="1"/>
  <c r="F5" i="1"/>
  <c r="L5" i="1" s="1"/>
  <c r="E5" i="1"/>
  <c r="E252" i="1" s="1"/>
  <c r="P252" i="1" s="1"/>
  <c r="D5" i="1"/>
  <c r="D252" i="1" s="1"/>
  <c r="Q5" i="1" l="1"/>
  <c r="Q74" i="1"/>
  <c r="O74" i="1"/>
  <c r="P5" i="1"/>
  <c r="O9" i="1"/>
  <c r="O11" i="1"/>
  <c r="O160" i="1"/>
  <c r="O166" i="1" s="1"/>
  <c r="Q171" i="1"/>
  <c r="Q173" i="1"/>
  <c r="Q175" i="1"/>
  <c r="Q177" i="1"/>
  <c r="Q179" i="1"/>
  <c r="Q181" i="1"/>
  <c r="Q183" i="1"/>
  <c r="Q185" i="1"/>
  <c r="Q187" i="1"/>
  <c r="Q189" i="1"/>
  <c r="Q191" i="1"/>
  <c r="Q193" i="1"/>
  <c r="Q195" i="1"/>
  <c r="Q197" i="1"/>
  <c r="Q199" i="1"/>
  <c r="Q201" i="1"/>
  <c r="Q203" i="1"/>
  <c r="Q205" i="1"/>
  <c r="Q207" i="1"/>
  <c r="Q209" i="1"/>
  <c r="Q211" i="1"/>
  <c r="Q213" i="1"/>
  <c r="Q215" i="1"/>
  <c r="O217" i="1"/>
  <c r="O219" i="1"/>
  <c r="O221" i="1"/>
  <c r="O223" i="1"/>
  <c r="O225" i="1"/>
  <c r="O227" i="1"/>
  <c r="O229" i="1"/>
  <c r="O231" i="1"/>
  <c r="O233" i="1"/>
  <c r="O235" i="1"/>
  <c r="O237" i="1"/>
  <c r="O239" i="1"/>
  <c r="O241" i="1"/>
  <c r="O243" i="1"/>
  <c r="O245" i="1"/>
  <c r="O247" i="1"/>
  <c r="O249" i="1"/>
  <c r="F252" i="1"/>
  <c r="L216" i="1"/>
  <c r="Q216" i="1" s="1"/>
  <c r="O172" i="1"/>
  <c r="O216" i="1" s="1"/>
  <c r="O174" i="1"/>
  <c r="O176" i="1"/>
  <c r="O178" i="1"/>
  <c r="O180" i="1"/>
  <c r="O182" i="1"/>
  <c r="O184" i="1"/>
  <c r="O186" i="1"/>
  <c r="O188" i="1"/>
  <c r="O190" i="1"/>
  <c r="O192" i="1"/>
  <c r="O194" i="1"/>
  <c r="O196" i="1"/>
  <c r="O198" i="1"/>
  <c r="O200" i="1"/>
  <c r="O202" i="1"/>
  <c r="O204" i="1"/>
  <c r="O206" i="1"/>
  <c r="O208" i="1"/>
  <c r="O210" i="1"/>
  <c r="O212" i="1"/>
  <c r="O214" i="1"/>
  <c r="Q217" i="1"/>
  <c r="L12" i="1"/>
  <c r="Q12" i="1" s="1"/>
  <c r="O8" i="1"/>
  <c r="O12" i="1" s="1"/>
  <c r="O10" i="1"/>
  <c r="O138" i="1"/>
  <c r="O144" i="1" s="1"/>
  <c r="O168" i="1"/>
  <c r="O170" i="1" s="1"/>
  <c r="O218" i="1"/>
  <c r="O220" i="1"/>
  <c r="O222" i="1"/>
  <c r="O224" i="1"/>
  <c r="O226" i="1"/>
  <c r="O228" i="1"/>
  <c r="O230" i="1"/>
  <c r="O252" i="1" l="1"/>
  <c r="O251" i="1"/>
  <c r="L252" i="1"/>
  <c r="Q252" i="1" l="1"/>
</calcChain>
</file>

<file path=xl/sharedStrings.xml><?xml version="1.0" encoding="utf-8"?>
<sst xmlns="http://schemas.openxmlformats.org/spreadsheetml/2006/main" count="829" uniqueCount="303">
  <si>
    <t>COBERTURA DEL SERVICIO DE GLP POR RED - III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</si>
  <si>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</si>
  <si>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</si>
  <si>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</si>
  <si>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</si>
  <si>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</si>
  <si>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</si>
  <si>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</si>
  <si>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</si>
  <si>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</si>
  <si>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</si>
  <si>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</si>
  <si>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</si>
  <si>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</si>
  <si>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</si>
  <si>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</si>
  <si>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</si>
  <si>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</si>
  <si>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</si>
  <si>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</si>
  <si>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</si>
  <si>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</si>
  <si>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</si>
  <si>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</si>
  <si>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</si>
  <si>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</si>
  <si>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</si>
  <si>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</si>
  <si>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</si>
  <si>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</si>
  <si>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</si>
  <si>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CUCUTILLA</t>
  </si>
  <si>
    <t>SALAZAR</t>
  </si>
  <si>
    <t>SANTIAGO</t>
  </si>
  <si>
    <t>MUNICIPIO DE BELEN DE LOS ANDAQUIES - CAQUETÁ</t>
  </si>
  <si>
    <t>COLOMBIANA DE SERVICIOS PUBLICOS SOSTENIBLES S.A ESP</t>
  </si>
  <si>
    <t>CAQUETA</t>
  </si>
  <si>
    <t>CURILLO</t>
  </si>
  <si>
    <t>MUNICIPIO DE CURILLO - CAQUETÁ</t>
  </si>
  <si>
    <t>BELEN DE ANDAQUÌES</t>
  </si>
  <si>
    <t>SOLANO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</si>
  <si>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</si>
  <si>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</si>
  <si>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</si>
  <si>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</si>
  <si>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</si>
  <si>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</si>
  <si>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</si>
  <si>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</si>
  <si>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</si>
  <si>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</si>
  <si>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</si>
  <si>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</si>
  <si>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</si>
  <si>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</si>
  <si>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</si>
  <si>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</si>
  <si>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</si>
  <si>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</si>
  <si>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</si>
  <si>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</si>
  <si>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</si>
  <si>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</si>
  <si>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</si>
  <si>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</si>
  <si>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</si>
  <si>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</si>
  <si>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</si>
  <si>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</si>
  <si>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</si>
  <si>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</si>
  <si>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</si>
  <si>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</si>
  <si>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</si>
  <si>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</si>
  <si>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</si>
  <si>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</si>
  <si>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</si>
  <si>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</si>
  <si>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</si>
  <si>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</si>
  <si>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</si>
  <si>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</si>
  <si>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</si>
  <si>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</si>
  <si>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</si>
  <si>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</si>
  <si>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</si>
  <si>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</si>
  <si>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</si>
  <si>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</si>
  <si>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</si>
  <si>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</si>
  <si>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</si>
  <si>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</si>
  <si>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</si>
  <si>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</si>
  <si>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</si>
  <si>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</si>
  <si>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</si>
  <si>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</si>
  <si>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</si>
  <si>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</si>
  <si>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</si>
  <si>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</si>
  <si>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</si>
  <si>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</si>
  <si>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</si>
  <si>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</si>
  <si>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</si>
  <si>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</si>
  <si>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</si>
  <si>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</si>
  <si>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</si>
  <si>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Anillado 100%</t>
  </si>
  <si>
    <t>COELLO</t>
  </si>
  <si>
    <t>VENADILLO</t>
  </si>
  <si>
    <t>SALDAÑA</t>
  </si>
  <si>
    <t>ANTIOQUIA</t>
  </si>
  <si>
    <t>SONSON</t>
  </si>
  <si>
    <t>RESOLUCIÓN No. 120 y 121 DE 2019</t>
  </si>
  <si>
    <t>CUNDINAMARCA</t>
  </si>
  <si>
    <t>ANOLAIMA</t>
  </si>
  <si>
    <t>Anillado 100% Corregimiento La Florida Municipio de Anolaima</t>
  </si>
  <si>
    <t>GASTUMACO DEL PACIFICO</t>
  </si>
  <si>
    <t>NARIÑO</t>
  </si>
  <si>
    <t>SAN ANDRES DE TUMACO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</si>
  <si>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</si>
  <si>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</si>
  <si>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</si>
  <si>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</si>
  <si>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</si>
  <si>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</si>
  <si>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</si>
  <si>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</si>
  <si>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</si>
  <si>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</si>
  <si>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</si>
  <si>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</si>
  <si>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</si>
  <si>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</si>
  <si>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</si>
  <si>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</si>
  <si>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</si>
  <si>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</si>
  <si>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</si>
  <si>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</si>
  <si>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</si>
  <si>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</si>
  <si>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</si>
  <si>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</si>
  <si>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</si>
  <si>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</si>
  <si>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</si>
  <si>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</si>
  <si>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</si>
  <si>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</si>
  <si>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</si>
  <si>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</si>
  <si>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</si>
  <si>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</si>
  <si>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</si>
  <si>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</si>
  <si>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</si>
  <si>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</si>
  <si>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</si>
  <si>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</si>
  <si>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</si>
  <si>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</si>
  <si>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</si>
  <si>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</si>
  <si>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</si>
  <si>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</si>
  <si>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</si>
  <si>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</si>
  <si>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</si>
  <si>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NECHI</t>
  </si>
  <si>
    <t>MONTERIA</t>
  </si>
  <si>
    <t/>
  </si>
  <si>
    <t>CERETE</t>
  </si>
  <si>
    <t>KEOPS ASOCIADOS S.A.S ESP</t>
  </si>
  <si>
    <t>PACHO</t>
  </si>
  <si>
    <t>LOGIGAS COLOMBIA S.A ESP</t>
  </si>
  <si>
    <t>UBALA</t>
  </si>
  <si>
    <t>CASTILLA LA NUEVA</t>
  </si>
  <si>
    <t>MONTAGAS S.A ESP S.A ESP</t>
  </si>
  <si>
    <t>CONTADERO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</si>
  <si>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</si>
  <si>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</si>
  <si>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</si>
  <si>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</si>
  <si>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</si>
  <si>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</si>
  <si>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</si>
  <si>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</si>
  <si>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</si>
  <si>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</si>
  <si>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</si>
  <si>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</si>
  <si>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</si>
  <si>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</si>
  <si>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</si>
  <si>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</si>
  <si>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</si>
  <si>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</si>
  <si>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</si>
  <si>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</si>
  <si>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</si>
  <si>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</si>
  <si>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</si>
  <si>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</si>
  <si>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</si>
  <si>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</si>
  <si>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</si>
  <si>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</si>
  <si>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</si>
  <si>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</si>
  <si>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</si>
  <si>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informacion con corte al 31/03/2021</t>
  </si>
  <si>
    <t>OIBA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</si>
  <si>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</si>
  <si>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</si>
  <si>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</si>
  <si>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</si>
  <si>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</si>
  <si>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</si>
  <si>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</si>
  <si>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</si>
  <si>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</si>
  <si>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</si>
  <si>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</si>
  <si>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</si>
  <si>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</si>
  <si>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</si>
  <si>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</si>
  <si>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</si>
  <si>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</si>
  <si>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</si>
  <si>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</si>
  <si>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</si>
  <si>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</si>
  <si>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</si>
  <si>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</si>
  <si>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</si>
  <si>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</si>
  <si>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</si>
  <si>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</si>
  <si>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</si>
  <si>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</si>
  <si>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</si>
  <si>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</si>
  <si>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</si>
  <si>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</si>
  <si>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PALMAR</t>
  </si>
  <si>
    <t>HATO</t>
  </si>
  <si>
    <t>ENCISO</t>
  </si>
  <si>
    <t>CAMPAMENTO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</si>
  <si>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</si>
  <si>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</si>
  <si>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</si>
  <si>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</si>
  <si>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</si>
  <si>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</si>
  <si>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</si>
  <si>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</si>
  <si>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</si>
  <si>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</si>
  <si>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</si>
  <si>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</si>
  <si>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</si>
  <si>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</si>
  <si>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</si>
  <si>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</si>
  <si>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</si>
  <si>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</si>
  <si>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</si>
  <si>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</si>
  <si>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</si>
  <si>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</si>
  <si>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</si>
  <si>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</si>
  <si>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</si>
  <si>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</si>
  <si>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</si>
  <si>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</si>
  <si>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AGRADO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</si>
  <si>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</si>
  <si>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</si>
  <si>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</si>
  <si>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</si>
  <si>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</si>
  <si>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</si>
  <si>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</si>
  <si>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</si>
  <si>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</si>
  <si>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</si>
  <si>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</si>
  <si>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</si>
  <si>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</si>
  <si>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</si>
  <si>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</si>
  <si>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</si>
  <si>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no cumpliò con el envío del reporte de cobertura actualizada del servicio. Se toma la información reportada al 31 de Diciembre de 2019.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</si>
</sst>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color theme="1"/>
      <name val="Calibri"/>
      <family val="2"/>
      <scheme val="minor"/>
    </font>
    <font>
      <sz val="9"/>
      <name val="Work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 applyProtection="1"/>
    <xf numFmtId="0" fontId="5" fillId="3" borderId="1" xfId="0" applyFont="1" applyFill="1" applyBorder="1" applyAlignment="1" applyProtection="1">
      <protection locked="0"/>
    </xf>
    <xf numFmtId="0" fontId="5" fillId="3" borderId="1" xfId="0" applyFont="1" applyFill="1" applyBorder="1" applyProtection="1">
      <protection locked="0"/>
    </xf>
    <xf numFmtId="37" fontId="5" fillId="3" borderId="1" xfId="3" applyNumberFormat="1" applyFont="1" applyFill="1" applyBorder="1" applyAlignment="1" applyProtection="1">
      <alignment horizontal="right"/>
      <protection locked="0"/>
    </xf>
    <xf numFmtId="37" fontId="5" fillId="3" borderId="1" xfId="0" applyNumberFormat="1" applyFont="1" applyFill="1" applyBorder="1"/>
    <xf numFmtId="37" fontId="5" fillId="3" borderId="1" xfId="3" applyNumberFormat="1" applyFont="1" applyFill="1" applyBorder="1" applyAlignment="1" applyProtection="1">
      <alignment horizontal="right"/>
    </xf>
    <xf numFmtId="10" fontId="5" fillId="3" borderId="1" xfId="3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0" fontId="2" fillId="5" borderId="1" xfId="2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0" fontId="3" fillId="3" borderId="1" xfId="0" applyFont="1" applyFill="1" applyBorder="1" applyProtection="1"/>
    <xf numFmtId="37" fontId="3" fillId="3" borderId="1" xfId="1" applyNumberFormat="1" applyFont="1" applyFill="1" applyBorder="1" applyAlignment="1" applyProtection="1">
      <alignment horizontal="right"/>
      <protection locked="0"/>
    </xf>
    <xf numFmtId="37" fontId="3" fillId="3" borderId="1" xfId="0" applyNumberFormat="1" applyFont="1" applyFill="1" applyBorder="1"/>
    <xf numFmtId="37" fontId="3" fillId="3" borderId="1" xfId="1" applyNumberFormat="1" applyFont="1" applyFill="1" applyBorder="1" applyAlignment="1" applyProtection="1">
      <alignment horizontal="right"/>
    </xf>
    <xf numFmtId="10" fontId="3" fillId="3" borderId="1" xfId="1" applyNumberFormat="1" applyFont="1" applyFill="1" applyBorder="1" applyAlignment="1" applyProtection="1">
      <alignment horizontal="right"/>
    </xf>
    <xf numFmtId="0" fontId="3" fillId="3" borderId="1" xfId="0" applyFont="1" applyFill="1" applyBorder="1" applyProtection="1">
      <protection locked="0"/>
    </xf>
    <xf numFmtId="0" fontId="5" fillId="3" borderId="1" xfId="0" applyFont="1" applyFill="1" applyBorder="1" applyProtection="1"/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 applyProtection="1">
      <alignment horizontal="left"/>
    </xf>
    <xf numFmtId="37" fontId="3" fillId="3" borderId="1" xfId="3" applyNumberFormat="1" applyFont="1" applyFill="1" applyBorder="1" applyAlignment="1" applyProtection="1">
      <alignment horizontal="right"/>
      <protection locked="0"/>
    </xf>
    <xf numFmtId="10" fontId="2" fillId="5" borderId="2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5" fillId="0" borderId="1" xfId="0" applyFont="1" applyFill="1" applyBorder="1" applyProtection="1"/>
    <xf numFmtId="0" fontId="5" fillId="0" borderId="1" xfId="0" applyFont="1" applyFill="1" applyBorder="1" applyProtection="1"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Border="1"/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4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>
      <alignment horizontal="right"/>
    </xf>
    <xf numFmtId="0" fontId="6" fillId="0" borderId="1" xfId="0" applyFont="1" applyFill="1" applyBorder="1"/>
    <xf numFmtId="0" fontId="3" fillId="0" borderId="1" xfId="0" applyFont="1" applyFill="1" applyBorder="1" applyProtection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10" fontId="3" fillId="0" borderId="2" xfId="1" applyNumberFormat="1" applyFont="1" applyFill="1" applyBorder="1" applyAlignment="1" applyProtection="1">
      <alignment horizontal="right"/>
    </xf>
    <xf numFmtId="37" fontId="3" fillId="0" borderId="5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4" borderId="2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Protection="1">
      <protection locked="0"/>
    </xf>
    <xf numFmtId="0" fontId="4" fillId="4" borderId="1" xfId="0" applyFont="1" applyFill="1" applyBorder="1" applyAlignment="1">
      <alignment horizontal="left" vertical="center" wrapText="1"/>
    </xf>
    <xf numFmtId="37" fontId="3" fillId="3" borderId="1" xfId="3" applyNumberFormat="1" applyFont="1" applyFill="1" applyBorder="1" applyAlignment="1" applyProtection="1">
      <alignment horizontal="right"/>
    </xf>
    <xf numFmtId="10" fontId="3" fillId="3" borderId="1" xfId="3" applyNumberFormat="1" applyFont="1" applyFill="1" applyBorder="1" applyAlignment="1" applyProtection="1">
      <alignment horizontal="right"/>
    </xf>
    <xf numFmtId="0" fontId="3" fillId="3" borderId="6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Protection="1">
      <protection locked="0"/>
    </xf>
    <xf numFmtId="37" fontId="3" fillId="0" borderId="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1" xfId="0" applyFont="1" applyBorder="1"/>
    <xf numFmtId="164" fontId="6" fillId="3" borderId="1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" fillId="0" borderId="2" xfId="0" applyFont="1" applyFill="1" applyBorder="1" applyProtection="1">
      <protection locked="0"/>
    </xf>
    <xf numFmtId="10" fontId="3" fillId="5" borderId="1" xfId="2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6" fontId="3" fillId="0" borderId="15" xfId="2" applyNumberFormat="1" applyFont="1" applyBorder="1" applyAlignment="1">
      <alignment horizontal="right" vertical="center" wrapText="1"/>
    </xf>
    <xf numFmtId="165" fontId="3" fillId="0" borderId="16" xfId="0" applyNumberFormat="1" applyFont="1" applyBorder="1" applyAlignment="1">
      <alignment horizontal="left" vertical="center" wrapText="1"/>
    </xf>
    <xf numFmtId="165" fontId="3" fillId="0" borderId="17" xfId="0" applyNumberFormat="1" applyFont="1" applyBorder="1" applyAlignment="1">
      <alignment horizontal="left" vertical="center" wrapText="1"/>
    </xf>
    <xf numFmtId="165" fontId="3" fillId="0" borderId="18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6" fontId="3" fillId="0" borderId="20" xfId="2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165" fontId="3" fillId="0" borderId="25" xfId="0" applyNumberFormat="1" applyFont="1" applyBorder="1" applyAlignment="1">
      <alignment horizontal="left" vertical="center" wrapText="1"/>
    </xf>
    <xf numFmtId="166" fontId="3" fillId="0" borderId="26" xfId="2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left" vertical="center" wrapText="1"/>
    </xf>
    <xf numFmtId="166" fontId="2" fillId="2" borderId="10" xfId="2" applyNumberFormat="1" applyFont="1" applyFill="1" applyBorder="1" applyAlignment="1">
      <alignment horizontal="righ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tabSelected="1" topLeftCell="A233" workbookViewId="0">
      <selection activeCell="F256" sqref="F256:K258"/>
    </sheetView>
  </sheetViews>
  <sheetFormatPr baseColWidth="10" defaultRowHeight="15" x14ac:dyDescent="0.25"/>
  <cols>
    <col min="1" max="1" width="66.5703125" bestFit="1" customWidth="1"/>
    <col min="6" max="6" width="13.28515625" bestFit="1" customWidth="1"/>
    <col min="7" max="7" width="13.85546875" bestFit="1" customWidth="1"/>
    <col min="8" max="8" width="12.5703125" bestFit="1" customWidth="1"/>
    <col min="9" max="9" width="11.85546875" bestFit="1" customWidth="1"/>
    <col min="10" max="10" width="10.85546875" bestFit="1" customWidth="1"/>
    <col min="18" max="18" width="207.85546875" bestFit="1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3"/>
      <c r="V1" s="3"/>
      <c r="W1" s="3"/>
      <c r="X1" s="3"/>
      <c r="Y1" s="3"/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2"/>
      <c r="T2" s="2"/>
      <c r="U2" s="3"/>
      <c r="V2" s="3"/>
      <c r="W2" s="3"/>
      <c r="X2" s="3"/>
      <c r="Y2" s="3"/>
    </row>
    <row r="3" spans="1:25" ht="72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5" t="s">
        <v>18</v>
      </c>
      <c r="S3" s="2"/>
      <c r="T3" s="2"/>
      <c r="U3" s="3"/>
      <c r="V3" s="3"/>
      <c r="W3" s="3"/>
      <c r="X3" s="3"/>
      <c r="Y3" s="3"/>
    </row>
    <row r="4" spans="1:25" ht="24.75" x14ac:dyDescent="0.25">
      <c r="A4" s="6" t="s">
        <v>19</v>
      </c>
      <c r="B4" s="7" t="s">
        <v>20</v>
      </c>
      <c r="C4" s="7" t="s">
        <v>21</v>
      </c>
      <c r="D4" s="8">
        <v>4905</v>
      </c>
      <c r="E4" s="8">
        <v>370</v>
      </c>
      <c r="F4" s="8">
        <v>147</v>
      </c>
      <c r="G4" s="9">
        <v>137</v>
      </c>
      <c r="H4" s="9">
        <v>0</v>
      </c>
      <c r="I4" s="9">
        <v>0</v>
      </c>
      <c r="J4" s="10">
        <v>0</v>
      </c>
      <c r="K4" s="10">
        <v>0</v>
      </c>
      <c r="L4" s="11">
        <v>284</v>
      </c>
      <c r="M4" s="10">
        <v>0</v>
      </c>
      <c r="N4" s="10">
        <v>1</v>
      </c>
      <c r="O4" s="12">
        <v>285</v>
      </c>
      <c r="P4" s="13">
        <v>7.5433231396534142E-2</v>
      </c>
      <c r="Q4" s="13">
        <v>5.7900101936799182E-2</v>
      </c>
      <c r="R4" s="9" t="s">
        <v>22</v>
      </c>
      <c r="S4" s="14"/>
      <c r="T4" s="14"/>
      <c r="U4" s="15"/>
      <c r="V4" s="15"/>
      <c r="W4" s="15"/>
      <c r="X4" s="15"/>
      <c r="Y4" s="15"/>
    </row>
    <row r="5" spans="1:25" x14ac:dyDescent="0.25">
      <c r="A5" s="16" t="s">
        <v>23</v>
      </c>
      <c r="B5" s="17"/>
      <c r="C5" s="17"/>
      <c r="D5" s="18">
        <f>+SUM(D4)</f>
        <v>4905</v>
      </c>
      <c r="E5" s="18">
        <f t="shared" ref="E5:O5" si="0">+SUM(E4)</f>
        <v>370</v>
      </c>
      <c r="F5" s="18">
        <f t="shared" si="0"/>
        <v>147</v>
      </c>
      <c r="G5" s="18">
        <f t="shared" si="0"/>
        <v>137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ref="L5:L98" si="1">SUM(F5:K5)</f>
        <v>284</v>
      </c>
      <c r="M5" s="18">
        <f t="shared" si="0"/>
        <v>0</v>
      </c>
      <c r="N5" s="18">
        <f t="shared" si="0"/>
        <v>1</v>
      </c>
      <c r="O5" s="18">
        <f t="shared" si="0"/>
        <v>285</v>
      </c>
      <c r="P5" s="19">
        <f>IFERROR(E5/D5,0)</f>
        <v>7.5433231396534142E-2</v>
      </c>
      <c r="Q5" s="19">
        <f>+IFERROR(L5/D5,0)</f>
        <v>5.7900101936799182E-2</v>
      </c>
      <c r="R5" s="17"/>
      <c r="S5" s="14"/>
      <c r="T5" s="14"/>
      <c r="U5" s="15"/>
      <c r="V5" s="15"/>
      <c r="W5" s="15"/>
      <c r="X5" s="15"/>
      <c r="Y5" s="15"/>
    </row>
    <row r="6" spans="1:25" x14ac:dyDescent="0.25">
      <c r="A6" s="20" t="s">
        <v>24</v>
      </c>
      <c r="B6" s="21" t="s">
        <v>25</v>
      </c>
      <c r="C6" s="21" t="s">
        <v>26</v>
      </c>
      <c r="D6" s="22">
        <v>566</v>
      </c>
      <c r="E6" s="22">
        <v>550</v>
      </c>
      <c r="F6" s="22">
        <v>211</v>
      </c>
      <c r="G6" s="22">
        <v>0</v>
      </c>
      <c r="H6" s="22">
        <v>0</v>
      </c>
      <c r="I6" s="22">
        <v>1</v>
      </c>
      <c r="J6" s="22">
        <v>0</v>
      </c>
      <c r="K6" s="22">
        <v>0</v>
      </c>
      <c r="L6" s="23">
        <f t="shared" si="1"/>
        <v>212</v>
      </c>
      <c r="M6" s="22">
        <v>0</v>
      </c>
      <c r="N6" s="22">
        <v>0</v>
      </c>
      <c r="O6" s="24">
        <v>212</v>
      </c>
      <c r="P6" s="25">
        <f>E6/D6</f>
        <v>0.9717314487632509</v>
      </c>
      <c r="Q6" s="25">
        <f>L6/D6</f>
        <v>0.37455830388692579</v>
      </c>
      <c r="R6" s="26" t="s">
        <v>27</v>
      </c>
      <c r="S6" s="14"/>
      <c r="T6" s="14"/>
      <c r="U6" s="15"/>
      <c r="V6" s="15"/>
      <c r="W6" s="15"/>
      <c r="X6" s="15"/>
      <c r="Y6" s="15"/>
    </row>
    <row r="7" spans="1:25" x14ac:dyDescent="0.25">
      <c r="A7" s="16" t="s">
        <v>23</v>
      </c>
      <c r="B7" s="17"/>
      <c r="C7" s="17"/>
      <c r="D7" s="18">
        <f>+SUM(D6)</f>
        <v>566</v>
      </c>
      <c r="E7" s="18">
        <f t="shared" ref="E7:L7" si="2">+SUM(E6)</f>
        <v>550</v>
      </c>
      <c r="F7" s="18">
        <f t="shared" si="2"/>
        <v>211</v>
      </c>
      <c r="G7" s="18">
        <f t="shared" si="2"/>
        <v>0</v>
      </c>
      <c r="H7" s="18">
        <f t="shared" si="2"/>
        <v>0</v>
      </c>
      <c r="I7" s="18">
        <f t="shared" si="2"/>
        <v>1</v>
      </c>
      <c r="J7" s="18">
        <f t="shared" si="2"/>
        <v>0</v>
      </c>
      <c r="K7" s="18">
        <f t="shared" si="2"/>
        <v>0</v>
      </c>
      <c r="L7" s="18">
        <f t="shared" si="2"/>
        <v>212</v>
      </c>
      <c r="M7" s="18">
        <f>+SUM(M6)</f>
        <v>0</v>
      </c>
      <c r="N7" s="18">
        <f>+SUM(N6)</f>
        <v>0</v>
      </c>
      <c r="O7" s="18">
        <f>+SUM(O6)</f>
        <v>212</v>
      </c>
      <c r="P7" s="19">
        <f>IFERROR(E7/D7,0)</f>
        <v>0.9717314487632509</v>
      </c>
      <c r="Q7" s="19">
        <f>+IFERROR(L7/D7,0)</f>
        <v>0.37455830388692579</v>
      </c>
      <c r="R7" s="17"/>
      <c r="S7" s="14"/>
      <c r="T7" s="14"/>
      <c r="U7" s="15"/>
      <c r="V7" s="15"/>
      <c r="W7" s="15"/>
      <c r="X7" s="15"/>
      <c r="Y7" s="15"/>
    </row>
    <row r="8" spans="1:25" x14ac:dyDescent="0.25">
      <c r="A8" s="20" t="s">
        <v>28</v>
      </c>
      <c r="B8" s="27" t="s">
        <v>29</v>
      </c>
      <c r="C8" s="28" t="s">
        <v>30</v>
      </c>
      <c r="D8" s="29">
        <v>1600</v>
      </c>
      <c r="E8" s="29">
        <v>800</v>
      </c>
      <c r="F8" s="29">
        <v>65</v>
      </c>
      <c r="G8" s="29">
        <v>406</v>
      </c>
      <c r="H8" s="29">
        <v>1</v>
      </c>
      <c r="I8" s="29">
        <v>0</v>
      </c>
      <c r="J8" s="29">
        <v>0</v>
      </c>
      <c r="K8" s="29">
        <v>0</v>
      </c>
      <c r="L8" s="29">
        <f t="shared" si="1"/>
        <v>472</v>
      </c>
      <c r="M8" s="30">
        <v>0</v>
      </c>
      <c r="N8" s="30">
        <v>0</v>
      </c>
      <c r="O8" s="30">
        <f>L8+M8+N8</f>
        <v>472</v>
      </c>
      <c r="P8" s="31">
        <f>E8/D8</f>
        <v>0.5</v>
      </c>
      <c r="Q8" s="31">
        <f>L8/D8</f>
        <v>0.29499999999999998</v>
      </c>
      <c r="R8" s="32"/>
      <c r="S8" s="14"/>
      <c r="T8" s="14"/>
      <c r="U8" s="15"/>
      <c r="V8" s="15"/>
      <c r="W8" s="15"/>
      <c r="X8" s="15"/>
      <c r="Y8" s="15"/>
    </row>
    <row r="9" spans="1:25" x14ac:dyDescent="0.25">
      <c r="A9" s="20" t="s">
        <v>28</v>
      </c>
      <c r="B9" s="27" t="s">
        <v>29</v>
      </c>
      <c r="C9" s="28" t="s">
        <v>31</v>
      </c>
      <c r="D9" s="29">
        <v>450</v>
      </c>
      <c r="E9" s="29">
        <v>230</v>
      </c>
      <c r="F9" s="29">
        <v>0</v>
      </c>
      <c r="G9" s="29">
        <v>11</v>
      </c>
      <c r="H9" s="29">
        <v>0</v>
      </c>
      <c r="I9" s="29">
        <v>0</v>
      </c>
      <c r="J9" s="29">
        <v>0</v>
      </c>
      <c r="K9" s="29">
        <v>0</v>
      </c>
      <c r="L9" s="29">
        <f t="shared" si="1"/>
        <v>11</v>
      </c>
      <c r="M9" s="30">
        <v>0</v>
      </c>
      <c r="N9" s="30">
        <v>0</v>
      </c>
      <c r="O9" s="30">
        <f t="shared" ref="O9:O11" si="3">L9+M9+N9</f>
        <v>11</v>
      </c>
      <c r="P9" s="31">
        <f t="shared" ref="P9:P11" si="4">E9/D9</f>
        <v>0.51111111111111107</v>
      </c>
      <c r="Q9" s="31">
        <f t="shared" ref="Q9:Q11" si="5">L9/D9</f>
        <v>2.4444444444444446E-2</v>
      </c>
      <c r="R9" s="32"/>
      <c r="S9" s="14"/>
      <c r="T9" s="14"/>
      <c r="U9" s="15"/>
      <c r="V9" s="15"/>
      <c r="W9" s="15"/>
      <c r="X9" s="15"/>
      <c r="Y9" s="15"/>
    </row>
    <row r="10" spans="1:25" x14ac:dyDescent="0.25">
      <c r="A10" s="20" t="s">
        <v>28</v>
      </c>
      <c r="B10" s="27" t="s">
        <v>29</v>
      </c>
      <c r="C10" s="28" t="s">
        <v>32</v>
      </c>
      <c r="D10" s="29">
        <v>700</v>
      </c>
      <c r="E10" s="29">
        <v>600</v>
      </c>
      <c r="F10" s="29">
        <v>94</v>
      </c>
      <c r="G10" s="29">
        <v>251</v>
      </c>
      <c r="H10" s="29">
        <v>17</v>
      </c>
      <c r="I10" s="29">
        <v>0</v>
      </c>
      <c r="J10" s="29">
        <v>0</v>
      </c>
      <c r="K10" s="29">
        <v>0</v>
      </c>
      <c r="L10" s="29">
        <f t="shared" si="1"/>
        <v>362</v>
      </c>
      <c r="M10" s="30">
        <v>0</v>
      </c>
      <c r="N10" s="30">
        <v>0</v>
      </c>
      <c r="O10" s="30">
        <f t="shared" si="3"/>
        <v>362</v>
      </c>
      <c r="P10" s="31">
        <f t="shared" si="4"/>
        <v>0.8571428571428571</v>
      </c>
      <c r="Q10" s="31">
        <f t="shared" si="5"/>
        <v>0.51714285714285713</v>
      </c>
      <c r="R10" s="32"/>
      <c r="S10" s="14"/>
      <c r="T10" s="14"/>
      <c r="U10" s="15"/>
      <c r="V10" s="15"/>
      <c r="W10" s="15"/>
      <c r="X10" s="15"/>
      <c r="Y10" s="15"/>
    </row>
    <row r="11" spans="1:25" x14ac:dyDescent="0.25">
      <c r="A11" s="20" t="s">
        <v>28</v>
      </c>
      <c r="B11" s="27" t="s">
        <v>29</v>
      </c>
      <c r="C11" s="33" t="s">
        <v>33</v>
      </c>
      <c r="D11" s="9">
        <v>450</v>
      </c>
      <c r="E11" s="9">
        <v>300</v>
      </c>
      <c r="F11" s="9">
        <v>4</v>
      </c>
      <c r="G11" s="9">
        <v>177</v>
      </c>
      <c r="H11" s="9">
        <v>0</v>
      </c>
      <c r="I11" s="9">
        <v>0</v>
      </c>
      <c r="J11" s="10">
        <v>0</v>
      </c>
      <c r="K11" s="10">
        <v>0</v>
      </c>
      <c r="L11" s="29">
        <f t="shared" si="1"/>
        <v>181</v>
      </c>
      <c r="M11" s="34">
        <v>0</v>
      </c>
      <c r="N11" s="34">
        <v>0</v>
      </c>
      <c r="O11" s="30">
        <f t="shared" si="3"/>
        <v>181</v>
      </c>
      <c r="P11" s="31">
        <f t="shared" si="4"/>
        <v>0.66666666666666663</v>
      </c>
      <c r="Q11" s="31">
        <f t="shared" si="5"/>
        <v>0.4022222222222222</v>
      </c>
      <c r="R11" s="20" t="s">
        <v>34</v>
      </c>
      <c r="S11" s="14"/>
      <c r="T11" s="14"/>
      <c r="U11" s="15"/>
      <c r="V11" s="15"/>
      <c r="W11" s="15"/>
      <c r="X11" s="15"/>
      <c r="Y11" s="15"/>
    </row>
    <row r="12" spans="1:25" x14ac:dyDescent="0.25">
      <c r="A12" s="16" t="s">
        <v>23</v>
      </c>
      <c r="B12" s="17"/>
      <c r="C12" s="17"/>
      <c r="D12" s="18">
        <f>+SUM(D8:D11)</f>
        <v>3200</v>
      </c>
      <c r="E12" s="18">
        <f t="shared" ref="E12:K12" si="6">+SUM(E8:E11)</f>
        <v>1930</v>
      </c>
      <c r="F12" s="18">
        <f t="shared" si="6"/>
        <v>163</v>
      </c>
      <c r="G12" s="18">
        <f t="shared" si="6"/>
        <v>845</v>
      </c>
      <c r="H12" s="18">
        <f t="shared" si="6"/>
        <v>18</v>
      </c>
      <c r="I12" s="18">
        <f t="shared" si="6"/>
        <v>0</v>
      </c>
      <c r="J12" s="18">
        <f t="shared" si="6"/>
        <v>0</v>
      </c>
      <c r="K12" s="18">
        <f t="shared" si="6"/>
        <v>0</v>
      </c>
      <c r="L12" s="18">
        <f>+SUM(L8:L11)</f>
        <v>1026</v>
      </c>
      <c r="M12" s="18">
        <f t="shared" ref="M12:O12" si="7">+SUM(M8:M11)</f>
        <v>0</v>
      </c>
      <c r="N12" s="18">
        <f t="shared" si="7"/>
        <v>0</v>
      </c>
      <c r="O12" s="18">
        <f t="shared" si="7"/>
        <v>1026</v>
      </c>
      <c r="P12" s="35">
        <f>IFERROR(E12/D12,0)</f>
        <v>0.60312500000000002</v>
      </c>
      <c r="Q12" s="35">
        <f>+IFERROR(L12/D12,0)</f>
        <v>0.32062499999999999</v>
      </c>
      <c r="R12" s="17"/>
      <c r="S12" s="14"/>
      <c r="T12" s="14"/>
      <c r="U12" s="15"/>
      <c r="V12" s="15"/>
      <c r="W12" s="15"/>
      <c r="X12" s="15"/>
      <c r="Y12" s="15"/>
    </row>
    <row r="13" spans="1:25" ht="36" x14ac:dyDescent="0.25">
      <c r="A13" s="36" t="s">
        <v>35</v>
      </c>
      <c r="B13" s="37" t="s">
        <v>36</v>
      </c>
      <c r="C13" s="37" t="s">
        <v>37</v>
      </c>
      <c r="D13" s="38">
        <v>2139</v>
      </c>
      <c r="E13" s="38">
        <v>1120</v>
      </c>
      <c r="F13" s="38">
        <v>535</v>
      </c>
      <c r="G13" s="38">
        <v>68</v>
      </c>
      <c r="H13" s="38">
        <v>0</v>
      </c>
      <c r="I13" s="38">
        <v>0</v>
      </c>
      <c r="J13" s="39">
        <v>0</v>
      </c>
      <c r="K13" s="39">
        <v>0</v>
      </c>
      <c r="L13" s="40">
        <v>603</v>
      </c>
      <c r="M13" s="41">
        <v>0</v>
      </c>
      <c r="N13" s="41">
        <v>0</v>
      </c>
      <c r="O13" s="42">
        <v>603</v>
      </c>
      <c r="P13" s="43">
        <v>0.52360916316035533</v>
      </c>
      <c r="Q13" s="43">
        <v>0.28190743338008417</v>
      </c>
      <c r="R13" s="44" t="s">
        <v>38</v>
      </c>
      <c r="S13" s="14"/>
      <c r="T13" s="14"/>
      <c r="U13" s="15"/>
      <c r="V13" s="15"/>
      <c r="W13" s="15"/>
      <c r="X13" s="15"/>
      <c r="Y13" s="15"/>
    </row>
    <row r="14" spans="1:25" x14ac:dyDescent="0.25">
      <c r="A14" s="36" t="s">
        <v>35</v>
      </c>
      <c r="B14" s="37" t="s">
        <v>36</v>
      </c>
      <c r="C14" s="37" t="s">
        <v>39</v>
      </c>
      <c r="D14" s="38">
        <v>2206</v>
      </c>
      <c r="E14" s="38">
        <v>2095</v>
      </c>
      <c r="F14" s="38">
        <v>1214</v>
      </c>
      <c r="G14" s="38">
        <v>386</v>
      </c>
      <c r="H14" s="38">
        <v>6</v>
      </c>
      <c r="I14" s="38">
        <v>0</v>
      </c>
      <c r="J14" s="39">
        <v>0</v>
      </c>
      <c r="K14" s="39">
        <v>0</v>
      </c>
      <c r="L14" s="40">
        <v>1606</v>
      </c>
      <c r="M14" s="41">
        <v>1</v>
      </c>
      <c r="N14" s="41">
        <v>0</v>
      </c>
      <c r="O14" s="42">
        <v>1607</v>
      </c>
      <c r="P14" s="43">
        <v>0.94968268359020858</v>
      </c>
      <c r="Q14" s="43">
        <v>0.72801450589301908</v>
      </c>
      <c r="R14" s="44"/>
      <c r="S14" s="14"/>
      <c r="T14" s="14"/>
      <c r="U14" s="15"/>
      <c r="V14" s="15"/>
      <c r="W14" s="15"/>
      <c r="X14" s="15"/>
      <c r="Y14" s="15"/>
    </row>
    <row r="15" spans="1:25" x14ac:dyDescent="0.25">
      <c r="A15" s="36" t="s">
        <v>35</v>
      </c>
      <c r="B15" s="37" t="s">
        <v>36</v>
      </c>
      <c r="C15" s="37" t="s">
        <v>40</v>
      </c>
      <c r="D15" s="38">
        <v>729</v>
      </c>
      <c r="E15" s="38">
        <v>729</v>
      </c>
      <c r="F15" s="38">
        <v>631</v>
      </c>
      <c r="G15" s="38">
        <v>3</v>
      </c>
      <c r="H15" s="38">
        <v>0</v>
      </c>
      <c r="I15" s="38">
        <v>0</v>
      </c>
      <c r="J15" s="39">
        <v>0</v>
      </c>
      <c r="K15" s="39">
        <v>0</v>
      </c>
      <c r="L15" s="40">
        <v>634</v>
      </c>
      <c r="M15" s="41">
        <v>0</v>
      </c>
      <c r="N15" s="41">
        <v>0</v>
      </c>
      <c r="O15" s="42">
        <v>634</v>
      </c>
      <c r="P15" s="43">
        <v>1</v>
      </c>
      <c r="Q15" s="43">
        <v>0.86968449931412894</v>
      </c>
      <c r="R15" s="36" t="s">
        <v>34</v>
      </c>
      <c r="S15" s="14"/>
      <c r="T15" s="14"/>
      <c r="U15" s="15"/>
      <c r="V15" s="15"/>
      <c r="W15" s="15"/>
      <c r="X15" s="15"/>
      <c r="Y15" s="15"/>
    </row>
    <row r="16" spans="1:25" x14ac:dyDescent="0.25">
      <c r="A16" s="16" t="s">
        <v>23</v>
      </c>
      <c r="B16" s="17"/>
      <c r="C16" s="17"/>
      <c r="D16" s="18">
        <f t="shared" ref="D16:O16" si="8">+SUM(D13:D15)</f>
        <v>5074</v>
      </c>
      <c r="E16" s="18">
        <f t="shared" si="8"/>
        <v>3944</v>
      </c>
      <c r="F16" s="18">
        <f t="shared" si="8"/>
        <v>2380</v>
      </c>
      <c r="G16" s="18">
        <f t="shared" si="8"/>
        <v>457</v>
      </c>
      <c r="H16" s="18">
        <f t="shared" si="8"/>
        <v>6</v>
      </c>
      <c r="I16" s="18">
        <f t="shared" si="8"/>
        <v>0</v>
      </c>
      <c r="J16" s="18">
        <f t="shared" si="8"/>
        <v>0</v>
      </c>
      <c r="K16" s="18">
        <f t="shared" si="8"/>
        <v>0</v>
      </c>
      <c r="L16" s="18">
        <f t="shared" si="8"/>
        <v>2843</v>
      </c>
      <c r="M16" s="18">
        <f t="shared" si="8"/>
        <v>1</v>
      </c>
      <c r="N16" s="18">
        <f t="shared" si="8"/>
        <v>0</v>
      </c>
      <c r="O16" s="18">
        <f t="shared" si="8"/>
        <v>2844</v>
      </c>
      <c r="P16" s="35">
        <f>IFERROR(E16/D16,0)</f>
        <v>0.77729601891998423</v>
      </c>
      <c r="Q16" s="35">
        <f>+IFERROR(L16/D16,0)</f>
        <v>0.56030744974379187</v>
      </c>
      <c r="R16" s="17"/>
      <c r="S16" s="14"/>
      <c r="T16" s="14"/>
      <c r="U16" s="15"/>
      <c r="V16" s="15"/>
      <c r="W16" s="15"/>
      <c r="X16" s="15"/>
      <c r="Y16" s="15"/>
    </row>
    <row r="17" spans="1:25" x14ac:dyDescent="0.25">
      <c r="A17" s="45" t="s">
        <v>41</v>
      </c>
      <c r="B17" s="46" t="s">
        <v>42</v>
      </c>
      <c r="C17" s="47" t="s">
        <v>43</v>
      </c>
      <c r="D17" s="38">
        <v>1300</v>
      </c>
      <c r="E17" s="38">
        <v>1233</v>
      </c>
      <c r="F17" s="38">
        <v>704</v>
      </c>
      <c r="G17" s="38">
        <v>529</v>
      </c>
      <c r="H17" s="38"/>
      <c r="I17" s="38"/>
      <c r="J17" s="39"/>
      <c r="K17" s="39"/>
      <c r="L17" s="48">
        <v>1233</v>
      </c>
      <c r="M17" s="39">
        <v>0</v>
      </c>
      <c r="N17" s="39">
        <v>0</v>
      </c>
      <c r="O17" s="49">
        <v>1233</v>
      </c>
      <c r="P17" s="50">
        <v>0.94846153846153847</v>
      </c>
      <c r="Q17" s="51">
        <v>0.94846153846153847</v>
      </c>
      <c r="R17" s="38"/>
      <c r="S17" s="14"/>
      <c r="T17" s="14"/>
      <c r="U17" s="15"/>
      <c r="V17" s="15"/>
      <c r="W17" s="15"/>
      <c r="X17" s="15"/>
      <c r="Y17" s="15"/>
    </row>
    <row r="18" spans="1:25" x14ac:dyDescent="0.25">
      <c r="A18" s="45" t="s">
        <v>41</v>
      </c>
      <c r="B18" s="37" t="s">
        <v>42</v>
      </c>
      <c r="C18" s="37" t="s">
        <v>44</v>
      </c>
      <c r="D18" s="38">
        <v>160</v>
      </c>
      <c r="E18" s="38">
        <v>155</v>
      </c>
      <c r="F18" s="38">
        <v>45</v>
      </c>
      <c r="G18" s="38">
        <v>109</v>
      </c>
      <c r="H18" s="38">
        <v>1</v>
      </c>
      <c r="I18" s="38"/>
      <c r="J18" s="39"/>
      <c r="K18" s="39"/>
      <c r="L18" s="48">
        <v>155</v>
      </c>
      <c r="M18" s="39">
        <v>0</v>
      </c>
      <c r="N18" s="39">
        <v>0</v>
      </c>
      <c r="O18" s="49">
        <v>155</v>
      </c>
      <c r="P18" s="50">
        <v>0.96875</v>
      </c>
      <c r="Q18" s="51">
        <v>0.96875</v>
      </c>
      <c r="R18" s="38"/>
      <c r="S18" s="14"/>
      <c r="T18" s="14"/>
      <c r="U18" s="15"/>
      <c r="V18" s="15"/>
      <c r="W18" s="15"/>
      <c r="X18" s="15"/>
      <c r="Y18" s="15"/>
    </row>
    <row r="19" spans="1:25" x14ac:dyDescent="0.25">
      <c r="A19" s="45" t="s">
        <v>41</v>
      </c>
      <c r="B19" s="37" t="s">
        <v>42</v>
      </c>
      <c r="C19" s="37" t="s">
        <v>45</v>
      </c>
      <c r="D19" s="38">
        <v>650</v>
      </c>
      <c r="E19" s="38">
        <v>626</v>
      </c>
      <c r="F19" s="38">
        <v>173</v>
      </c>
      <c r="G19" s="38">
        <v>453</v>
      </c>
      <c r="H19" s="38"/>
      <c r="I19" s="38"/>
      <c r="J19" s="39"/>
      <c r="K19" s="39"/>
      <c r="L19" s="48">
        <v>626</v>
      </c>
      <c r="M19" s="39">
        <v>0</v>
      </c>
      <c r="N19" s="39">
        <v>0</v>
      </c>
      <c r="O19" s="49">
        <v>626</v>
      </c>
      <c r="P19" s="50">
        <v>0.96307692307692305</v>
      </c>
      <c r="Q19" s="51">
        <v>0.96307692307692305</v>
      </c>
      <c r="R19" s="38"/>
      <c r="S19" s="14"/>
      <c r="T19" s="14"/>
      <c r="U19" s="15"/>
      <c r="V19" s="15"/>
      <c r="W19" s="15"/>
      <c r="X19" s="15"/>
      <c r="Y19" s="15"/>
    </row>
    <row r="20" spans="1:25" x14ac:dyDescent="0.25">
      <c r="A20" s="45" t="s">
        <v>41</v>
      </c>
      <c r="B20" s="37" t="s">
        <v>42</v>
      </c>
      <c r="C20" s="37" t="s">
        <v>46</v>
      </c>
      <c r="D20" s="38">
        <v>1100</v>
      </c>
      <c r="E20" s="38">
        <v>930</v>
      </c>
      <c r="F20" s="38">
        <v>447</v>
      </c>
      <c r="G20" s="38">
        <v>483</v>
      </c>
      <c r="H20" s="38"/>
      <c r="I20" s="38"/>
      <c r="J20" s="39"/>
      <c r="K20" s="39"/>
      <c r="L20" s="48">
        <v>930</v>
      </c>
      <c r="M20" s="39">
        <v>0</v>
      </c>
      <c r="N20" s="39">
        <v>0</v>
      </c>
      <c r="O20" s="49">
        <v>930</v>
      </c>
      <c r="P20" s="50">
        <v>0.84545454545454546</v>
      </c>
      <c r="Q20" s="51">
        <v>0.84545454545454546</v>
      </c>
      <c r="R20" s="38"/>
      <c r="S20" s="14"/>
      <c r="T20" s="14"/>
      <c r="U20" s="15"/>
      <c r="V20" s="15"/>
      <c r="W20" s="15"/>
      <c r="X20" s="15"/>
      <c r="Y20" s="15"/>
    </row>
    <row r="21" spans="1:25" x14ac:dyDescent="0.25">
      <c r="A21" s="45" t="s">
        <v>41</v>
      </c>
      <c r="B21" s="37" t="s">
        <v>42</v>
      </c>
      <c r="C21" s="37" t="s">
        <v>47</v>
      </c>
      <c r="D21" s="38">
        <v>141</v>
      </c>
      <c r="E21" s="38">
        <v>141</v>
      </c>
      <c r="F21" s="38">
        <v>14</v>
      </c>
      <c r="G21" s="38">
        <v>127</v>
      </c>
      <c r="H21" s="38"/>
      <c r="I21" s="38"/>
      <c r="J21" s="39"/>
      <c r="K21" s="39"/>
      <c r="L21" s="48">
        <v>141</v>
      </c>
      <c r="M21" s="39">
        <v>0</v>
      </c>
      <c r="N21" s="39">
        <v>0</v>
      </c>
      <c r="O21" s="49">
        <v>141</v>
      </c>
      <c r="P21" s="50">
        <v>1</v>
      </c>
      <c r="Q21" s="51">
        <v>1</v>
      </c>
      <c r="R21" s="38"/>
      <c r="S21" s="14"/>
      <c r="T21" s="14"/>
      <c r="U21" s="15"/>
      <c r="V21" s="15"/>
      <c r="W21" s="15"/>
      <c r="X21" s="15"/>
      <c r="Y21" s="15"/>
    </row>
    <row r="22" spans="1:25" x14ac:dyDescent="0.25">
      <c r="A22" s="45" t="s">
        <v>41</v>
      </c>
      <c r="B22" s="36" t="s">
        <v>29</v>
      </c>
      <c r="C22" s="36" t="s">
        <v>48</v>
      </c>
      <c r="D22" s="36">
        <v>1880</v>
      </c>
      <c r="E22" s="36">
        <v>10</v>
      </c>
      <c r="F22" s="36">
        <v>8</v>
      </c>
      <c r="G22" s="36">
        <v>2</v>
      </c>
      <c r="H22" s="36"/>
      <c r="I22" s="36"/>
      <c r="J22" s="36"/>
      <c r="K22" s="36"/>
      <c r="L22" s="48">
        <v>10</v>
      </c>
      <c r="M22" s="36">
        <v>0</v>
      </c>
      <c r="N22" s="36">
        <v>0</v>
      </c>
      <c r="O22" s="49">
        <v>10</v>
      </c>
      <c r="P22" s="50">
        <v>5.3191489361702126E-3</v>
      </c>
      <c r="Q22" s="51">
        <v>5.3191489361702126E-3</v>
      </c>
      <c r="R22" s="15"/>
      <c r="S22" s="14"/>
      <c r="T22" s="14"/>
      <c r="U22" s="15"/>
      <c r="V22" s="15"/>
      <c r="W22" s="15"/>
      <c r="X22" s="15"/>
      <c r="Y22" s="15"/>
    </row>
    <row r="23" spans="1:25" x14ac:dyDescent="0.25">
      <c r="A23" s="16" t="s">
        <v>23</v>
      </c>
      <c r="B23" s="17"/>
      <c r="C23" s="17"/>
      <c r="D23" s="18">
        <f>+SUM(D17:D22)</f>
        <v>5231</v>
      </c>
      <c r="E23" s="18">
        <f t="shared" ref="E23:K23" si="9">+SUM(E17:E22)</f>
        <v>3095</v>
      </c>
      <c r="F23" s="18">
        <f t="shared" si="9"/>
        <v>1391</v>
      </c>
      <c r="G23" s="18">
        <f t="shared" si="9"/>
        <v>1703</v>
      </c>
      <c r="H23" s="18">
        <f t="shared" si="9"/>
        <v>1</v>
      </c>
      <c r="I23" s="18">
        <f t="shared" si="9"/>
        <v>0</v>
      </c>
      <c r="J23" s="18">
        <f t="shared" si="9"/>
        <v>0</v>
      </c>
      <c r="K23" s="18">
        <f t="shared" si="9"/>
        <v>0</v>
      </c>
      <c r="L23" s="18">
        <f>+SUM(L17:L22)</f>
        <v>3095</v>
      </c>
      <c r="M23" s="18">
        <f>+SUM(M17:M21)</f>
        <v>0</v>
      </c>
      <c r="N23" s="18">
        <f>+SUM(N17:N21)</f>
        <v>0</v>
      </c>
      <c r="O23" s="18">
        <f>+SUM(O17:O22)</f>
        <v>3095</v>
      </c>
      <c r="P23" s="35">
        <f>IFERROR(E23/D23,0)</f>
        <v>0.59166507359969411</v>
      </c>
      <c r="Q23" s="35">
        <f>+IFERROR(L23/D23,0)</f>
        <v>0.59166507359969411</v>
      </c>
      <c r="R23" s="17"/>
      <c r="S23" s="14"/>
      <c r="T23" s="14"/>
      <c r="U23" s="15"/>
      <c r="V23" s="15"/>
      <c r="W23" s="15"/>
      <c r="X23" s="15"/>
      <c r="Y23" s="15"/>
    </row>
    <row r="24" spans="1:25" x14ac:dyDescent="0.25">
      <c r="A24" s="52" t="s">
        <v>49</v>
      </c>
      <c r="B24" s="53" t="s">
        <v>42</v>
      </c>
      <c r="C24" s="53" t="s">
        <v>50</v>
      </c>
      <c r="D24" s="54">
        <v>700</v>
      </c>
      <c r="E24" s="55">
        <v>400</v>
      </c>
      <c r="F24" s="56">
        <v>229</v>
      </c>
      <c r="G24" s="55">
        <v>143</v>
      </c>
      <c r="H24" s="55">
        <v>5</v>
      </c>
      <c r="I24" s="55">
        <v>6</v>
      </c>
      <c r="J24" s="55">
        <v>0</v>
      </c>
      <c r="K24" s="55">
        <v>0</v>
      </c>
      <c r="L24" s="57">
        <v>383</v>
      </c>
      <c r="M24" s="55">
        <v>0</v>
      </c>
      <c r="N24" s="55">
        <v>0</v>
      </c>
      <c r="O24" s="54">
        <v>383</v>
      </c>
      <c r="P24" s="58">
        <v>0.5714285714285714</v>
      </c>
      <c r="Q24" s="58">
        <v>0.54714285714285715</v>
      </c>
      <c r="R24" s="36" t="s">
        <v>51</v>
      </c>
      <c r="S24" s="14"/>
      <c r="T24" s="14"/>
      <c r="U24" s="15"/>
      <c r="V24" s="15"/>
      <c r="W24" s="15"/>
      <c r="X24" s="15"/>
      <c r="Y24" s="15"/>
    </row>
    <row r="25" spans="1:25" x14ac:dyDescent="0.25">
      <c r="A25" s="36" t="s">
        <v>49</v>
      </c>
      <c r="B25" s="53" t="s">
        <v>42</v>
      </c>
      <c r="C25" s="53" t="s">
        <v>52</v>
      </c>
      <c r="D25" s="54">
        <v>1300</v>
      </c>
      <c r="E25" s="55">
        <v>750</v>
      </c>
      <c r="F25" s="56">
        <v>102</v>
      </c>
      <c r="G25" s="55">
        <v>258</v>
      </c>
      <c r="H25" s="55">
        <v>0</v>
      </c>
      <c r="I25" s="55">
        <v>0</v>
      </c>
      <c r="J25" s="55">
        <v>0</v>
      </c>
      <c r="K25" s="55">
        <v>0</v>
      </c>
      <c r="L25" s="57">
        <v>360</v>
      </c>
      <c r="M25" s="55">
        <v>0</v>
      </c>
      <c r="N25" s="55">
        <v>0</v>
      </c>
      <c r="O25" s="54">
        <v>360</v>
      </c>
      <c r="P25" s="58">
        <v>0.57692307692307687</v>
      </c>
      <c r="Q25" s="58">
        <v>0.27692307692307694</v>
      </c>
      <c r="R25" s="36" t="s">
        <v>53</v>
      </c>
      <c r="S25" s="14"/>
      <c r="T25" s="14"/>
      <c r="U25" s="15"/>
      <c r="V25" s="15"/>
      <c r="W25" s="15"/>
      <c r="X25" s="15"/>
      <c r="Y25" s="15"/>
    </row>
    <row r="26" spans="1:25" x14ac:dyDescent="0.25">
      <c r="A26" s="36" t="s">
        <v>49</v>
      </c>
      <c r="B26" s="53" t="s">
        <v>42</v>
      </c>
      <c r="C26" s="53" t="s">
        <v>54</v>
      </c>
      <c r="D26" s="54">
        <v>726</v>
      </c>
      <c r="E26" s="55">
        <v>726</v>
      </c>
      <c r="F26" s="56">
        <v>107</v>
      </c>
      <c r="G26" s="55">
        <v>455</v>
      </c>
      <c r="H26" s="55">
        <v>38</v>
      </c>
      <c r="I26" s="55">
        <v>0</v>
      </c>
      <c r="J26" s="55">
        <v>0</v>
      </c>
      <c r="K26" s="55">
        <v>0</v>
      </c>
      <c r="L26" s="57">
        <v>600</v>
      </c>
      <c r="M26" s="55">
        <v>0</v>
      </c>
      <c r="N26" s="55">
        <v>0</v>
      </c>
      <c r="O26" s="54">
        <v>600</v>
      </c>
      <c r="P26" s="58">
        <v>1</v>
      </c>
      <c r="Q26" s="58">
        <v>0.82644628099173556</v>
      </c>
      <c r="R26" s="36"/>
      <c r="S26" s="14"/>
      <c r="T26" s="14"/>
      <c r="U26" s="15"/>
      <c r="V26" s="15"/>
      <c r="W26" s="15"/>
      <c r="X26" s="15"/>
      <c r="Y26" s="15"/>
    </row>
    <row r="27" spans="1:25" x14ac:dyDescent="0.25">
      <c r="A27" s="36" t="s">
        <v>49</v>
      </c>
      <c r="B27" s="53" t="s">
        <v>42</v>
      </c>
      <c r="C27" s="53" t="s">
        <v>55</v>
      </c>
      <c r="D27" s="54">
        <v>450</v>
      </c>
      <c r="E27" s="55">
        <v>450</v>
      </c>
      <c r="F27" s="56">
        <v>9</v>
      </c>
      <c r="G27" s="55">
        <v>402</v>
      </c>
      <c r="H27" s="55">
        <v>0</v>
      </c>
      <c r="I27" s="55">
        <v>0</v>
      </c>
      <c r="J27" s="55">
        <v>0</v>
      </c>
      <c r="K27" s="55">
        <v>0</v>
      </c>
      <c r="L27" s="57">
        <v>411</v>
      </c>
      <c r="M27" s="55">
        <v>0</v>
      </c>
      <c r="N27" s="55">
        <v>0</v>
      </c>
      <c r="O27" s="54">
        <v>411</v>
      </c>
      <c r="P27" s="58">
        <v>1</v>
      </c>
      <c r="Q27" s="58">
        <v>0.91333333333333333</v>
      </c>
      <c r="R27" s="36"/>
      <c r="S27" s="14"/>
      <c r="T27" s="14"/>
      <c r="U27" s="15"/>
      <c r="V27" s="15"/>
      <c r="W27" s="15"/>
      <c r="X27" s="15"/>
      <c r="Y27" s="15"/>
    </row>
    <row r="28" spans="1:25" x14ac:dyDescent="0.25">
      <c r="A28" s="36" t="s">
        <v>49</v>
      </c>
      <c r="B28" s="53" t="s">
        <v>42</v>
      </c>
      <c r="C28" s="53" t="s">
        <v>56</v>
      </c>
      <c r="D28" s="54">
        <v>300</v>
      </c>
      <c r="E28" s="55">
        <v>300</v>
      </c>
      <c r="F28" s="56">
        <v>37</v>
      </c>
      <c r="G28" s="55">
        <v>217</v>
      </c>
      <c r="H28" s="55">
        <v>0</v>
      </c>
      <c r="I28" s="55">
        <v>4</v>
      </c>
      <c r="J28" s="55">
        <v>0</v>
      </c>
      <c r="K28" s="55">
        <v>0</v>
      </c>
      <c r="L28" s="57">
        <v>258</v>
      </c>
      <c r="M28" s="55">
        <v>0</v>
      </c>
      <c r="N28" s="55">
        <v>0</v>
      </c>
      <c r="O28" s="54">
        <v>258</v>
      </c>
      <c r="P28" s="58">
        <v>1</v>
      </c>
      <c r="Q28" s="58">
        <v>0.86</v>
      </c>
      <c r="R28" s="36" t="s">
        <v>51</v>
      </c>
      <c r="S28" s="14"/>
      <c r="T28" s="14"/>
      <c r="U28" s="15"/>
      <c r="V28" s="15"/>
      <c r="W28" s="15"/>
      <c r="X28" s="15"/>
      <c r="Y28" s="15"/>
    </row>
    <row r="29" spans="1:25" x14ac:dyDescent="0.25">
      <c r="A29" s="36" t="s">
        <v>49</v>
      </c>
      <c r="B29" s="53" t="s">
        <v>42</v>
      </c>
      <c r="C29" s="53" t="s">
        <v>57</v>
      </c>
      <c r="D29" s="54">
        <v>550</v>
      </c>
      <c r="E29" s="55">
        <v>550</v>
      </c>
      <c r="F29" s="59">
        <v>114</v>
      </c>
      <c r="G29" s="60">
        <v>385</v>
      </c>
      <c r="H29" s="60">
        <v>9</v>
      </c>
      <c r="I29" s="60">
        <v>0</v>
      </c>
      <c r="J29" s="55">
        <v>0</v>
      </c>
      <c r="K29" s="55">
        <v>0</v>
      </c>
      <c r="L29" s="57">
        <v>508</v>
      </c>
      <c r="M29" s="55">
        <v>0</v>
      </c>
      <c r="N29" s="55">
        <v>0</v>
      </c>
      <c r="O29" s="54">
        <v>508</v>
      </c>
      <c r="P29" s="58">
        <v>1</v>
      </c>
      <c r="Q29" s="58">
        <v>0.92363636363636359</v>
      </c>
      <c r="R29" s="36"/>
      <c r="S29" s="14"/>
      <c r="T29" s="14"/>
      <c r="U29" s="15"/>
      <c r="V29" s="15"/>
      <c r="W29" s="15"/>
      <c r="X29" s="15"/>
      <c r="Y29" s="15"/>
    </row>
    <row r="30" spans="1:25" x14ac:dyDescent="0.25">
      <c r="A30" s="36" t="s">
        <v>49</v>
      </c>
      <c r="B30" s="53" t="s">
        <v>42</v>
      </c>
      <c r="C30" s="53" t="s">
        <v>58</v>
      </c>
      <c r="D30" s="54">
        <v>400</v>
      </c>
      <c r="E30" s="55">
        <v>320</v>
      </c>
      <c r="F30" s="56">
        <v>136</v>
      </c>
      <c r="G30" s="55">
        <v>186</v>
      </c>
      <c r="H30" s="55">
        <v>0</v>
      </c>
      <c r="I30" s="55">
        <v>0</v>
      </c>
      <c r="J30" s="55">
        <v>0</v>
      </c>
      <c r="K30" s="55">
        <v>0</v>
      </c>
      <c r="L30" s="57">
        <v>322</v>
      </c>
      <c r="M30" s="55">
        <v>0</v>
      </c>
      <c r="N30" s="55">
        <v>0</v>
      </c>
      <c r="O30" s="54">
        <v>322</v>
      </c>
      <c r="P30" s="58">
        <v>0.8</v>
      </c>
      <c r="Q30" s="58">
        <v>0.80500000000000005</v>
      </c>
      <c r="R30" s="36"/>
      <c r="S30" s="14"/>
      <c r="T30" s="14"/>
      <c r="U30" s="15"/>
      <c r="V30" s="15"/>
      <c r="W30" s="15"/>
      <c r="X30" s="15"/>
      <c r="Y30" s="15"/>
    </row>
    <row r="31" spans="1:25" x14ac:dyDescent="0.25">
      <c r="A31" s="36" t="s">
        <v>49</v>
      </c>
      <c r="B31" s="53" t="s">
        <v>42</v>
      </c>
      <c r="C31" s="53" t="s">
        <v>59</v>
      </c>
      <c r="D31" s="54">
        <v>500</v>
      </c>
      <c r="E31" s="55">
        <v>500</v>
      </c>
      <c r="F31" s="59">
        <v>28</v>
      </c>
      <c r="G31" s="60">
        <v>421</v>
      </c>
      <c r="H31" s="60">
        <v>1</v>
      </c>
      <c r="I31" s="60">
        <v>0</v>
      </c>
      <c r="J31" s="55">
        <v>0</v>
      </c>
      <c r="K31" s="55">
        <v>0</v>
      </c>
      <c r="L31" s="57">
        <v>450</v>
      </c>
      <c r="M31" s="55">
        <v>0</v>
      </c>
      <c r="N31" s="55">
        <v>0</v>
      </c>
      <c r="O31" s="54">
        <v>450</v>
      </c>
      <c r="P31" s="58">
        <v>1</v>
      </c>
      <c r="Q31" s="58">
        <v>0.9</v>
      </c>
      <c r="R31" s="36"/>
      <c r="S31" s="14"/>
      <c r="T31" s="14"/>
      <c r="U31" s="15"/>
      <c r="V31" s="15"/>
      <c r="W31" s="15"/>
      <c r="X31" s="15"/>
      <c r="Y31" s="15"/>
    </row>
    <row r="32" spans="1:25" x14ac:dyDescent="0.25">
      <c r="A32" s="36" t="s">
        <v>49</v>
      </c>
      <c r="B32" s="53" t="s">
        <v>42</v>
      </c>
      <c r="C32" s="53" t="s">
        <v>60</v>
      </c>
      <c r="D32" s="54">
        <v>420</v>
      </c>
      <c r="E32" s="55">
        <v>360</v>
      </c>
      <c r="F32" s="56">
        <v>0</v>
      </c>
      <c r="G32" s="55">
        <v>320</v>
      </c>
      <c r="H32" s="55">
        <v>0</v>
      </c>
      <c r="I32" s="55">
        <v>3</v>
      </c>
      <c r="J32" s="55">
        <v>0</v>
      </c>
      <c r="K32" s="55">
        <v>0</v>
      </c>
      <c r="L32" s="57">
        <v>323</v>
      </c>
      <c r="M32" s="55">
        <v>0</v>
      </c>
      <c r="N32" s="55">
        <v>0</v>
      </c>
      <c r="O32" s="54">
        <v>323</v>
      </c>
      <c r="P32" s="58">
        <v>0.8571428571428571</v>
      </c>
      <c r="Q32" s="58">
        <v>0.76904761904761909</v>
      </c>
      <c r="R32" s="36" t="s">
        <v>51</v>
      </c>
      <c r="S32" s="14"/>
      <c r="T32" s="14"/>
      <c r="U32" s="15"/>
      <c r="V32" s="15"/>
      <c r="W32" s="15"/>
      <c r="X32" s="15"/>
      <c r="Y32" s="15"/>
    </row>
    <row r="33" spans="1:25" x14ac:dyDescent="0.25">
      <c r="A33" s="36" t="s">
        <v>49</v>
      </c>
      <c r="B33" s="53" t="s">
        <v>42</v>
      </c>
      <c r="C33" s="53" t="s">
        <v>61</v>
      </c>
      <c r="D33" s="54">
        <v>350</v>
      </c>
      <c r="E33" s="55">
        <v>350</v>
      </c>
      <c r="F33" s="59">
        <v>14</v>
      </c>
      <c r="G33" s="60">
        <v>210</v>
      </c>
      <c r="H33" s="60">
        <v>8</v>
      </c>
      <c r="I33" s="60">
        <v>6</v>
      </c>
      <c r="J33" s="55">
        <v>0</v>
      </c>
      <c r="K33" s="55">
        <v>0</v>
      </c>
      <c r="L33" s="57">
        <v>238</v>
      </c>
      <c r="M33" s="55">
        <v>0</v>
      </c>
      <c r="N33" s="55">
        <v>0</v>
      </c>
      <c r="O33" s="54">
        <v>238</v>
      </c>
      <c r="P33" s="58">
        <v>1</v>
      </c>
      <c r="Q33" s="58">
        <v>0.68</v>
      </c>
      <c r="R33" s="36" t="s">
        <v>51</v>
      </c>
      <c r="S33" s="14"/>
      <c r="T33" s="14"/>
      <c r="U33" s="15"/>
      <c r="V33" s="15"/>
      <c r="W33" s="15"/>
      <c r="X33" s="15"/>
      <c r="Y33" s="15"/>
    </row>
    <row r="34" spans="1:25" x14ac:dyDescent="0.25">
      <c r="A34" s="36" t="s">
        <v>49</v>
      </c>
      <c r="B34" s="53" t="s">
        <v>42</v>
      </c>
      <c r="C34" s="53" t="s">
        <v>62</v>
      </c>
      <c r="D34" s="54">
        <v>400</v>
      </c>
      <c r="E34" s="55">
        <v>370</v>
      </c>
      <c r="F34" s="56">
        <v>65</v>
      </c>
      <c r="G34" s="55">
        <v>288</v>
      </c>
      <c r="H34" s="55">
        <v>0</v>
      </c>
      <c r="I34" s="55">
        <v>0</v>
      </c>
      <c r="J34" s="55">
        <v>0</v>
      </c>
      <c r="K34" s="55">
        <v>0</v>
      </c>
      <c r="L34" s="57">
        <v>353</v>
      </c>
      <c r="M34" s="55">
        <v>0</v>
      </c>
      <c r="N34" s="55">
        <v>0</v>
      </c>
      <c r="O34" s="54">
        <v>353</v>
      </c>
      <c r="P34" s="58">
        <v>0.92500000000000004</v>
      </c>
      <c r="Q34" s="58">
        <v>0.88249999999999995</v>
      </c>
      <c r="R34" s="36"/>
      <c r="S34" s="14"/>
      <c r="T34" s="14"/>
      <c r="U34" s="15"/>
      <c r="V34" s="15"/>
      <c r="W34" s="15"/>
      <c r="X34" s="15"/>
      <c r="Y34" s="15"/>
    </row>
    <row r="35" spans="1:25" x14ac:dyDescent="0.25">
      <c r="A35" s="36" t="s">
        <v>49</v>
      </c>
      <c r="B35" s="53" t="s">
        <v>42</v>
      </c>
      <c r="C35" s="53" t="s">
        <v>63</v>
      </c>
      <c r="D35" s="54">
        <v>200</v>
      </c>
      <c r="E35" s="55">
        <v>200</v>
      </c>
      <c r="F35" s="59">
        <v>33</v>
      </c>
      <c r="G35" s="60">
        <v>136</v>
      </c>
      <c r="H35" s="60">
        <v>10</v>
      </c>
      <c r="I35" s="55">
        <v>0</v>
      </c>
      <c r="J35" s="55">
        <v>0</v>
      </c>
      <c r="K35" s="55">
        <v>0</v>
      </c>
      <c r="L35" s="57">
        <v>179</v>
      </c>
      <c r="M35" s="55">
        <v>0</v>
      </c>
      <c r="N35" s="55">
        <v>0</v>
      </c>
      <c r="O35" s="54">
        <v>179</v>
      </c>
      <c r="P35" s="58">
        <v>1</v>
      </c>
      <c r="Q35" s="58">
        <v>0.89500000000000002</v>
      </c>
      <c r="R35" s="36"/>
      <c r="S35" s="14"/>
      <c r="T35" s="14"/>
      <c r="U35" s="15"/>
      <c r="V35" s="15"/>
      <c r="W35" s="15"/>
      <c r="X35" s="15"/>
      <c r="Y35" s="15"/>
    </row>
    <row r="36" spans="1:25" x14ac:dyDescent="0.25">
      <c r="A36" s="36" t="s">
        <v>49</v>
      </c>
      <c r="B36" s="53" t="s">
        <v>42</v>
      </c>
      <c r="C36" s="53" t="s">
        <v>64</v>
      </c>
      <c r="D36" s="54">
        <v>650</v>
      </c>
      <c r="E36" s="55">
        <v>650</v>
      </c>
      <c r="F36" s="59">
        <v>99</v>
      </c>
      <c r="G36" s="60">
        <v>532</v>
      </c>
      <c r="H36" s="60">
        <v>4</v>
      </c>
      <c r="I36" s="55">
        <v>0</v>
      </c>
      <c r="J36" s="55">
        <v>0</v>
      </c>
      <c r="K36" s="55">
        <v>0</v>
      </c>
      <c r="L36" s="57">
        <v>635</v>
      </c>
      <c r="M36" s="55">
        <v>0</v>
      </c>
      <c r="N36" s="55">
        <v>0</v>
      </c>
      <c r="O36" s="54">
        <v>635</v>
      </c>
      <c r="P36" s="58">
        <v>1</v>
      </c>
      <c r="Q36" s="58">
        <v>0.97692307692307689</v>
      </c>
      <c r="R36" s="36"/>
      <c r="S36" s="14"/>
      <c r="T36" s="14"/>
      <c r="U36" s="15"/>
      <c r="V36" s="15"/>
      <c r="W36" s="15"/>
      <c r="X36" s="15"/>
      <c r="Y36" s="15"/>
    </row>
    <row r="37" spans="1:25" x14ac:dyDescent="0.25">
      <c r="A37" s="36" t="s">
        <v>49</v>
      </c>
      <c r="B37" s="53" t="s">
        <v>42</v>
      </c>
      <c r="C37" s="53" t="s">
        <v>65</v>
      </c>
      <c r="D37" s="54">
        <v>350</v>
      </c>
      <c r="E37" s="55">
        <v>350</v>
      </c>
      <c r="F37" s="59">
        <v>7</v>
      </c>
      <c r="G37" s="60">
        <v>258</v>
      </c>
      <c r="H37" s="60">
        <v>1</v>
      </c>
      <c r="I37" s="55">
        <v>0</v>
      </c>
      <c r="J37" s="55">
        <v>0</v>
      </c>
      <c r="K37" s="55">
        <v>0</v>
      </c>
      <c r="L37" s="57">
        <v>266</v>
      </c>
      <c r="M37" s="55">
        <v>0</v>
      </c>
      <c r="N37" s="55">
        <v>0</v>
      </c>
      <c r="O37" s="54">
        <v>266</v>
      </c>
      <c r="P37" s="58">
        <v>1</v>
      </c>
      <c r="Q37" s="58">
        <v>0.76</v>
      </c>
      <c r="R37" s="36"/>
      <c r="S37" s="14"/>
      <c r="T37" s="14"/>
      <c r="U37" s="15"/>
      <c r="V37" s="15"/>
      <c r="W37" s="15"/>
      <c r="X37" s="15"/>
      <c r="Y37" s="15"/>
    </row>
    <row r="38" spans="1:25" x14ac:dyDescent="0.25">
      <c r="A38" s="36" t="s">
        <v>49</v>
      </c>
      <c r="B38" s="53" t="s">
        <v>42</v>
      </c>
      <c r="C38" s="53" t="s">
        <v>66</v>
      </c>
      <c r="D38" s="54">
        <v>300</v>
      </c>
      <c r="E38" s="55">
        <v>270</v>
      </c>
      <c r="F38" s="59">
        <v>5</v>
      </c>
      <c r="G38" s="60">
        <v>245</v>
      </c>
      <c r="H38" s="60">
        <v>1</v>
      </c>
      <c r="I38" s="60">
        <v>0</v>
      </c>
      <c r="J38" s="60">
        <v>0</v>
      </c>
      <c r="K38" s="60">
        <v>0</v>
      </c>
      <c r="L38" s="57">
        <v>251</v>
      </c>
      <c r="M38" s="55">
        <v>0</v>
      </c>
      <c r="N38" s="55">
        <v>0</v>
      </c>
      <c r="O38" s="54">
        <v>251</v>
      </c>
      <c r="P38" s="58">
        <v>0.9</v>
      </c>
      <c r="Q38" s="58">
        <v>0.83666666666666667</v>
      </c>
      <c r="R38" s="36"/>
      <c r="S38" s="14"/>
      <c r="T38" s="14"/>
      <c r="U38" s="15"/>
      <c r="V38" s="15"/>
      <c r="W38" s="15"/>
      <c r="X38" s="15"/>
      <c r="Y38" s="15"/>
    </row>
    <row r="39" spans="1:25" x14ac:dyDescent="0.25">
      <c r="A39" s="36" t="s">
        <v>49</v>
      </c>
      <c r="B39" s="53" t="s">
        <v>42</v>
      </c>
      <c r="C39" s="53" t="s">
        <v>67</v>
      </c>
      <c r="D39" s="54">
        <v>400</v>
      </c>
      <c r="E39" s="55">
        <v>400</v>
      </c>
      <c r="F39" s="59">
        <v>43</v>
      </c>
      <c r="G39" s="60">
        <v>346</v>
      </c>
      <c r="H39" s="60">
        <v>0</v>
      </c>
      <c r="I39" s="60">
        <v>2</v>
      </c>
      <c r="J39" s="60">
        <v>0</v>
      </c>
      <c r="K39" s="60">
        <v>0</v>
      </c>
      <c r="L39" s="57">
        <v>391</v>
      </c>
      <c r="M39" s="55">
        <v>0</v>
      </c>
      <c r="N39" s="55">
        <v>0</v>
      </c>
      <c r="O39" s="54">
        <v>391</v>
      </c>
      <c r="P39" s="58">
        <v>1</v>
      </c>
      <c r="Q39" s="58">
        <v>0.97750000000000004</v>
      </c>
      <c r="R39" s="36" t="s">
        <v>51</v>
      </c>
      <c r="S39" s="14"/>
      <c r="T39" s="14"/>
      <c r="U39" s="15"/>
      <c r="V39" s="15"/>
      <c r="W39" s="15"/>
      <c r="X39" s="15"/>
      <c r="Y39" s="15"/>
    </row>
    <row r="40" spans="1:25" x14ac:dyDescent="0.25">
      <c r="A40" s="36" t="s">
        <v>49</v>
      </c>
      <c r="B40" s="53" t="s">
        <v>42</v>
      </c>
      <c r="C40" s="53" t="s">
        <v>68</v>
      </c>
      <c r="D40" s="54">
        <v>280</v>
      </c>
      <c r="E40" s="55">
        <v>280</v>
      </c>
      <c r="F40" s="59">
        <v>72</v>
      </c>
      <c r="G40" s="60">
        <v>173</v>
      </c>
      <c r="H40" s="60">
        <v>0</v>
      </c>
      <c r="I40" s="60">
        <v>6</v>
      </c>
      <c r="J40" s="60">
        <v>0</v>
      </c>
      <c r="K40" s="60">
        <v>0</v>
      </c>
      <c r="L40" s="57">
        <v>251</v>
      </c>
      <c r="M40" s="55">
        <v>0</v>
      </c>
      <c r="N40" s="55">
        <v>0</v>
      </c>
      <c r="O40" s="54">
        <v>251</v>
      </c>
      <c r="P40" s="58">
        <v>1</v>
      </c>
      <c r="Q40" s="58">
        <v>0.89642857142857146</v>
      </c>
      <c r="R40" s="36" t="s">
        <v>51</v>
      </c>
      <c r="S40" s="14"/>
      <c r="T40" s="14"/>
      <c r="U40" s="15"/>
      <c r="V40" s="15"/>
      <c r="W40" s="15"/>
      <c r="X40" s="15"/>
      <c r="Y40" s="15"/>
    </row>
    <row r="41" spans="1:25" x14ac:dyDescent="0.25">
      <c r="A41" s="36" t="s">
        <v>49</v>
      </c>
      <c r="B41" s="53" t="s">
        <v>42</v>
      </c>
      <c r="C41" s="53" t="s">
        <v>69</v>
      </c>
      <c r="D41" s="54">
        <v>350</v>
      </c>
      <c r="E41" s="55">
        <v>300</v>
      </c>
      <c r="F41" s="56">
        <v>78</v>
      </c>
      <c r="G41" s="55">
        <v>164</v>
      </c>
      <c r="H41" s="55">
        <v>37</v>
      </c>
      <c r="I41" s="55">
        <v>0</v>
      </c>
      <c r="J41" s="55">
        <v>0</v>
      </c>
      <c r="K41" s="55">
        <v>0</v>
      </c>
      <c r="L41" s="57">
        <v>279</v>
      </c>
      <c r="M41" s="55">
        <v>0</v>
      </c>
      <c r="N41" s="55">
        <v>0</v>
      </c>
      <c r="O41" s="54">
        <v>279</v>
      </c>
      <c r="P41" s="58">
        <v>0.8571428571428571</v>
      </c>
      <c r="Q41" s="58">
        <v>0.79714285714285715</v>
      </c>
      <c r="R41" s="36"/>
      <c r="S41" s="14"/>
      <c r="T41" s="14"/>
      <c r="U41" s="15"/>
      <c r="V41" s="15"/>
      <c r="W41" s="15"/>
      <c r="X41" s="15"/>
      <c r="Y41" s="15"/>
    </row>
    <row r="42" spans="1:25" x14ac:dyDescent="0.25">
      <c r="A42" s="36" t="s">
        <v>49</v>
      </c>
      <c r="B42" s="53" t="s">
        <v>42</v>
      </c>
      <c r="C42" s="53" t="s">
        <v>70</v>
      </c>
      <c r="D42" s="54">
        <v>160</v>
      </c>
      <c r="E42" s="55">
        <v>150</v>
      </c>
      <c r="F42" s="59">
        <v>6</v>
      </c>
      <c r="G42" s="60">
        <v>141</v>
      </c>
      <c r="H42" s="60">
        <v>0</v>
      </c>
      <c r="I42" s="60">
        <v>6</v>
      </c>
      <c r="J42" s="60">
        <v>0</v>
      </c>
      <c r="K42" s="60">
        <v>0</v>
      </c>
      <c r="L42" s="57">
        <v>153</v>
      </c>
      <c r="M42" s="55">
        <v>0</v>
      </c>
      <c r="N42" s="55">
        <v>0</v>
      </c>
      <c r="O42" s="54">
        <v>153</v>
      </c>
      <c r="P42" s="58">
        <v>0.9375</v>
      </c>
      <c r="Q42" s="58">
        <v>0.95625000000000004</v>
      </c>
      <c r="R42" s="36" t="s">
        <v>51</v>
      </c>
      <c r="S42" s="14"/>
      <c r="T42" s="14"/>
      <c r="U42" s="15"/>
      <c r="V42" s="15"/>
      <c r="W42" s="15"/>
      <c r="X42" s="15"/>
      <c r="Y42" s="15"/>
    </row>
    <row r="43" spans="1:25" x14ac:dyDescent="0.25">
      <c r="A43" s="36" t="s">
        <v>49</v>
      </c>
      <c r="B43" s="53" t="s">
        <v>42</v>
      </c>
      <c r="C43" s="53" t="s">
        <v>71</v>
      </c>
      <c r="D43" s="54">
        <v>650</v>
      </c>
      <c r="E43" s="55">
        <v>650</v>
      </c>
      <c r="F43" s="59">
        <v>24</v>
      </c>
      <c r="G43" s="60">
        <v>346</v>
      </c>
      <c r="H43" s="60">
        <v>92</v>
      </c>
      <c r="I43" s="60">
        <v>0</v>
      </c>
      <c r="J43" s="60">
        <v>0</v>
      </c>
      <c r="K43" s="60">
        <v>0</v>
      </c>
      <c r="L43" s="57">
        <v>462</v>
      </c>
      <c r="M43" s="55">
        <v>0</v>
      </c>
      <c r="N43" s="55">
        <v>0</v>
      </c>
      <c r="O43" s="54">
        <v>462</v>
      </c>
      <c r="P43" s="58">
        <v>1</v>
      </c>
      <c r="Q43" s="58">
        <v>0.71076923076923082</v>
      </c>
      <c r="R43" s="36"/>
      <c r="S43" s="14"/>
      <c r="T43" s="14"/>
      <c r="U43" s="15"/>
      <c r="V43" s="15"/>
      <c r="W43" s="15"/>
      <c r="X43" s="15"/>
      <c r="Y43" s="15"/>
    </row>
    <row r="44" spans="1:25" x14ac:dyDescent="0.25">
      <c r="A44" s="36" t="s">
        <v>49</v>
      </c>
      <c r="B44" s="53" t="s">
        <v>42</v>
      </c>
      <c r="C44" s="53" t="s">
        <v>72</v>
      </c>
      <c r="D44" s="54">
        <v>600</v>
      </c>
      <c r="E44" s="55">
        <v>423</v>
      </c>
      <c r="F44" s="59">
        <v>268</v>
      </c>
      <c r="G44" s="60">
        <v>145</v>
      </c>
      <c r="H44" s="60">
        <v>0</v>
      </c>
      <c r="I44" s="60">
        <v>0</v>
      </c>
      <c r="J44" s="60">
        <v>0</v>
      </c>
      <c r="K44" s="60">
        <v>0</v>
      </c>
      <c r="L44" s="57">
        <v>413</v>
      </c>
      <c r="M44" s="55">
        <v>0</v>
      </c>
      <c r="N44" s="55">
        <v>0</v>
      </c>
      <c r="O44" s="54">
        <v>413</v>
      </c>
      <c r="P44" s="58">
        <v>0.70499999999999996</v>
      </c>
      <c r="Q44" s="58">
        <v>0.68833333333333335</v>
      </c>
      <c r="R44" s="36"/>
      <c r="S44" s="14"/>
      <c r="T44" s="14"/>
      <c r="U44" s="15"/>
      <c r="V44" s="15"/>
      <c r="W44" s="15"/>
      <c r="X44" s="15"/>
      <c r="Y44" s="15"/>
    </row>
    <row r="45" spans="1:25" x14ac:dyDescent="0.25">
      <c r="A45" s="36" t="s">
        <v>49</v>
      </c>
      <c r="B45" s="53" t="s">
        <v>42</v>
      </c>
      <c r="C45" s="53" t="s">
        <v>73</v>
      </c>
      <c r="D45" s="54">
        <v>750</v>
      </c>
      <c r="E45" s="55">
        <v>750</v>
      </c>
      <c r="F45" s="59">
        <v>183</v>
      </c>
      <c r="G45" s="60">
        <v>337</v>
      </c>
      <c r="H45" s="60">
        <v>0</v>
      </c>
      <c r="I45" s="60">
        <v>0</v>
      </c>
      <c r="J45" s="60">
        <v>0</v>
      </c>
      <c r="K45" s="60">
        <v>0</v>
      </c>
      <c r="L45" s="57">
        <v>520</v>
      </c>
      <c r="M45" s="55">
        <v>0</v>
      </c>
      <c r="N45" s="55">
        <v>0</v>
      </c>
      <c r="O45" s="54">
        <v>520</v>
      </c>
      <c r="P45" s="58">
        <v>1</v>
      </c>
      <c r="Q45" s="58">
        <v>0.69333333333333336</v>
      </c>
      <c r="R45" s="36"/>
      <c r="S45" s="14"/>
      <c r="T45" s="14"/>
      <c r="U45" s="15"/>
      <c r="V45" s="15"/>
      <c r="W45" s="15"/>
      <c r="X45" s="15"/>
      <c r="Y45" s="15"/>
    </row>
    <row r="46" spans="1:25" x14ac:dyDescent="0.25">
      <c r="A46" s="36" t="s">
        <v>49</v>
      </c>
      <c r="B46" s="53" t="s">
        <v>42</v>
      </c>
      <c r="C46" s="53" t="s">
        <v>74</v>
      </c>
      <c r="D46" s="54">
        <v>250</v>
      </c>
      <c r="E46" s="55">
        <v>250</v>
      </c>
      <c r="F46" s="59">
        <v>50</v>
      </c>
      <c r="G46" s="60">
        <v>100</v>
      </c>
      <c r="H46" s="60">
        <v>0</v>
      </c>
      <c r="I46" s="60">
        <v>0</v>
      </c>
      <c r="J46" s="60">
        <v>0</v>
      </c>
      <c r="K46" s="60">
        <v>0</v>
      </c>
      <c r="L46" s="57">
        <v>150</v>
      </c>
      <c r="M46" s="55">
        <v>0</v>
      </c>
      <c r="N46" s="55">
        <v>0</v>
      </c>
      <c r="O46" s="54">
        <v>150</v>
      </c>
      <c r="P46" s="58">
        <v>1</v>
      </c>
      <c r="Q46" s="58">
        <v>0.6</v>
      </c>
      <c r="R46" s="36"/>
      <c r="S46" s="14"/>
      <c r="T46" s="14"/>
      <c r="U46" s="15"/>
      <c r="V46" s="15"/>
      <c r="W46" s="15"/>
      <c r="X46" s="15"/>
      <c r="Y46" s="15"/>
    </row>
    <row r="47" spans="1:25" x14ac:dyDescent="0.25">
      <c r="A47" s="36" t="s">
        <v>49</v>
      </c>
      <c r="B47" s="53" t="s">
        <v>42</v>
      </c>
      <c r="C47" s="53" t="s">
        <v>75</v>
      </c>
      <c r="D47" s="54">
        <v>500</v>
      </c>
      <c r="E47" s="55">
        <v>500</v>
      </c>
      <c r="F47" s="59">
        <v>0</v>
      </c>
      <c r="G47" s="60">
        <v>363</v>
      </c>
      <c r="H47" s="60">
        <v>0</v>
      </c>
      <c r="I47" s="60">
        <v>0</v>
      </c>
      <c r="J47" s="60">
        <v>0</v>
      </c>
      <c r="K47" s="60">
        <v>0</v>
      </c>
      <c r="L47" s="57">
        <v>363</v>
      </c>
      <c r="M47" s="55">
        <v>0</v>
      </c>
      <c r="N47" s="55">
        <v>0</v>
      </c>
      <c r="O47" s="54">
        <v>363</v>
      </c>
      <c r="P47" s="58">
        <v>1</v>
      </c>
      <c r="Q47" s="58">
        <v>0.72599999999999998</v>
      </c>
      <c r="R47" s="36"/>
      <c r="S47" s="14"/>
      <c r="T47" s="14"/>
      <c r="U47" s="15"/>
      <c r="V47" s="15"/>
      <c r="W47" s="15"/>
      <c r="X47" s="15"/>
      <c r="Y47" s="15"/>
    </row>
    <row r="48" spans="1:25" x14ac:dyDescent="0.25">
      <c r="A48" s="36" t="s">
        <v>49</v>
      </c>
      <c r="B48" s="53" t="s">
        <v>42</v>
      </c>
      <c r="C48" s="53" t="s">
        <v>76</v>
      </c>
      <c r="D48" s="54">
        <v>300</v>
      </c>
      <c r="E48" s="55">
        <v>200</v>
      </c>
      <c r="F48" s="59">
        <v>90</v>
      </c>
      <c r="G48" s="60">
        <v>110</v>
      </c>
      <c r="H48" s="60">
        <v>0</v>
      </c>
      <c r="I48" s="60">
        <v>0</v>
      </c>
      <c r="J48" s="60">
        <v>0</v>
      </c>
      <c r="K48" s="60">
        <v>0</v>
      </c>
      <c r="L48" s="57">
        <v>200</v>
      </c>
      <c r="M48" s="55">
        <v>0</v>
      </c>
      <c r="N48" s="55">
        <v>0</v>
      </c>
      <c r="O48" s="54">
        <v>200</v>
      </c>
      <c r="P48" s="58">
        <v>0.66666666666666663</v>
      </c>
      <c r="Q48" s="58">
        <v>0.66666666666666663</v>
      </c>
      <c r="R48" s="36"/>
      <c r="S48" s="14"/>
      <c r="T48" s="14"/>
      <c r="U48" s="15"/>
      <c r="V48" s="15"/>
      <c r="W48" s="15"/>
      <c r="X48" s="15"/>
      <c r="Y48" s="15"/>
    </row>
    <row r="49" spans="1:25" x14ac:dyDescent="0.25">
      <c r="A49" s="36" t="s">
        <v>49</v>
      </c>
      <c r="B49" s="53" t="s">
        <v>42</v>
      </c>
      <c r="C49" s="53" t="s">
        <v>77</v>
      </c>
      <c r="D49" s="54">
        <v>500</v>
      </c>
      <c r="E49" s="55">
        <v>450</v>
      </c>
      <c r="F49" s="59">
        <v>100</v>
      </c>
      <c r="G49" s="60">
        <v>305</v>
      </c>
      <c r="H49" s="60">
        <v>0</v>
      </c>
      <c r="I49" s="60">
        <v>0</v>
      </c>
      <c r="J49" s="60">
        <v>0</v>
      </c>
      <c r="K49" s="60">
        <v>0</v>
      </c>
      <c r="L49" s="57">
        <v>405</v>
      </c>
      <c r="M49" s="55">
        <v>0</v>
      </c>
      <c r="N49" s="55">
        <v>0</v>
      </c>
      <c r="O49" s="54">
        <v>405</v>
      </c>
      <c r="P49" s="58">
        <v>0.9</v>
      </c>
      <c r="Q49" s="58">
        <v>0.81</v>
      </c>
      <c r="R49" s="36"/>
      <c r="S49" s="14"/>
      <c r="T49" s="14"/>
      <c r="U49" s="15"/>
      <c r="V49" s="15"/>
      <c r="W49" s="15"/>
      <c r="X49" s="15"/>
      <c r="Y49" s="15"/>
    </row>
    <row r="50" spans="1:25" x14ac:dyDescent="0.25">
      <c r="A50" s="36" t="s">
        <v>49</v>
      </c>
      <c r="B50" s="53" t="s">
        <v>42</v>
      </c>
      <c r="C50" s="53" t="s">
        <v>78</v>
      </c>
      <c r="D50" s="54">
        <v>200</v>
      </c>
      <c r="E50" s="55">
        <v>200</v>
      </c>
      <c r="F50" s="59">
        <v>161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57">
        <v>161</v>
      </c>
      <c r="M50" s="55">
        <v>0</v>
      </c>
      <c r="N50" s="55">
        <v>0</v>
      </c>
      <c r="O50" s="54">
        <v>161</v>
      </c>
      <c r="P50" s="58">
        <v>1</v>
      </c>
      <c r="Q50" s="58">
        <v>0.80500000000000005</v>
      </c>
      <c r="R50" s="36"/>
      <c r="S50" s="14"/>
      <c r="T50" s="14"/>
      <c r="U50" s="15"/>
      <c r="V50" s="15"/>
      <c r="W50" s="15"/>
      <c r="X50" s="15"/>
      <c r="Y50" s="15"/>
    </row>
    <row r="51" spans="1:25" x14ac:dyDescent="0.25">
      <c r="A51" s="36" t="s">
        <v>49</v>
      </c>
      <c r="B51" s="53" t="s">
        <v>42</v>
      </c>
      <c r="C51" s="53" t="s">
        <v>79</v>
      </c>
      <c r="D51" s="54">
        <v>250</v>
      </c>
      <c r="E51" s="55">
        <v>250</v>
      </c>
      <c r="F51" s="59">
        <v>173</v>
      </c>
      <c r="G51" s="60">
        <v>51</v>
      </c>
      <c r="H51" s="60">
        <v>0</v>
      </c>
      <c r="I51" s="60">
        <v>0</v>
      </c>
      <c r="J51" s="60">
        <v>0</v>
      </c>
      <c r="K51" s="60">
        <v>0</v>
      </c>
      <c r="L51" s="57">
        <v>224</v>
      </c>
      <c r="M51" s="55">
        <v>0</v>
      </c>
      <c r="N51" s="55">
        <v>0</v>
      </c>
      <c r="O51" s="54">
        <v>224</v>
      </c>
      <c r="P51" s="58">
        <v>1</v>
      </c>
      <c r="Q51" s="58">
        <v>0.89600000000000002</v>
      </c>
      <c r="R51" s="36"/>
      <c r="S51" s="14"/>
      <c r="T51" s="14"/>
      <c r="U51" s="15"/>
      <c r="V51" s="15"/>
      <c r="W51" s="15"/>
      <c r="X51" s="15"/>
      <c r="Y51" s="15"/>
    </row>
    <row r="52" spans="1:25" x14ac:dyDescent="0.25">
      <c r="A52" s="16" t="s">
        <v>23</v>
      </c>
      <c r="B52" s="17"/>
      <c r="C52" s="17"/>
      <c r="D52" s="18">
        <f t="shared" ref="D52:K52" si="10">SUM(D24:D51)</f>
        <v>12786</v>
      </c>
      <c r="E52" s="18">
        <f t="shared" si="10"/>
        <v>11349</v>
      </c>
      <c r="F52" s="18">
        <f t="shared" si="10"/>
        <v>2233</v>
      </c>
      <c r="G52" s="18">
        <f t="shared" si="10"/>
        <v>7037</v>
      </c>
      <c r="H52" s="18">
        <f t="shared" si="10"/>
        <v>206</v>
      </c>
      <c r="I52" s="18">
        <f t="shared" si="10"/>
        <v>33</v>
      </c>
      <c r="J52" s="18">
        <f t="shared" si="10"/>
        <v>0</v>
      </c>
      <c r="K52" s="18">
        <f t="shared" si="10"/>
        <v>0</v>
      </c>
      <c r="L52" s="18">
        <f t="shared" si="1"/>
        <v>9509</v>
      </c>
      <c r="M52" s="18">
        <f>+SUM(M24:M51)</f>
        <v>0</v>
      </c>
      <c r="N52" s="18">
        <f>+SUM(N24:N51)</f>
        <v>0</v>
      </c>
      <c r="O52" s="61">
        <f>+SUM(O24:O51)</f>
        <v>9509</v>
      </c>
      <c r="P52" s="35">
        <f>IFERROR(E52/D52,0)</f>
        <v>0.8876114500234632</v>
      </c>
      <c r="Q52" s="35">
        <f>+IFERROR(L52/D52,0)</f>
        <v>0.74370405130611605</v>
      </c>
      <c r="R52" s="17"/>
      <c r="S52" s="14"/>
      <c r="T52" s="14"/>
      <c r="U52" s="15"/>
      <c r="V52" s="15"/>
      <c r="W52" s="15"/>
      <c r="X52" s="15"/>
      <c r="Y52" s="15"/>
    </row>
    <row r="53" spans="1:25" x14ac:dyDescent="0.25">
      <c r="A53" s="36" t="s">
        <v>80</v>
      </c>
      <c r="B53" s="36" t="s">
        <v>36</v>
      </c>
      <c r="C53" s="46" t="s">
        <v>81</v>
      </c>
      <c r="D53" s="39">
        <v>4746</v>
      </c>
      <c r="E53" s="39">
        <v>4524</v>
      </c>
      <c r="F53" s="39">
        <v>3054</v>
      </c>
      <c r="G53" s="39">
        <v>692</v>
      </c>
      <c r="H53" s="39">
        <v>31</v>
      </c>
      <c r="I53" s="39">
        <v>0</v>
      </c>
      <c r="J53" s="39">
        <v>0</v>
      </c>
      <c r="K53" s="39">
        <v>0</v>
      </c>
      <c r="L53" s="62">
        <v>3777</v>
      </c>
      <c r="M53" s="62">
        <v>1</v>
      </c>
      <c r="N53" s="63">
        <v>0</v>
      </c>
      <c r="O53" s="63">
        <v>3778</v>
      </c>
      <c r="P53" s="58">
        <v>0.95322376738305947</v>
      </c>
      <c r="Q53" s="58">
        <v>0.79582806573957021</v>
      </c>
      <c r="R53" s="64"/>
      <c r="S53" s="14"/>
      <c r="T53" s="14"/>
      <c r="U53" s="15"/>
      <c r="V53" s="15"/>
      <c r="W53" s="15"/>
      <c r="X53" s="15"/>
      <c r="Y53" s="15"/>
    </row>
    <row r="54" spans="1:25" x14ac:dyDescent="0.25">
      <c r="A54" s="36" t="s">
        <v>80</v>
      </c>
      <c r="B54" s="36" t="s">
        <v>36</v>
      </c>
      <c r="C54" s="46" t="s">
        <v>82</v>
      </c>
      <c r="D54" s="39">
        <v>5481</v>
      </c>
      <c r="E54" s="39">
        <v>5303</v>
      </c>
      <c r="F54" s="39">
        <v>2400</v>
      </c>
      <c r="G54" s="39">
        <v>1174</v>
      </c>
      <c r="H54" s="39">
        <v>115</v>
      </c>
      <c r="I54" s="39">
        <v>0</v>
      </c>
      <c r="J54" s="39">
        <v>0</v>
      </c>
      <c r="K54" s="39">
        <v>0</v>
      </c>
      <c r="L54" s="62">
        <v>3689</v>
      </c>
      <c r="M54" s="62">
        <v>2</v>
      </c>
      <c r="N54" s="63">
        <v>0</v>
      </c>
      <c r="O54" s="63">
        <v>3691</v>
      </c>
      <c r="P54" s="58">
        <v>0.96752417442072614</v>
      </c>
      <c r="Q54" s="58">
        <v>0.6730523627075351</v>
      </c>
      <c r="R54" s="64"/>
      <c r="S54" s="14"/>
      <c r="T54" s="14"/>
      <c r="U54" s="15"/>
      <c r="V54" s="15"/>
      <c r="W54" s="15"/>
      <c r="X54" s="15"/>
      <c r="Y54" s="15"/>
    </row>
    <row r="55" spans="1:25" x14ac:dyDescent="0.25">
      <c r="A55" s="36" t="s">
        <v>80</v>
      </c>
      <c r="B55" s="36" t="s">
        <v>36</v>
      </c>
      <c r="C55" s="46" t="s">
        <v>83</v>
      </c>
      <c r="D55" s="39">
        <v>740</v>
      </c>
      <c r="E55" s="39">
        <v>667</v>
      </c>
      <c r="F55" s="39">
        <v>342</v>
      </c>
      <c r="G55" s="39">
        <v>121</v>
      </c>
      <c r="H55" s="39">
        <v>0</v>
      </c>
      <c r="I55" s="39">
        <v>0</v>
      </c>
      <c r="J55" s="39">
        <v>0</v>
      </c>
      <c r="K55" s="39">
        <v>0</v>
      </c>
      <c r="L55" s="62">
        <v>463</v>
      </c>
      <c r="M55" s="62">
        <v>0</v>
      </c>
      <c r="N55" s="63">
        <v>0</v>
      </c>
      <c r="O55" s="63">
        <v>463</v>
      </c>
      <c r="P55" s="58">
        <v>0.90135135135135136</v>
      </c>
      <c r="Q55" s="58">
        <v>0.62567567567567572</v>
      </c>
      <c r="R55" s="64"/>
      <c r="S55" s="14"/>
      <c r="T55" s="14"/>
      <c r="U55" s="15"/>
      <c r="V55" s="15"/>
      <c r="W55" s="15"/>
      <c r="X55" s="15"/>
      <c r="Y55" s="15"/>
    </row>
    <row r="56" spans="1:25" x14ac:dyDescent="0.25">
      <c r="A56" s="36" t="s">
        <v>80</v>
      </c>
      <c r="B56" s="36" t="s">
        <v>36</v>
      </c>
      <c r="C56" s="46" t="s">
        <v>84</v>
      </c>
      <c r="D56" s="39">
        <v>967</v>
      </c>
      <c r="E56" s="39">
        <v>950</v>
      </c>
      <c r="F56" s="39">
        <v>381</v>
      </c>
      <c r="G56" s="39">
        <v>171</v>
      </c>
      <c r="H56" s="39">
        <v>0</v>
      </c>
      <c r="I56" s="39">
        <v>0</v>
      </c>
      <c r="J56" s="39">
        <v>0</v>
      </c>
      <c r="K56" s="39">
        <v>0</v>
      </c>
      <c r="L56" s="62">
        <v>552</v>
      </c>
      <c r="M56" s="62">
        <v>0</v>
      </c>
      <c r="N56" s="63">
        <v>0</v>
      </c>
      <c r="O56" s="63">
        <v>552</v>
      </c>
      <c r="P56" s="58">
        <v>0.9824198552223371</v>
      </c>
      <c r="Q56" s="58">
        <v>0.57083764219234745</v>
      </c>
      <c r="R56" s="64"/>
      <c r="S56" s="14"/>
      <c r="T56" s="14"/>
      <c r="U56" s="15"/>
      <c r="V56" s="15"/>
      <c r="W56" s="15"/>
      <c r="X56" s="15"/>
      <c r="Y56" s="15"/>
    </row>
    <row r="57" spans="1:25" x14ac:dyDescent="0.25">
      <c r="A57" s="36" t="s">
        <v>80</v>
      </c>
      <c r="B57" s="36" t="s">
        <v>36</v>
      </c>
      <c r="C57" s="46" t="s">
        <v>85</v>
      </c>
      <c r="D57" s="39">
        <v>1036</v>
      </c>
      <c r="E57" s="39">
        <v>1019</v>
      </c>
      <c r="F57" s="39">
        <v>678</v>
      </c>
      <c r="G57" s="39">
        <v>133</v>
      </c>
      <c r="H57" s="39">
        <v>1</v>
      </c>
      <c r="I57" s="39">
        <v>0</v>
      </c>
      <c r="J57" s="39">
        <v>0</v>
      </c>
      <c r="K57" s="39">
        <v>0</v>
      </c>
      <c r="L57" s="62">
        <v>812</v>
      </c>
      <c r="M57" s="62">
        <v>1</v>
      </c>
      <c r="N57" s="63">
        <v>0</v>
      </c>
      <c r="O57" s="63">
        <v>813</v>
      </c>
      <c r="P57" s="58">
        <v>0.98359073359073357</v>
      </c>
      <c r="Q57" s="58">
        <v>0.78378378378378377</v>
      </c>
      <c r="R57" s="64"/>
      <c r="S57" s="14"/>
      <c r="T57" s="14"/>
      <c r="U57" s="15"/>
      <c r="V57" s="15"/>
      <c r="W57" s="15"/>
      <c r="X57" s="15"/>
      <c r="Y57" s="15"/>
    </row>
    <row r="58" spans="1:25" x14ac:dyDescent="0.25">
      <c r="A58" s="36" t="s">
        <v>80</v>
      </c>
      <c r="B58" s="36" t="s">
        <v>36</v>
      </c>
      <c r="C58" s="46" t="s">
        <v>86</v>
      </c>
      <c r="D58" s="39">
        <v>1094</v>
      </c>
      <c r="E58" s="39">
        <v>983</v>
      </c>
      <c r="F58" s="39">
        <v>953</v>
      </c>
      <c r="G58" s="39">
        <v>95</v>
      </c>
      <c r="H58" s="39">
        <v>0</v>
      </c>
      <c r="I58" s="39">
        <v>0</v>
      </c>
      <c r="J58" s="39">
        <v>0</v>
      </c>
      <c r="K58" s="39">
        <v>0</v>
      </c>
      <c r="L58" s="62">
        <v>1048</v>
      </c>
      <c r="M58" s="62">
        <v>2</v>
      </c>
      <c r="N58" s="63">
        <v>0</v>
      </c>
      <c r="O58" s="63">
        <v>1050</v>
      </c>
      <c r="P58" s="58">
        <v>0.89853747714808041</v>
      </c>
      <c r="Q58" s="58">
        <v>0.9579524680073126</v>
      </c>
      <c r="R58" s="64"/>
      <c r="S58" s="14"/>
      <c r="T58" s="14"/>
      <c r="U58" s="15"/>
      <c r="V58" s="15"/>
      <c r="W58" s="15"/>
      <c r="X58" s="15"/>
      <c r="Y58" s="15"/>
    </row>
    <row r="59" spans="1:25" x14ac:dyDescent="0.25">
      <c r="A59" s="36" t="s">
        <v>80</v>
      </c>
      <c r="B59" s="36" t="s">
        <v>36</v>
      </c>
      <c r="C59" s="46" t="s">
        <v>87</v>
      </c>
      <c r="D59" s="39">
        <v>919</v>
      </c>
      <c r="E59" s="39">
        <v>863</v>
      </c>
      <c r="F59" s="39">
        <v>594</v>
      </c>
      <c r="G59" s="39">
        <v>220</v>
      </c>
      <c r="H59" s="39">
        <v>0</v>
      </c>
      <c r="I59" s="39">
        <v>0</v>
      </c>
      <c r="J59" s="39">
        <v>0</v>
      </c>
      <c r="K59" s="39">
        <v>0</v>
      </c>
      <c r="L59" s="62">
        <v>814</v>
      </c>
      <c r="M59" s="62">
        <v>0</v>
      </c>
      <c r="N59" s="63">
        <v>0</v>
      </c>
      <c r="O59" s="63">
        <v>814</v>
      </c>
      <c r="P59" s="58">
        <v>0.93906420021762782</v>
      </c>
      <c r="Q59" s="58">
        <v>0.8857453754080522</v>
      </c>
      <c r="R59" s="64"/>
      <c r="S59" s="14"/>
      <c r="T59" s="14"/>
      <c r="U59" s="15"/>
      <c r="V59" s="15"/>
      <c r="W59" s="15"/>
      <c r="X59" s="15"/>
      <c r="Y59" s="15"/>
    </row>
    <row r="60" spans="1:25" x14ac:dyDescent="0.25">
      <c r="A60" s="36" t="s">
        <v>80</v>
      </c>
      <c r="B60" s="36" t="s">
        <v>36</v>
      </c>
      <c r="C60" s="46" t="s">
        <v>88</v>
      </c>
      <c r="D60" s="39">
        <v>914</v>
      </c>
      <c r="E60" s="39">
        <v>910</v>
      </c>
      <c r="F60" s="39">
        <v>859</v>
      </c>
      <c r="G60" s="39">
        <v>1</v>
      </c>
      <c r="H60" s="39">
        <v>0</v>
      </c>
      <c r="I60" s="39">
        <v>0</v>
      </c>
      <c r="J60" s="39">
        <v>0</v>
      </c>
      <c r="K60" s="39">
        <v>0</v>
      </c>
      <c r="L60" s="62">
        <v>860</v>
      </c>
      <c r="M60" s="36">
        <v>0</v>
      </c>
      <c r="N60" s="60">
        <v>0</v>
      </c>
      <c r="O60" s="63">
        <v>860</v>
      </c>
      <c r="P60" s="58">
        <v>0.99562363238512031</v>
      </c>
      <c r="Q60" s="58">
        <v>0.94091903719912473</v>
      </c>
      <c r="R60" s="65"/>
      <c r="S60" s="14"/>
      <c r="T60" s="14"/>
      <c r="U60" s="15"/>
      <c r="V60" s="15"/>
      <c r="W60" s="15"/>
      <c r="X60" s="15"/>
      <c r="Y60" s="15"/>
    </row>
    <row r="61" spans="1:25" x14ac:dyDescent="0.25">
      <c r="A61" s="16" t="s">
        <v>23</v>
      </c>
      <c r="B61" s="17"/>
      <c r="C61" s="17"/>
      <c r="D61" s="18">
        <f>+SUM(D53:D60)</f>
        <v>15897</v>
      </c>
      <c r="E61" s="18">
        <f t="shared" ref="E61:K61" si="11">+SUM(E53:E60)</f>
        <v>15219</v>
      </c>
      <c r="F61" s="18">
        <f t="shared" si="11"/>
        <v>9261</v>
      </c>
      <c r="G61" s="18">
        <f t="shared" si="11"/>
        <v>2607</v>
      </c>
      <c r="H61" s="18">
        <f t="shared" si="11"/>
        <v>147</v>
      </c>
      <c r="I61" s="18">
        <f t="shared" si="11"/>
        <v>0</v>
      </c>
      <c r="J61" s="18">
        <f t="shared" si="11"/>
        <v>0</v>
      </c>
      <c r="K61" s="18">
        <f t="shared" si="11"/>
        <v>0</v>
      </c>
      <c r="L61" s="18">
        <f t="shared" si="1"/>
        <v>12015</v>
      </c>
      <c r="M61" s="18">
        <f>+SUM(M53:M60)</f>
        <v>6</v>
      </c>
      <c r="N61" s="18">
        <f>+SUM(N53:N60)</f>
        <v>0</v>
      </c>
      <c r="O61" s="18">
        <f>+SUM(O53:O60)</f>
        <v>12021</v>
      </c>
      <c r="P61" s="19">
        <f>IFERROR(E61/D61,0)</f>
        <v>0.95735044347990184</v>
      </c>
      <c r="Q61" s="19">
        <f>+IFERROR(L61/D61,0)</f>
        <v>0.75580298169465931</v>
      </c>
      <c r="R61" s="66"/>
      <c r="S61" s="14"/>
      <c r="T61" s="14"/>
      <c r="U61" s="15"/>
      <c r="V61" s="15"/>
      <c r="W61" s="15"/>
      <c r="X61" s="15"/>
      <c r="Y61" s="15"/>
    </row>
    <row r="62" spans="1:25" x14ac:dyDescent="0.25">
      <c r="A62" s="36" t="s">
        <v>89</v>
      </c>
      <c r="B62" s="53" t="s">
        <v>90</v>
      </c>
      <c r="C62" s="53" t="s">
        <v>91</v>
      </c>
      <c r="D62" s="41">
        <v>6259</v>
      </c>
      <c r="E62" s="41">
        <v>1000</v>
      </c>
      <c r="F62" s="41">
        <v>242</v>
      </c>
      <c r="G62" s="41">
        <v>697</v>
      </c>
      <c r="H62" s="41">
        <v>1</v>
      </c>
      <c r="I62" s="41">
        <v>15</v>
      </c>
      <c r="J62" s="41">
        <v>0</v>
      </c>
      <c r="K62" s="41">
        <v>0</v>
      </c>
      <c r="L62" s="57">
        <v>955</v>
      </c>
      <c r="M62" s="41">
        <v>1</v>
      </c>
      <c r="N62" s="41">
        <v>0</v>
      </c>
      <c r="O62" s="42">
        <v>956</v>
      </c>
      <c r="P62" s="43">
        <f>E62/D62</f>
        <v>0.15976993129892955</v>
      </c>
      <c r="Q62" s="43">
        <f>L62/D62</f>
        <v>0.15258028439047772</v>
      </c>
      <c r="R62" s="65"/>
      <c r="S62" s="14"/>
      <c r="T62" s="14"/>
      <c r="U62" s="15"/>
      <c r="V62" s="15"/>
      <c r="W62" s="15"/>
      <c r="X62" s="15"/>
      <c r="Y62" s="15"/>
    </row>
    <row r="63" spans="1:25" x14ac:dyDescent="0.25">
      <c r="A63" s="36" t="s">
        <v>89</v>
      </c>
      <c r="B63" s="53" t="s">
        <v>90</v>
      </c>
      <c r="C63" s="53" t="s">
        <v>92</v>
      </c>
      <c r="D63" s="41">
        <v>25094</v>
      </c>
      <c r="E63" s="41">
        <v>2500</v>
      </c>
      <c r="F63" s="41">
        <v>1762</v>
      </c>
      <c r="G63" s="41">
        <v>546</v>
      </c>
      <c r="H63" s="41">
        <v>8</v>
      </c>
      <c r="I63" s="41">
        <v>1</v>
      </c>
      <c r="J63" s="41">
        <v>0</v>
      </c>
      <c r="K63" s="41">
        <v>0</v>
      </c>
      <c r="L63" s="57">
        <v>2317</v>
      </c>
      <c r="M63" s="41">
        <v>6</v>
      </c>
      <c r="N63" s="41">
        <v>0</v>
      </c>
      <c r="O63" s="42">
        <v>2323</v>
      </c>
      <c r="P63" s="43">
        <f t="shared" ref="P63:P73" si="12">E63/D63</f>
        <v>9.9625408464174697E-2</v>
      </c>
      <c r="Q63" s="43">
        <f t="shared" ref="Q63:Q73" si="13">L63/D63</f>
        <v>9.2332828564597111E-2</v>
      </c>
      <c r="R63" s="65"/>
      <c r="S63" s="14"/>
      <c r="T63" s="14"/>
      <c r="U63" s="15"/>
      <c r="V63" s="15"/>
      <c r="W63" s="15"/>
      <c r="X63" s="15"/>
      <c r="Y63" s="15"/>
    </row>
    <row r="64" spans="1:25" x14ac:dyDescent="0.25">
      <c r="A64" s="36" t="s">
        <v>89</v>
      </c>
      <c r="B64" s="53" t="s">
        <v>90</v>
      </c>
      <c r="C64" s="53" t="s">
        <v>93</v>
      </c>
      <c r="D64" s="41">
        <v>33150</v>
      </c>
      <c r="E64" s="41">
        <v>2100</v>
      </c>
      <c r="F64" s="41">
        <v>932</v>
      </c>
      <c r="G64" s="41">
        <v>1148</v>
      </c>
      <c r="H64" s="41">
        <v>4</v>
      </c>
      <c r="I64" s="41">
        <v>4</v>
      </c>
      <c r="J64" s="41">
        <v>0</v>
      </c>
      <c r="K64" s="41">
        <v>0</v>
      </c>
      <c r="L64" s="57">
        <v>2088</v>
      </c>
      <c r="M64" s="41">
        <v>0</v>
      </c>
      <c r="N64" s="41">
        <v>0</v>
      </c>
      <c r="O64" s="42">
        <v>2088</v>
      </c>
      <c r="P64" s="43">
        <f t="shared" si="12"/>
        <v>6.3348416289592757E-2</v>
      </c>
      <c r="Q64" s="43">
        <f t="shared" si="13"/>
        <v>6.298642533936652E-2</v>
      </c>
      <c r="R64" s="65"/>
      <c r="S64" s="14"/>
      <c r="T64" s="14"/>
      <c r="U64" s="15"/>
      <c r="V64" s="15"/>
      <c r="W64" s="15"/>
      <c r="X64" s="15"/>
      <c r="Y64" s="15"/>
    </row>
    <row r="65" spans="1:25" x14ac:dyDescent="0.25">
      <c r="A65" s="36" t="s">
        <v>89</v>
      </c>
      <c r="B65" s="53" t="s">
        <v>94</v>
      </c>
      <c r="C65" s="53" t="s">
        <v>95</v>
      </c>
      <c r="D65" s="41">
        <v>38825</v>
      </c>
      <c r="E65" s="41">
        <v>2000</v>
      </c>
      <c r="F65" s="41">
        <v>1529</v>
      </c>
      <c r="G65" s="41">
        <v>427</v>
      </c>
      <c r="H65" s="41">
        <v>11</v>
      </c>
      <c r="I65" s="41">
        <v>0</v>
      </c>
      <c r="J65" s="41">
        <v>0</v>
      </c>
      <c r="K65" s="41">
        <v>0</v>
      </c>
      <c r="L65" s="57">
        <v>1967</v>
      </c>
      <c r="M65" s="41">
        <v>3</v>
      </c>
      <c r="N65" s="41">
        <v>0</v>
      </c>
      <c r="O65" s="42">
        <v>1970</v>
      </c>
      <c r="P65" s="43">
        <f t="shared" si="12"/>
        <v>5.1513200257565998E-2</v>
      </c>
      <c r="Q65" s="43">
        <f t="shared" si="13"/>
        <v>5.0663232453316165E-2</v>
      </c>
      <c r="R65" s="65"/>
      <c r="S65" s="14"/>
      <c r="T65" s="14"/>
      <c r="U65" s="15"/>
      <c r="V65" s="15"/>
      <c r="W65" s="15"/>
      <c r="X65" s="15"/>
      <c r="Y65" s="15"/>
    </row>
    <row r="66" spans="1:25" x14ac:dyDescent="0.25">
      <c r="A66" s="36" t="s">
        <v>89</v>
      </c>
      <c r="B66" s="53" t="s">
        <v>94</v>
      </c>
      <c r="C66" s="53" t="s">
        <v>96</v>
      </c>
      <c r="D66" s="41">
        <v>17500</v>
      </c>
      <c r="E66" s="41">
        <v>1200</v>
      </c>
      <c r="F66" s="41">
        <v>282</v>
      </c>
      <c r="G66" s="41">
        <v>401</v>
      </c>
      <c r="H66" s="41">
        <v>28</v>
      </c>
      <c r="I66" s="41">
        <v>1</v>
      </c>
      <c r="J66" s="41">
        <v>0</v>
      </c>
      <c r="K66" s="41">
        <v>0</v>
      </c>
      <c r="L66" s="57">
        <v>712</v>
      </c>
      <c r="M66" s="41">
        <v>12</v>
      </c>
      <c r="N66" s="41">
        <v>0</v>
      </c>
      <c r="O66" s="42">
        <v>724</v>
      </c>
      <c r="P66" s="43">
        <f t="shared" si="12"/>
        <v>6.8571428571428575E-2</v>
      </c>
      <c r="Q66" s="43">
        <f t="shared" si="13"/>
        <v>4.0685714285714283E-2</v>
      </c>
      <c r="R66" s="65"/>
      <c r="S66" s="14"/>
      <c r="T66" s="14"/>
      <c r="U66" s="15"/>
      <c r="V66" s="15"/>
      <c r="W66" s="15"/>
      <c r="X66" s="15"/>
      <c r="Y66" s="15"/>
    </row>
    <row r="67" spans="1:25" x14ac:dyDescent="0.25">
      <c r="A67" s="36" t="s">
        <v>89</v>
      </c>
      <c r="B67" s="53" t="s">
        <v>94</v>
      </c>
      <c r="C67" s="53" t="s">
        <v>97</v>
      </c>
      <c r="D67" s="41">
        <v>10822</v>
      </c>
      <c r="E67" s="41">
        <v>1500</v>
      </c>
      <c r="F67" s="41">
        <v>282</v>
      </c>
      <c r="G67" s="41">
        <v>655</v>
      </c>
      <c r="H67" s="41">
        <v>17</v>
      </c>
      <c r="I67" s="41">
        <v>0</v>
      </c>
      <c r="J67" s="41">
        <v>0</v>
      </c>
      <c r="K67" s="41">
        <v>0</v>
      </c>
      <c r="L67" s="57">
        <v>954</v>
      </c>
      <c r="M67" s="41">
        <v>3</v>
      </c>
      <c r="N67" s="41">
        <v>0</v>
      </c>
      <c r="O67" s="42">
        <v>957</v>
      </c>
      <c r="P67" s="43">
        <f t="shared" si="12"/>
        <v>0.13860654222879321</v>
      </c>
      <c r="Q67" s="43">
        <f t="shared" si="13"/>
        <v>8.8153760857512475E-2</v>
      </c>
      <c r="R67" s="65"/>
      <c r="S67" s="14"/>
      <c r="T67" s="14"/>
      <c r="U67" s="15"/>
      <c r="V67" s="15"/>
      <c r="W67" s="15"/>
      <c r="X67" s="15"/>
      <c r="Y67" s="15"/>
    </row>
    <row r="68" spans="1:25" x14ac:dyDescent="0.25">
      <c r="A68" s="36" t="s">
        <v>89</v>
      </c>
      <c r="B68" s="53" t="s">
        <v>90</v>
      </c>
      <c r="C68" s="53" t="s">
        <v>98</v>
      </c>
      <c r="D68" s="41">
        <v>57273</v>
      </c>
      <c r="E68" s="41">
        <v>2000</v>
      </c>
      <c r="F68" s="41">
        <v>622</v>
      </c>
      <c r="G68" s="41">
        <v>970</v>
      </c>
      <c r="H68" s="41">
        <v>9</v>
      </c>
      <c r="I68" s="41">
        <v>3</v>
      </c>
      <c r="J68" s="41">
        <v>0</v>
      </c>
      <c r="K68" s="41">
        <v>0</v>
      </c>
      <c r="L68" s="57">
        <v>1604</v>
      </c>
      <c r="M68" s="41">
        <v>0</v>
      </c>
      <c r="N68" s="41">
        <v>0</v>
      </c>
      <c r="O68" s="42">
        <v>1604</v>
      </c>
      <c r="P68" s="43">
        <f t="shared" si="12"/>
        <v>3.492046863268905E-2</v>
      </c>
      <c r="Q68" s="43">
        <f t="shared" si="13"/>
        <v>2.8006215843416619E-2</v>
      </c>
      <c r="R68" s="65"/>
      <c r="S68" s="14"/>
      <c r="T68" s="14"/>
      <c r="U68" s="15"/>
      <c r="V68" s="15"/>
      <c r="W68" s="15"/>
      <c r="X68" s="15"/>
      <c r="Y68" s="15"/>
    </row>
    <row r="69" spans="1:25" x14ac:dyDescent="0.25">
      <c r="A69" s="36" t="s">
        <v>89</v>
      </c>
      <c r="B69" s="53" t="s">
        <v>90</v>
      </c>
      <c r="C69" s="53" t="s">
        <v>99</v>
      </c>
      <c r="D69" s="41">
        <v>31866</v>
      </c>
      <c r="E69" s="41">
        <v>1200</v>
      </c>
      <c r="F69" s="41">
        <v>125</v>
      </c>
      <c r="G69" s="41">
        <v>152</v>
      </c>
      <c r="H69" s="41">
        <v>0</v>
      </c>
      <c r="I69" s="41">
        <v>0</v>
      </c>
      <c r="J69" s="41">
        <v>0</v>
      </c>
      <c r="K69" s="41">
        <v>0</v>
      </c>
      <c r="L69" s="57">
        <v>277</v>
      </c>
      <c r="M69" s="41">
        <v>0</v>
      </c>
      <c r="N69" s="41">
        <v>0</v>
      </c>
      <c r="O69" s="42">
        <v>277</v>
      </c>
      <c r="P69" s="43">
        <f t="shared" si="12"/>
        <v>3.7657691583505931E-2</v>
      </c>
      <c r="Q69" s="43">
        <f t="shared" si="13"/>
        <v>8.6926504738592866E-3</v>
      </c>
      <c r="R69" s="65"/>
      <c r="S69" s="14"/>
      <c r="T69" s="14"/>
      <c r="U69" s="15"/>
      <c r="V69" s="15"/>
      <c r="W69" s="15"/>
      <c r="X69" s="15"/>
      <c r="Y69" s="15"/>
    </row>
    <row r="70" spans="1:25" x14ac:dyDescent="0.25">
      <c r="A70" s="36" t="s">
        <v>89</v>
      </c>
      <c r="B70" s="53" t="s">
        <v>94</v>
      </c>
      <c r="C70" s="53" t="s">
        <v>100</v>
      </c>
      <c r="D70" s="41">
        <v>6440</v>
      </c>
      <c r="E70" s="41">
        <v>1100</v>
      </c>
      <c r="F70" s="41">
        <v>149</v>
      </c>
      <c r="G70" s="41">
        <v>367</v>
      </c>
      <c r="H70" s="41">
        <v>13</v>
      </c>
      <c r="I70" s="41">
        <v>0</v>
      </c>
      <c r="J70" s="41">
        <v>0</v>
      </c>
      <c r="K70" s="41">
        <v>0</v>
      </c>
      <c r="L70" s="57">
        <v>529</v>
      </c>
      <c r="M70" s="41">
        <v>0</v>
      </c>
      <c r="N70" s="41">
        <v>0</v>
      </c>
      <c r="O70" s="42">
        <v>529</v>
      </c>
      <c r="P70" s="43">
        <f t="shared" si="12"/>
        <v>0.17080745341614906</v>
      </c>
      <c r="Q70" s="43">
        <f t="shared" si="13"/>
        <v>8.2142857142857142E-2</v>
      </c>
      <c r="R70" s="65"/>
      <c r="S70" s="14"/>
      <c r="T70" s="14"/>
      <c r="U70" s="15"/>
      <c r="V70" s="15"/>
      <c r="W70" s="15"/>
      <c r="X70" s="15"/>
      <c r="Y70" s="15"/>
    </row>
    <row r="71" spans="1:25" x14ac:dyDescent="0.25">
      <c r="A71" s="36" t="s">
        <v>89</v>
      </c>
      <c r="B71" s="53" t="s">
        <v>94</v>
      </c>
      <c r="C71" s="53" t="s">
        <v>101</v>
      </c>
      <c r="D71" s="41">
        <v>11069</v>
      </c>
      <c r="E71" s="41">
        <v>1000</v>
      </c>
      <c r="F71" s="41">
        <v>386</v>
      </c>
      <c r="G71" s="41">
        <v>494</v>
      </c>
      <c r="H71" s="41">
        <v>57</v>
      </c>
      <c r="I71" s="41">
        <v>0</v>
      </c>
      <c r="J71" s="41">
        <v>0</v>
      </c>
      <c r="K71" s="41">
        <v>0</v>
      </c>
      <c r="L71" s="57">
        <v>937</v>
      </c>
      <c r="M71" s="41">
        <v>0</v>
      </c>
      <c r="N71" s="41">
        <v>0</v>
      </c>
      <c r="O71" s="42">
        <v>937</v>
      </c>
      <c r="P71" s="43">
        <f t="shared" si="12"/>
        <v>9.0342397687234621E-2</v>
      </c>
      <c r="Q71" s="43">
        <f t="shared" si="13"/>
        <v>8.4650826632938839E-2</v>
      </c>
      <c r="R71" s="65"/>
      <c r="S71" s="14"/>
      <c r="T71" s="14"/>
      <c r="U71" s="15"/>
      <c r="V71" s="15"/>
      <c r="W71" s="15"/>
      <c r="X71" s="15"/>
      <c r="Y71" s="15"/>
    </row>
    <row r="72" spans="1:25" x14ac:dyDescent="0.25">
      <c r="A72" s="36" t="s">
        <v>89</v>
      </c>
      <c r="B72" s="53" t="s">
        <v>90</v>
      </c>
      <c r="C72" s="53" t="s">
        <v>102</v>
      </c>
      <c r="D72" s="41">
        <v>29296</v>
      </c>
      <c r="E72" s="41">
        <v>1000</v>
      </c>
      <c r="F72" s="41">
        <v>19</v>
      </c>
      <c r="G72" s="41">
        <v>241</v>
      </c>
      <c r="H72" s="41">
        <v>1</v>
      </c>
      <c r="I72" s="41">
        <v>0</v>
      </c>
      <c r="J72" s="41">
        <v>0</v>
      </c>
      <c r="K72" s="41">
        <v>0</v>
      </c>
      <c r="L72" s="57">
        <v>261</v>
      </c>
      <c r="M72" s="41">
        <v>0</v>
      </c>
      <c r="N72" s="41">
        <v>0</v>
      </c>
      <c r="O72" s="42">
        <v>261</v>
      </c>
      <c r="P72" s="43">
        <f t="shared" si="12"/>
        <v>3.4134352812670674E-2</v>
      </c>
      <c r="Q72" s="43">
        <f t="shared" si="13"/>
        <v>8.9090660841070462E-3</v>
      </c>
      <c r="R72" s="65"/>
      <c r="S72" s="14"/>
      <c r="T72" s="14"/>
      <c r="U72" s="15"/>
      <c r="V72" s="15"/>
      <c r="W72" s="15"/>
      <c r="X72" s="15"/>
      <c r="Y72" s="15"/>
    </row>
    <row r="73" spans="1:25" x14ac:dyDescent="0.25">
      <c r="A73" s="36" t="s">
        <v>89</v>
      </c>
      <c r="B73" s="53" t="s">
        <v>90</v>
      </c>
      <c r="C73" s="53" t="s">
        <v>103</v>
      </c>
      <c r="D73" s="41">
        <v>14970</v>
      </c>
      <c r="E73" s="41">
        <v>1000</v>
      </c>
      <c r="F73" s="41">
        <v>301</v>
      </c>
      <c r="G73" s="41">
        <v>0</v>
      </c>
      <c r="H73" s="41">
        <v>0</v>
      </c>
      <c r="I73" s="41">
        <v>1</v>
      </c>
      <c r="J73" s="41">
        <v>0</v>
      </c>
      <c r="K73" s="41">
        <v>0</v>
      </c>
      <c r="L73" s="57">
        <v>302</v>
      </c>
      <c r="M73" s="41">
        <v>0</v>
      </c>
      <c r="N73" s="41">
        <v>0</v>
      </c>
      <c r="O73" s="42">
        <v>302</v>
      </c>
      <c r="P73" s="43">
        <f t="shared" si="12"/>
        <v>6.6800267201068811E-2</v>
      </c>
      <c r="Q73" s="43">
        <f t="shared" si="13"/>
        <v>2.0173680694722779E-2</v>
      </c>
      <c r="R73" s="65"/>
      <c r="S73" s="14"/>
      <c r="T73" s="14"/>
      <c r="U73" s="15"/>
      <c r="V73" s="15"/>
      <c r="W73" s="15"/>
      <c r="X73" s="15"/>
      <c r="Y73" s="15"/>
    </row>
    <row r="74" spans="1:25" x14ac:dyDescent="0.25">
      <c r="A74" s="16" t="s">
        <v>23</v>
      </c>
      <c r="B74" s="17"/>
      <c r="C74" s="17"/>
      <c r="D74" s="18">
        <f>+SUM(D62:D73)</f>
        <v>282564</v>
      </c>
      <c r="E74" s="18">
        <f t="shared" ref="E74:K74" si="14">+SUM(E62:E73)</f>
        <v>17600</v>
      </c>
      <c r="F74" s="18">
        <f t="shared" si="14"/>
        <v>6631</v>
      </c>
      <c r="G74" s="18">
        <f t="shared" si="14"/>
        <v>6098</v>
      </c>
      <c r="H74" s="18">
        <f t="shared" si="14"/>
        <v>149</v>
      </c>
      <c r="I74" s="18">
        <f t="shared" si="14"/>
        <v>25</v>
      </c>
      <c r="J74" s="18">
        <f t="shared" si="14"/>
        <v>0</v>
      </c>
      <c r="K74" s="18">
        <f t="shared" si="14"/>
        <v>0</v>
      </c>
      <c r="L74" s="18">
        <f t="shared" si="1"/>
        <v>12903</v>
      </c>
      <c r="M74" s="18">
        <f t="shared" ref="M74:N74" si="15">+SUM(M62:M73)</f>
        <v>25</v>
      </c>
      <c r="N74" s="18">
        <f t="shared" si="15"/>
        <v>0</v>
      </c>
      <c r="O74" s="18">
        <f>L74+M74+N74</f>
        <v>12928</v>
      </c>
      <c r="P74" s="19">
        <f>IFERROR(E74/D74,0)</f>
        <v>6.2286773969790918E-2</v>
      </c>
      <c r="Q74" s="19">
        <f>+IFERROR(L74/D74,0)</f>
        <v>4.5663991166602962E-2</v>
      </c>
      <c r="R74" s="66"/>
      <c r="S74" s="14"/>
      <c r="T74" s="14"/>
      <c r="U74" s="15"/>
      <c r="V74" s="15"/>
      <c r="W74" s="15"/>
      <c r="X74" s="15"/>
      <c r="Y74" s="15"/>
    </row>
    <row r="75" spans="1:25" x14ac:dyDescent="0.25">
      <c r="A75" s="20" t="s">
        <v>104</v>
      </c>
      <c r="B75" s="20" t="s">
        <v>105</v>
      </c>
      <c r="C75" s="20" t="s">
        <v>66</v>
      </c>
      <c r="D75" s="34">
        <v>417</v>
      </c>
      <c r="E75" s="34">
        <v>401</v>
      </c>
      <c r="F75" s="34">
        <v>45</v>
      </c>
      <c r="G75" s="34">
        <v>222</v>
      </c>
      <c r="H75" s="34">
        <v>14</v>
      </c>
      <c r="I75" s="34">
        <v>0</v>
      </c>
      <c r="J75" s="34">
        <v>0</v>
      </c>
      <c r="K75" s="34">
        <v>0</v>
      </c>
      <c r="L75" s="23">
        <v>281</v>
      </c>
      <c r="M75" s="34">
        <v>5</v>
      </c>
      <c r="N75" s="34">
        <v>4</v>
      </c>
      <c r="O75" s="67">
        <v>290</v>
      </c>
      <c r="P75" s="68">
        <v>0.9616306954436451</v>
      </c>
      <c r="Q75" s="68">
        <v>0.67386091127098324</v>
      </c>
      <c r="R75" s="69" t="s">
        <v>106</v>
      </c>
      <c r="S75" s="14"/>
      <c r="T75" s="14"/>
      <c r="U75" s="15"/>
      <c r="V75" s="15"/>
      <c r="W75" s="15"/>
      <c r="X75" s="15"/>
      <c r="Y75" s="15"/>
    </row>
    <row r="76" spans="1:25" x14ac:dyDescent="0.25">
      <c r="A76" s="20" t="s">
        <v>104</v>
      </c>
      <c r="B76" s="20" t="s">
        <v>105</v>
      </c>
      <c r="C76" s="20" t="s">
        <v>107</v>
      </c>
      <c r="D76" s="34">
        <v>1000</v>
      </c>
      <c r="E76" s="34">
        <v>1000</v>
      </c>
      <c r="F76" s="34">
        <v>629</v>
      </c>
      <c r="G76" s="34">
        <v>338</v>
      </c>
      <c r="H76" s="34">
        <v>42</v>
      </c>
      <c r="I76" s="34">
        <v>0</v>
      </c>
      <c r="J76" s="34">
        <v>0</v>
      </c>
      <c r="K76" s="34">
        <v>0</v>
      </c>
      <c r="L76" s="23">
        <v>1009</v>
      </c>
      <c r="M76" s="34">
        <v>10</v>
      </c>
      <c r="N76" s="34">
        <v>1</v>
      </c>
      <c r="O76" s="67">
        <v>1020</v>
      </c>
      <c r="P76" s="68">
        <v>1</v>
      </c>
      <c r="Q76" s="68">
        <v>1.0089999999999999</v>
      </c>
      <c r="R76" s="69" t="s">
        <v>106</v>
      </c>
      <c r="S76" s="14"/>
      <c r="T76" s="14"/>
      <c r="U76" s="15"/>
      <c r="V76" s="15"/>
      <c r="W76" s="15"/>
      <c r="X76" s="15"/>
      <c r="Y76" s="15"/>
    </row>
    <row r="77" spans="1:25" x14ac:dyDescent="0.25">
      <c r="A77" s="20" t="s">
        <v>104</v>
      </c>
      <c r="B77" s="20" t="s">
        <v>105</v>
      </c>
      <c r="C77" s="20" t="s">
        <v>108</v>
      </c>
      <c r="D77" s="34">
        <v>1550</v>
      </c>
      <c r="E77" s="34">
        <v>1550</v>
      </c>
      <c r="F77" s="34">
        <v>438</v>
      </c>
      <c r="G77" s="34">
        <v>679</v>
      </c>
      <c r="H77" s="34">
        <v>136</v>
      </c>
      <c r="I77" s="34">
        <v>0</v>
      </c>
      <c r="J77" s="34">
        <v>0</v>
      </c>
      <c r="K77" s="34">
        <v>0</v>
      </c>
      <c r="L77" s="23">
        <v>1253</v>
      </c>
      <c r="M77" s="34">
        <v>9</v>
      </c>
      <c r="N77" s="34">
        <v>2</v>
      </c>
      <c r="O77" s="67">
        <v>1264</v>
      </c>
      <c r="P77" s="68">
        <v>1</v>
      </c>
      <c r="Q77" s="68">
        <v>0.80838709677419351</v>
      </c>
      <c r="R77" s="69" t="s">
        <v>106</v>
      </c>
      <c r="S77" s="14"/>
      <c r="T77" s="14"/>
      <c r="U77" s="15"/>
      <c r="V77" s="15"/>
      <c r="W77" s="15"/>
      <c r="X77" s="15"/>
      <c r="Y77" s="15"/>
    </row>
    <row r="78" spans="1:25" x14ac:dyDescent="0.25">
      <c r="A78" s="20" t="s">
        <v>104</v>
      </c>
      <c r="B78" s="20" t="s">
        <v>105</v>
      </c>
      <c r="C78" s="20" t="s">
        <v>109</v>
      </c>
      <c r="D78" s="34">
        <v>980</v>
      </c>
      <c r="E78" s="34">
        <v>980</v>
      </c>
      <c r="F78" s="34">
        <v>441</v>
      </c>
      <c r="G78" s="34">
        <v>447</v>
      </c>
      <c r="H78" s="34">
        <v>26</v>
      </c>
      <c r="I78" s="34">
        <v>0</v>
      </c>
      <c r="J78" s="34">
        <v>0</v>
      </c>
      <c r="K78" s="34">
        <v>0</v>
      </c>
      <c r="L78" s="23">
        <v>914</v>
      </c>
      <c r="M78" s="34">
        <v>13</v>
      </c>
      <c r="N78" s="34">
        <v>2</v>
      </c>
      <c r="O78" s="67">
        <v>929</v>
      </c>
      <c r="P78" s="68">
        <v>1</v>
      </c>
      <c r="Q78" s="68">
        <v>0.93265306122448977</v>
      </c>
      <c r="R78" s="69" t="s">
        <v>106</v>
      </c>
      <c r="S78" s="14"/>
      <c r="T78" s="14"/>
      <c r="U78" s="15"/>
      <c r="V78" s="15"/>
      <c r="W78" s="15"/>
      <c r="X78" s="15"/>
      <c r="Y78" s="15"/>
    </row>
    <row r="79" spans="1:25" x14ac:dyDescent="0.25">
      <c r="A79" s="16" t="s">
        <v>23</v>
      </c>
      <c r="B79" s="17"/>
      <c r="C79" s="17"/>
      <c r="D79" s="18">
        <f t="shared" ref="D79:K79" si="16">+SUM(D75:D78)</f>
        <v>3947</v>
      </c>
      <c r="E79" s="18">
        <f t="shared" si="16"/>
        <v>3931</v>
      </c>
      <c r="F79" s="18">
        <f t="shared" si="16"/>
        <v>1553</v>
      </c>
      <c r="G79" s="18">
        <f t="shared" si="16"/>
        <v>1686</v>
      </c>
      <c r="H79" s="18">
        <f t="shared" si="16"/>
        <v>218</v>
      </c>
      <c r="I79" s="18">
        <f t="shared" si="16"/>
        <v>0</v>
      </c>
      <c r="J79" s="18">
        <f t="shared" si="16"/>
        <v>0</v>
      </c>
      <c r="K79" s="18">
        <f t="shared" si="16"/>
        <v>0</v>
      </c>
      <c r="L79" s="18">
        <f t="shared" si="1"/>
        <v>3457</v>
      </c>
      <c r="M79" s="18">
        <f t="shared" ref="M79:O79" si="17">+SUM(M75:M78)</f>
        <v>37</v>
      </c>
      <c r="N79" s="18">
        <f t="shared" si="17"/>
        <v>9</v>
      </c>
      <c r="O79" s="18">
        <f t="shared" si="17"/>
        <v>3503</v>
      </c>
      <c r="P79" s="19">
        <f>IFERROR(E79/D79,0)</f>
        <v>0.99594628832024323</v>
      </c>
      <c r="Q79" s="19">
        <f>+IFERROR(L79/D79,0)</f>
        <v>0.8758550798074487</v>
      </c>
      <c r="R79" s="66"/>
      <c r="S79" s="14"/>
      <c r="T79" s="14"/>
      <c r="U79" s="15"/>
      <c r="V79" s="15"/>
      <c r="W79" s="15"/>
      <c r="X79" s="15"/>
      <c r="Y79" s="15"/>
    </row>
    <row r="80" spans="1:25" x14ac:dyDescent="0.25">
      <c r="A80" s="70" t="s">
        <v>110</v>
      </c>
      <c r="B80" s="44" t="s">
        <v>90</v>
      </c>
      <c r="C80" s="44" t="s">
        <v>111</v>
      </c>
      <c r="D80" s="71">
        <v>312</v>
      </c>
      <c r="E80" s="71">
        <v>307</v>
      </c>
      <c r="F80" s="71">
        <v>154</v>
      </c>
      <c r="G80" s="71">
        <v>153</v>
      </c>
      <c r="H80" s="71"/>
      <c r="I80" s="71"/>
      <c r="J80" s="71"/>
      <c r="K80" s="71"/>
      <c r="L80" s="62">
        <v>307</v>
      </c>
      <c r="M80" s="71">
        <v>0</v>
      </c>
      <c r="N80" s="71">
        <v>0</v>
      </c>
      <c r="O80" s="71">
        <v>307</v>
      </c>
      <c r="P80" s="72">
        <f>E80/D80</f>
        <v>0.98397435897435892</v>
      </c>
      <c r="Q80" s="72">
        <f>L80/D80</f>
        <v>0.98397435897435892</v>
      </c>
      <c r="R80" s="73" t="s">
        <v>112</v>
      </c>
      <c r="S80" s="14"/>
      <c r="T80" s="14"/>
      <c r="U80" s="15"/>
      <c r="V80" s="15"/>
      <c r="W80" s="15"/>
      <c r="X80" s="15"/>
      <c r="Y80" s="15"/>
    </row>
    <row r="81" spans="1:25" x14ac:dyDescent="0.25">
      <c r="A81" s="70" t="s">
        <v>110</v>
      </c>
      <c r="B81" s="44" t="s">
        <v>90</v>
      </c>
      <c r="C81" s="44" t="s">
        <v>113</v>
      </c>
      <c r="D81" s="71">
        <v>169</v>
      </c>
      <c r="E81" s="71">
        <v>169</v>
      </c>
      <c r="F81" s="71">
        <v>169</v>
      </c>
      <c r="G81" s="71">
        <v>0</v>
      </c>
      <c r="H81" s="71"/>
      <c r="I81" s="71"/>
      <c r="J81" s="71"/>
      <c r="K81" s="71"/>
      <c r="L81" s="62">
        <v>169</v>
      </c>
      <c r="M81" s="71">
        <v>0</v>
      </c>
      <c r="N81" s="71">
        <v>0</v>
      </c>
      <c r="O81" s="71">
        <v>169</v>
      </c>
      <c r="P81" s="72">
        <f t="shared" ref="P81:P86" si="18">E81/D81</f>
        <v>1</v>
      </c>
      <c r="Q81" s="72">
        <f t="shared" ref="Q81:Q86" si="19">L81/D81</f>
        <v>1</v>
      </c>
      <c r="R81" s="73" t="s">
        <v>114</v>
      </c>
      <c r="S81" s="14"/>
      <c r="T81" s="14"/>
      <c r="U81" s="15"/>
      <c r="V81" s="15"/>
      <c r="W81" s="15"/>
      <c r="X81" s="15"/>
      <c r="Y81" s="15"/>
    </row>
    <row r="82" spans="1:25" x14ac:dyDescent="0.25">
      <c r="A82" s="70" t="s">
        <v>110</v>
      </c>
      <c r="B82" s="44" t="s">
        <v>90</v>
      </c>
      <c r="C82" s="44" t="s">
        <v>115</v>
      </c>
      <c r="D82" s="71">
        <v>585</v>
      </c>
      <c r="E82" s="71">
        <v>585</v>
      </c>
      <c r="F82" s="71">
        <v>340</v>
      </c>
      <c r="G82" s="71">
        <v>245</v>
      </c>
      <c r="H82" s="71"/>
      <c r="I82" s="71"/>
      <c r="J82" s="71"/>
      <c r="K82" s="71"/>
      <c r="L82" s="62">
        <v>585</v>
      </c>
      <c r="M82" s="71">
        <v>0</v>
      </c>
      <c r="N82" s="71">
        <v>0</v>
      </c>
      <c r="O82" s="71">
        <v>585</v>
      </c>
      <c r="P82" s="72">
        <f t="shared" si="18"/>
        <v>1</v>
      </c>
      <c r="Q82" s="72">
        <f t="shared" si="19"/>
        <v>1</v>
      </c>
      <c r="R82" s="73" t="s">
        <v>114</v>
      </c>
      <c r="S82" s="14"/>
      <c r="T82" s="14"/>
      <c r="U82" s="15"/>
      <c r="V82" s="15"/>
      <c r="W82" s="15"/>
      <c r="X82" s="15"/>
      <c r="Y82" s="15"/>
    </row>
    <row r="83" spans="1:25" x14ac:dyDescent="0.25">
      <c r="A83" s="70" t="s">
        <v>110</v>
      </c>
      <c r="B83" s="70" t="s">
        <v>90</v>
      </c>
      <c r="C83" s="44" t="s">
        <v>116</v>
      </c>
      <c r="D83" s="71">
        <v>118</v>
      </c>
      <c r="E83" s="71">
        <v>118</v>
      </c>
      <c r="F83" s="71">
        <v>88</v>
      </c>
      <c r="G83" s="71">
        <v>30</v>
      </c>
      <c r="H83" s="71"/>
      <c r="I83" s="71"/>
      <c r="J83" s="71"/>
      <c r="K83" s="71"/>
      <c r="L83" s="62">
        <v>118</v>
      </c>
      <c r="M83" s="71">
        <v>0</v>
      </c>
      <c r="N83" s="71">
        <v>0</v>
      </c>
      <c r="O83" s="71">
        <v>118</v>
      </c>
      <c r="P83" s="72">
        <f t="shared" si="18"/>
        <v>1</v>
      </c>
      <c r="Q83" s="72">
        <f t="shared" si="19"/>
        <v>1</v>
      </c>
      <c r="R83" s="73" t="s">
        <v>114</v>
      </c>
      <c r="S83" s="14"/>
      <c r="T83" s="14"/>
      <c r="U83" s="15"/>
      <c r="V83" s="15"/>
      <c r="W83" s="15"/>
      <c r="X83" s="15"/>
      <c r="Y83" s="15"/>
    </row>
    <row r="84" spans="1:25" x14ac:dyDescent="0.25">
      <c r="A84" s="70" t="s">
        <v>110</v>
      </c>
      <c r="B84" s="44" t="s">
        <v>90</v>
      </c>
      <c r="C84" s="44" t="s">
        <v>117</v>
      </c>
      <c r="D84" s="71">
        <v>370</v>
      </c>
      <c r="E84" s="71">
        <v>370</v>
      </c>
      <c r="F84" s="71">
        <v>266</v>
      </c>
      <c r="G84" s="71">
        <v>104</v>
      </c>
      <c r="H84" s="71"/>
      <c r="I84" s="71"/>
      <c r="J84" s="71"/>
      <c r="K84" s="71"/>
      <c r="L84" s="62">
        <v>370</v>
      </c>
      <c r="M84" s="71">
        <v>0</v>
      </c>
      <c r="N84" s="71">
        <v>0</v>
      </c>
      <c r="O84" s="71">
        <v>370</v>
      </c>
      <c r="P84" s="72">
        <f t="shared" si="18"/>
        <v>1</v>
      </c>
      <c r="Q84" s="72">
        <f t="shared" si="19"/>
        <v>1</v>
      </c>
      <c r="R84" s="73" t="s">
        <v>114</v>
      </c>
      <c r="S84" s="14"/>
      <c r="T84" s="14"/>
      <c r="U84" s="15"/>
      <c r="V84" s="15"/>
      <c r="W84" s="15"/>
      <c r="X84" s="15"/>
      <c r="Y84" s="15"/>
    </row>
    <row r="85" spans="1:25" x14ac:dyDescent="0.25">
      <c r="A85" s="70" t="s">
        <v>110</v>
      </c>
      <c r="B85" s="44" t="s">
        <v>118</v>
      </c>
      <c r="C85" s="44" t="s">
        <v>119</v>
      </c>
      <c r="D85" s="71">
        <v>475</v>
      </c>
      <c r="E85" s="71">
        <v>475</v>
      </c>
      <c r="F85" s="71">
        <v>213</v>
      </c>
      <c r="G85" s="71">
        <v>262</v>
      </c>
      <c r="H85" s="71"/>
      <c r="I85" s="71"/>
      <c r="J85" s="71"/>
      <c r="K85" s="71"/>
      <c r="L85" s="74">
        <v>475</v>
      </c>
      <c r="M85" s="71">
        <v>0</v>
      </c>
      <c r="N85" s="71">
        <v>0</v>
      </c>
      <c r="O85" s="71">
        <v>475</v>
      </c>
      <c r="P85" s="72">
        <f t="shared" si="18"/>
        <v>1</v>
      </c>
      <c r="Q85" s="72">
        <f t="shared" si="19"/>
        <v>1</v>
      </c>
      <c r="R85" s="73" t="s">
        <v>120</v>
      </c>
      <c r="S85" s="14"/>
      <c r="T85" s="14"/>
      <c r="U85" s="15"/>
      <c r="V85" s="15"/>
      <c r="W85" s="15"/>
      <c r="X85" s="15"/>
      <c r="Y85" s="15"/>
    </row>
    <row r="86" spans="1:25" x14ac:dyDescent="0.25">
      <c r="A86" s="70" t="s">
        <v>110</v>
      </c>
      <c r="B86" s="36" t="s">
        <v>121</v>
      </c>
      <c r="C86" s="36" t="s">
        <v>122</v>
      </c>
      <c r="D86" s="36">
        <v>383</v>
      </c>
      <c r="E86" s="36">
        <v>383</v>
      </c>
      <c r="F86" s="36">
        <v>13</v>
      </c>
      <c r="G86" s="36">
        <v>370</v>
      </c>
      <c r="H86" s="36"/>
      <c r="I86" s="36"/>
      <c r="J86" s="36"/>
      <c r="K86" s="36"/>
      <c r="L86" s="36">
        <v>383</v>
      </c>
      <c r="M86" s="36"/>
      <c r="N86" s="36"/>
      <c r="O86" s="36">
        <v>383</v>
      </c>
      <c r="P86" s="72">
        <f t="shared" si="18"/>
        <v>1</v>
      </c>
      <c r="Q86" s="72">
        <f t="shared" si="19"/>
        <v>1</v>
      </c>
      <c r="R86" s="73" t="s">
        <v>123</v>
      </c>
      <c r="S86" s="14"/>
      <c r="T86" s="14"/>
      <c r="U86" s="15"/>
      <c r="V86" s="15"/>
      <c r="W86" s="15"/>
      <c r="X86" s="15"/>
      <c r="Y86" s="15"/>
    </row>
    <row r="87" spans="1:25" x14ac:dyDescent="0.25">
      <c r="A87" s="16" t="s">
        <v>23</v>
      </c>
      <c r="B87" s="17"/>
      <c r="C87" s="17"/>
      <c r="D87" s="18">
        <f>+SUM(D80:D86)</f>
        <v>2412</v>
      </c>
      <c r="E87" s="18">
        <f t="shared" ref="E87:N87" si="20">+SUM(E80:E86)</f>
        <v>2407</v>
      </c>
      <c r="F87" s="18">
        <f t="shared" si="20"/>
        <v>1243</v>
      </c>
      <c r="G87" s="18">
        <f t="shared" si="20"/>
        <v>1164</v>
      </c>
      <c r="H87" s="18">
        <f t="shared" si="20"/>
        <v>0</v>
      </c>
      <c r="I87" s="18">
        <f t="shared" si="20"/>
        <v>0</v>
      </c>
      <c r="J87" s="18">
        <f t="shared" si="20"/>
        <v>0</v>
      </c>
      <c r="K87" s="18">
        <f t="shared" si="20"/>
        <v>0</v>
      </c>
      <c r="L87" s="18">
        <f t="shared" si="20"/>
        <v>2407</v>
      </c>
      <c r="M87" s="18">
        <f t="shared" si="20"/>
        <v>0</v>
      </c>
      <c r="N87" s="18">
        <f t="shared" si="20"/>
        <v>0</v>
      </c>
      <c r="O87" s="18">
        <f>+SUM(O80:O86)</f>
        <v>2407</v>
      </c>
      <c r="P87" s="19">
        <f>IFERROR(E87/D87,0)</f>
        <v>0.9979270315091211</v>
      </c>
      <c r="Q87" s="19">
        <f>+IFERROR(L87/D87,0)</f>
        <v>0.9979270315091211</v>
      </c>
      <c r="R87" s="75"/>
      <c r="S87" s="14"/>
      <c r="T87" s="14"/>
      <c r="U87" s="15"/>
      <c r="V87" s="15"/>
      <c r="W87" s="15"/>
      <c r="X87" s="15"/>
      <c r="Y87" s="15"/>
    </row>
    <row r="88" spans="1:25" ht="36" x14ac:dyDescent="0.25">
      <c r="A88" s="36" t="s">
        <v>124</v>
      </c>
      <c r="B88" s="44" t="s">
        <v>125</v>
      </c>
      <c r="C88" s="44" t="s">
        <v>126</v>
      </c>
      <c r="D88" s="62">
        <v>27746</v>
      </c>
      <c r="E88" s="62">
        <v>1412</v>
      </c>
      <c r="F88" s="62">
        <v>1133</v>
      </c>
      <c r="G88" s="62">
        <v>255</v>
      </c>
      <c r="H88" s="62">
        <v>18</v>
      </c>
      <c r="I88" s="62">
        <v>6</v>
      </c>
      <c r="J88" s="62"/>
      <c r="K88" s="62"/>
      <c r="L88" s="40">
        <v>1412</v>
      </c>
      <c r="M88" s="62">
        <v>17</v>
      </c>
      <c r="N88" s="62">
        <v>0</v>
      </c>
      <c r="O88" s="62">
        <v>1429</v>
      </c>
      <c r="P88" s="72">
        <v>5.0890218409860882E-2</v>
      </c>
      <c r="Q88" s="72">
        <v>5.0890218409860882E-2</v>
      </c>
      <c r="R88" s="76"/>
      <c r="S88" s="14"/>
      <c r="T88" s="14"/>
      <c r="U88" s="15"/>
      <c r="V88" s="15"/>
      <c r="W88" s="15"/>
      <c r="X88" s="15"/>
      <c r="Y88" s="15"/>
    </row>
    <row r="89" spans="1:25" x14ac:dyDescent="0.25">
      <c r="A89" s="16" t="s">
        <v>23</v>
      </c>
      <c r="B89" s="17"/>
      <c r="C89" s="17"/>
      <c r="D89" s="18">
        <f>+SUM(D88)</f>
        <v>27746</v>
      </c>
      <c r="E89" s="18">
        <f t="shared" ref="E89:K89" si="21">+SUM(E88)</f>
        <v>1412</v>
      </c>
      <c r="F89" s="18">
        <f t="shared" si="21"/>
        <v>1133</v>
      </c>
      <c r="G89" s="18">
        <f t="shared" si="21"/>
        <v>255</v>
      </c>
      <c r="H89" s="18">
        <f t="shared" si="21"/>
        <v>18</v>
      </c>
      <c r="I89" s="18">
        <f t="shared" si="21"/>
        <v>6</v>
      </c>
      <c r="J89" s="18">
        <f t="shared" si="21"/>
        <v>0</v>
      </c>
      <c r="K89" s="18">
        <f t="shared" si="21"/>
        <v>0</v>
      </c>
      <c r="L89" s="18">
        <f t="shared" si="1"/>
        <v>1412</v>
      </c>
      <c r="M89" s="18">
        <f>+SUM(M88)</f>
        <v>17</v>
      </c>
      <c r="N89" s="18">
        <f>+SUM(N88)</f>
        <v>0</v>
      </c>
      <c r="O89" s="18">
        <f>+SUM(O88)</f>
        <v>1429</v>
      </c>
      <c r="P89" s="19">
        <f>IFERROR(E89/D89,0)</f>
        <v>5.0890218409860882E-2</v>
      </c>
      <c r="Q89" s="19">
        <f>+IFERROR(L89/D89,0)</f>
        <v>5.0890218409860882E-2</v>
      </c>
      <c r="R89" s="75"/>
      <c r="S89" s="14"/>
      <c r="T89" s="14"/>
      <c r="U89" s="15"/>
      <c r="V89" s="15"/>
      <c r="W89" s="15"/>
      <c r="X89" s="15"/>
      <c r="Y89" s="15"/>
    </row>
    <row r="90" spans="1:25" x14ac:dyDescent="0.25">
      <c r="A90" s="77" t="s">
        <v>127</v>
      </c>
      <c r="B90" s="77" t="s">
        <v>128</v>
      </c>
      <c r="C90" s="77" t="s">
        <v>129</v>
      </c>
      <c r="D90" s="41">
        <v>2328</v>
      </c>
      <c r="E90" s="41">
        <v>615</v>
      </c>
      <c r="F90" s="41">
        <v>339</v>
      </c>
      <c r="G90" s="41">
        <v>262</v>
      </c>
      <c r="H90" s="41">
        <v>4</v>
      </c>
      <c r="I90" s="41">
        <v>0</v>
      </c>
      <c r="J90" s="41">
        <v>0</v>
      </c>
      <c r="K90" s="41">
        <v>0</v>
      </c>
      <c r="L90" s="40">
        <v>605</v>
      </c>
      <c r="M90" s="41">
        <v>1</v>
      </c>
      <c r="N90" s="41">
        <v>0</v>
      </c>
      <c r="O90" s="42">
        <v>606</v>
      </c>
      <c r="P90" s="43">
        <v>0.26417525773195877</v>
      </c>
      <c r="Q90" s="43">
        <v>0.25987972508591067</v>
      </c>
      <c r="R90" s="73"/>
      <c r="S90" s="14"/>
      <c r="T90" s="14"/>
      <c r="U90" s="15"/>
      <c r="V90" s="15"/>
      <c r="W90" s="15"/>
      <c r="X90" s="15"/>
      <c r="Y90" s="15"/>
    </row>
    <row r="91" spans="1:25" x14ac:dyDescent="0.25">
      <c r="A91" s="77" t="s">
        <v>127</v>
      </c>
      <c r="B91" s="77" t="s">
        <v>128</v>
      </c>
      <c r="C91" s="77" t="s">
        <v>130</v>
      </c>
      <c r="D91" s="41">
        <v>2215</v>
      </c>
      <c r="E91" s="41">
        <v>868</v>
      </c>
      <c r="F91" s="41">
        <v>96</v>
      </c>
      <c r="G91" s="41">
        <v>762</v>
      </c>
      <c r="H91" s="41">
        <v>5</v>
      </c>
      <c r="I91" s="41">
        <v>0</v>
      </c>
      <c r="J91" s="41">
        <v>0</v>
      </c>
      <c r="K91" s="41">
        <v>0</v>
      </c>
      <c r="L91" s="40">
        <v>863</v>
      </c>
      <c r="M91" s="41">
        <v>2</v>
      </c>
      <c r="N91" s="41">
        <v>0</v>
      </c>
      <c r="O91" s="42">
        <v>865</v>
      </c>
      <c r="P91" s="43">
        <v>0.39187358916478554</v>
      </c>
      <c r="Q91" s="43">
        <v>0.38961625282167045</v>
      </c>
      <c r="R91" s="73"/>
      <c r="S91" s="14"/>
      <c r="T91" s="14"/>
      <c r="U91" s="15"/>
      <c r="V91" s="15"/>
      <c r="W91" s="15"/>
      <c r="X91" s="15"/>
      <c r="Y91" s="15"/>
    </row>
    <row r="92" spans="1:25" x14ac:dyDescent="0.25">
      <c r="A92" s="77" t="s">
        <v>127</v>
      </c>
      <c r="B92" s="77" t="s">
        <v>128</v>
      </c>
      <c r="C92" s="77" t="s">
        <v>131</v>
      </c>
      <c r="D92" s="41">
        <v>1791</v>
      </c>
      <c r="E92" s="41">
        <v>330</v>
      </c>
      <c r="F92" s="41">
        <v>17</v>
      </c>
      <c r="G92" s="41">
        <v>176</v>
      </c>
      <c r="H92" s="41">
        <v>10</v>
      </c>
      <c r="I92" s="41">
        <v>0</v>
      </c>
      <c r="J92" s="41">
        <v>0</v>
      </c>
      <c r="K92" s="41">
        <v>0</v>
      </c>
      <c r="L92" s="40">
        <v>203</v>
      </c>
      <c r="M92" s="41">
        <v>1</v>
      </c>
      <c r="N92" s="41">
        <v>0</v>
      </c>
      <c r="O92" s="42">
        <v>204</v>
      </c>
      <c r="P92" s="43">
        <v>0.18425460636515914</v>
      </c>
      <c r="Q92" s="43">
        <v>0.11334450027917364</v>
      </c>
      <c r="R92" s="73"/>
      <c r="S92" s="14"/>
      <c r="T92" s="14"/>
      <c r="U92" s="15"/>
      <c r="V92" s="15"/>
      <c r="W92" s="15"/>
      <c r="X92" s="15"/>
      <c r="Y92" s="15"/>
    </row>
    <row r="93" spans="1:25" x14ac:dyDescent="0.25">
      <c r="A93" s="77" t="s">
        <v>127</v>
      </c>
      <c r="B93" s="77" t="s">
        <v>128</v>
      </c>
      <c r="C93" s="77" t="s">
        <v>132</v>
      </c>
      <c r="D93" s="41">
        <v>1964</v>
      </c>
      <c r="E93" s="41">
        <v>372</v>
      </c>
      <c r="F93" s="41">
        <v>58</v>
      </c>
      <c r="G93" s="41">
        <v>302</v>
      </c>
      <c r="H93" s="41">
        <v>7</v>
      </c>
      <c r="I93" s="41">
        <v>0</v>
      </c>
      <c r="J93" s="41">
        <v>0</v>
      </c>
      <c r="K93" s="41">
        <v>0</v>
      </c>
      <c r="L93" s="40">
        <v>367</v>
      </c>
      <c r="M93" s="41">
        <v>0</v>
      </c>
      <c r="N93" s="41">
        <v>0</v>
      </c>
      <c r="O93" s="42">
        <v>367</v>
      </c>
      <c r="P93" s="43">
        <v>0.18940936863543789</v>
      </c>
      <c r="Q93" s="43">
        <v>0.18686354378818737</v>
      </c>
      <c r="R93" s="73"/>
      <c r="S93" s="14"/>
      <c r="T93" s="14"/>
      <c r="U93" s="15"/>
      <c r="V93" s="15"/>
      <c r="W93" s="15"/>
      <c r="X93" s="15"/>
      <c r="Y93" s="15"/>
    </row>
    <row r="94" spans="1:25" x14ac:dyDescent="0.25">
      <c r="A94" s="77" t="s">
        <v>127</v>
      </c>
      <c r="B94" s="77" t="s">
        <v>128</v>
      </c>
      <c r="C94" s="77" t="s">
        <v>133</v>
      </c>
      <c r="D94" s="41">
        <v>4583</v>
      </c>
      <c r="E94" s="41">
        <v>482</v>
      </c>
      <c r="F94" s="41">
        <v>26</v>
      </c>
      <c r="G94" s="41">
        <v>442</v>
      </c>
      <c r="H94" s="41">
        <v>9</v>
      </c>
      <c r="I94" s="41">
        <v>0</v>
      </c>
      <c r="J94" s="41">
        <v>0</v>
      </c>
      <c r="K94" s="41">
        <v>0</v>
      </c>
      <c r="L94" s="40">
        <v>477</v>
      </c>
      <c r="M94" s="41">
        <v>0</v>
      </c>
      <c r="N94" s="41">
        <v>0</v>
      </c>
      <c r="O94" s="42">
        <v>477</v>
      </c>
      <c r="P94" s="43">
        <v>0.10517128518437704</v>
      </c>
      <c r="Q94" s="43">
        <v>0.10408029674885447</v>
      </c>
      <c r="R94" s="73"/>
      <c r="S94" s="14"/>
      <c r="T94" s="14"/>
      <c r="U94" s="15"/>
      <c r="V94" s="15"/>
      <c r="W94" s="15"/>
      <c r="X94" s="15"/>
      <c r="Y94" s="15"/>
    </row>
    <row r="95" spans="1:25" x14ac:dyDescent="0.25">
      <c r="A95" s="77" t="s">
        <v>127</v>
      </c>
      <c r="B95" s="77" t="s">
        <v>128</v>
      </c>
      <c r="C95" s="77" t="s">
        <v>134</v>
      </c>
      <c r="D95" s="41">
        <v>1103</v>
      </c>
      <c r="E95" s="41">
        <v>273</v>
      </c>
      <c r="F95" s="41">
        <v>20</v>
      </c>
      <c r="G95" s="41">
        <v>247</v>
      </c>
      <c r="H95" s="41">
        <v>1</v>
      </c>
      <c r="I95" s="41">
        <v>0</v>
      </c>
      <c r="J95" s="41">
        <v>0</v>
      </c>
      <c r="K95" s="41">
        <v>0</v>
      </c>
      <c r="L95" s="40">
        <v>268</v>
      </c>
      <c r="M95" s="41">
        <v>1</v>
      </c>
      <c r="N95" s="41">
        <v>0</v>
      </c>
      <c r="O95" s="42">
        <v>269</v>
      </c>
      <c r="P95" s="43">
        <v>0.24750679963735267</v>
      </c>
      <c r="Q95" s="43">
        <v>0.242973708068903</v>
      </c>
      <c r="R95" s="73"/>
      <c r="S95" s="14"/>
      <c r="T95" s="14"/>
      <c r="U95" s="15"/>
      <c r="V95" s="15"/>
      <c r="W95" s="15"/>
      <c r="X95" s="15"/>
      <c r="Y95" s="15"/>
    </row>
    <row r="96" spans="1:25" x14ac:dyDescent="0.25">
      <c r="A96" s="77" t="s">
        <v>127</v>
      </c>
      <c r="B96" s="77" t="s">
        <v>42</v>
      </c>
      <c r="C96" s="77" t="s">
        <v>135</v>
      </c>
      <c r="D96" s="41">
        <v>1543</v>
      </c>
      <c r="E96" s="41">
        <v>176</v>
      </c>
      <c r="F96" s="41">
        <v>1</v>
      </c>
      <c r="G96" s="41">
        <v>167</v>
      </c>
      <c r="H96" s="41">
        <v>3</v>
      </c>
      <c r="I96" s="41">
        <v>0</v>
      </c>
      <c r="J96" s="41">
        <v>0</v>
      </c>
      <c r="K96" s="41">
        <v>0</v>
      </c>
      <c r="L96" s="40">
        <v>171</v>
      </c>
      <c r="M96" s="41">
        <v>0</v>
      </c>
      <c r="N96" s="41">
        <v>0</v>
      </c>
      <c r="O96" s="42">
        <v>171</v>
      </c>
      <c r="P96" s="43">
        <v>0.11406351263771873</v>
      </c>
      <c r="Q96" s="43">
        <v>0.11082307193778354</v>
      </c>
      <c r="R96" s="73"/>
      <c r="S96" s="14"/>
      <c r="T96" s="14"/>
      <c r="U96" s="15"/>
      <c r="V96" s="15"/>
      <c r="W96" s="15"/>
      <c r="X96" s="15"/>
      <c r="Y96" s="15"/>
    </row>
    <row r="97" spans="1:25" x14ac:dyDescent="0.25">
      <c r="A97" s="77" t="s">
        <v>127</v>
      </c>
      <c r="B97" s="77" t="s">
        <v>42</v>
      </c>
      <c r="C97" s="77" t="s">
        <v>136</v>
      </c>
      <c r="D97" s="41">
        <v>1447</v>
      </c>
      <c r="E97" s="41">
        <v>251</v>
      </c>
      <c r="F97" s="41">
        <v>0</v>
      </c>
      <c r="G97" s="41">
        <v>245</v>
      </c>
      <c r="H97" s="41">
        <v>1</v>
      </c>
      <c r="I97" s="41">
        <v>0</v>
      </c>
      <c r="J97" s="41">
        <v>0</v>
      </c>
      <c r="K97" s="41">
        <v>0</v>
      </c>
      <c r="L97" s="40">
        <v>246</v>
      </c>
      <c r="M97" s="41">
        <v>1</v>
      </c>
      <c r="N97" s="41">
        <v>0</v>
      </c>
      <c r="O97" s="42">
        <v>247</v>
      </c>
      <c r="P97" s="43">
        <v>0.17346233586731169</v>
      </c>
      <c r="Q97" s="43">
        <v>0.17000691085003455</v>
      </c>
      <c r="R97" s="73"/>
      <c r="S97" s="14"/>
      <c r="T97" s="14"/>
      <c r="U97" s="15"/>
      <c r="V97" s="15"/>
      <c r="W97" s="15"/>
      <c r="X97" s="15"/>
      <c r="Y97" s="15"/>
    </row>
    <row r="98" spans="1:25" x14ac:dyDescent="0.25">
      <c r="A98" s="16" t="s">
        <v>23</v>
      </c>
      <c r="B98" s="17"/>
      <c r="C98" s="17"/>
      <c r="D98" s="18">
        <f t="shared" ref="D98:N98" si="22">+SUM(D90:D97)</f>
        <v>16974</v>
      </c>
      <c r="E98" s="18">
        <f t="shared" si="22"/>
        <v>3367</v>
      </c>
      <c r="F98" s="18">
        <f t="shared" si="22"/>
        <v>557</v>
      </c>
      <c r="G98" s="18">
        <f t="shared" si="22"/>
        <v>2603</v>
      </c>
      <c r="H98" s="18">
        <f t="shared" si="22"/>
        <v>40</v>
      </c>
      <c r="I98" s="18">
        <f t="shared" si="22"/>
        <v>0</v>
      </c>
      <c r="J98" s="18">
        <f t="shared" si="22"/>
        <v>0</v>
      </c>
      <c r="K98" s="18">
        <f t="shared" si="22"/>
        <v>0</v>
      </c>
      <c r="L98" s="18">
        <f t="shared" si="1"/>
        <v>3200</v>
      </c>
      <c r="M98" s="18">
        <f t="shared" si="22"/>
        <v>6</v>
      </c>
      <c r="N98" s="18">
        <f t="shared" si="22"/>
        <v>0</v>
      </c>
      <c r="O98" s="18">
        <f>+SUM(O90:O97)</f>
        <v>3206</v>
      </c>
      <c r="P98" s="19">
        <f>IFERROR(E98/D98,0)</f>
        <v>0.19836220101331448</v>
      </c>
      <c r="Q98" s="19">
        <f>+IFERROR(L98/D98,0)</f>
        <v>0.18852362436667844</v>
      </c>
      <c r="R98" s="66"/>
      <c r="S98" s="14"/>
      <c r="T98" s="14"/>
      <c r="U98" s="15"/>
      <c r="V98" s="15"/>
      <c r="W98" s="15"/>
      <c r="X98" s="15"/>
      <c r="Y98" s="15"/>
    </row>
    <row r="99" spans="1:25" x14ac:dyDescent="0.25">
      <c r="A99" s="36" t="s">
        <v>137</v>
      </c>
      <c r="B99" s="53" t="s">
        <v>128</v>
      </c>
      <c r="C99" s="53" t="s">
        <v>138</v>
      </c>
      <c r="D99" s="41">
        <v>11939</v>
      </c>
      <c r="E99" s="41">
        <v>115</v>
      </c>
      <c r="F99" s="41">
        <v>70</v>
      </c>
      <c r="G99" s="41">
        <v>45</v>
      </c>
      <c r="H99" s="41">
        <v>0</v>
      </c>
      <c r="I99" s="41">
        <v>0</v>
      </c>
      <c r="J99" s="41">
        <v>0</v>
      </c>
      <c r="K99" s="41">
        <v>0</v>
      </c>
      <c r="L99" s="40">
        <v>115</v>
      </c>
      <c r="M99" s="41">
        <v>0</v>
      </c>
      <c r="N99" s="41">
        <v>0</v>
      </c>
      <c r="O99" s="42">
        <v>115</v>
      </c>
      <c r="P99" s="43">
        <v>9.6322975123544693E-3</v>
      </c>
      <c r="Q99" s="43">
        <v>9.6322975123544693E-3</v>
      </c>
      <c r="R99" s="73"/>
      <c r="S99" s="14"/>
      <c r="T99" s="14"/>
      <c r="U99" s="15"/>
      <c r="V99" s="15"/>
      <c r="W99" s="15"/>
      <c r="X99" s="15"/>
      <c r="Y99" s="15"/>
    </row>
    <row r="100" spans="1:25" x14ac:dyDescent="0.25">
      <c r="A100" s="36" t="s">
        <v>137</v>
      </c>
      <c r="B100" s="53" t="s">
        <v>128</v>
      </c>
      <c r="C100" s="53" t="s">
        <v>139</v>
      </c>
      <c r="D100" s="41">
        <v>9941</v>
      </c>
      <c r="E100" s="41">
        <v>322</v>
      </c>
      <c r="F100" s="41">
        <v>322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0">
        <v>322</v>
      </c>
      <c r="M100" s="41">
        <v>0</v>
      </c>
      <c r="N100" s="41">
        <v>0</v>
      </c>
      <c r="O100" s="42">
        <v>322</v>
      </c>
      <c r="P100" s="43">
        <v>3.2391107534453276E-2</v>
      </c>
      <c r="Q100" s="43">
        <v>3.2391107534453276E-2</v>
      </c>
      <c r="R100" s="73"/>
      <c r="S100" s="14"/>
      <c r="T100" s="14"/>
      <c r="U100" s="15"/>
      <c r="V100" s="15"/>
      <c r="W100" s="15"/>
      <c r="X100" s="15"/>
      <c r="Y100" s="15"/>
    </row>
    <row r="101" spans="1:25" x14ac:dyDescent="0.25">
      <c r="A101" s="36" t="s">
        <v>137</v>
      </c>
      <c r="B101" s="53" t="s">
        <v>128</v>
      </c>
      <c r="C101" s="53" t="s">
        <v>140</v>
      </c>
      <c r="D101" s="41">
        <v>11940</v>
      </c>
      <c r="E101" s="41">
        <v>608</v>
      </c>
      <c r="F101" s="41">
        <v>606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0">
        <v>606</v>
      </c>
      <c r="M101" s="41">
        <v>2</v>
      </c>
      <c r="N101" s="41">
        <v>0</v>
      </c>
      <c r="O101" s="42">
        <v>608</v>
      </c>
      <c r="P101" s="43">
        <v>5.0921273031825795E-2</v>
      </c>
      <c r="Q101" s="43">
        <v>5.0753768844221107E-2</v>
      </c>
      <c r="R101" s="73"/>
      <c r="S101" s="14"/>
      <c r="T101" s="14"/>
      <c r="U101" s="15"/>
      <c r="V101" s="15"/>
      <c r="W101" s="15"/>
      <c r="X101" s="15"/>
      <c r="Y101" s="15"/>
    </row>
    <row r="102" spans="1:25" x14ac:dyDescent="0.25">
      <c r="A102" s="36" t="s">
        <v>137</v>
      </c>
      <c r="B102" s="53" t="s">
        <v>42</v>
      </c>
      <c r="C102" s="53" t="s">
        <v>141</v>
      </c>
      <c r="D102" s="41">
        <v>4556</v>
      </c>
      <c r="E102" s="41">
        <v>499</v>
      </c>
      <c r="F102" s="41">
        <v>35</v>
      </c>
      <c r="G102" s="41">
        <v>451</v>
      </c>
      <c r="H102" s="41">
        <v>9</v>
      </c>
      <c r="I102" s="41">
        <v>1</v>
      </c>
      <c r="J102" s="41">
        <v>0</v>
      </c>
      <c r="K102" s="41">
        <v>0</v>
      </c>
      <c r="L102" s="40">
        <v>496</v>
      </c>
      <c r="M102" s="41">
        <v>3</v>
      </c>
      <c r="N102" s="41">
        <v>0</v>
      </c>
      <c r="O102" s="42">
        <v>499</v>
      </c>
      <c r="P102" s="43">
        <v>0.10952589991220368</v>
      </c>
      <c r="Q102" s="43">
        <v>0.10886742756804214</v>
      </c>
      <c r="R102" s="73"/>
      <c r="S102" s="14"/>
      <c r="T102" s="14"/>
      <c r="U102" s="15"/>
      <c r="V102" s="15"/>
      <c r="W102" s="15"/>
      <c r="X102" s="15"/>
      <c r="Y102" s="15"/>
    </row>
    <row r="103" spans="1:25" x14ac:dyDescent="0.25">
      <c r="A103" s="36" t="s">
        <v>137</v>
      </c>
      <c r="B103" s="53" t="s">
        <v>142</v>
      </c>
      <c r="C103" s="53" t="s">
        <v>143</v>
      </c>
      <c r="D103" s="41">
        <v>7619</v>
      </c>
      <c r="E103" s="41">
        <v>250</v>
      </c>
      <c r="F103" s="41">
        <v>246</v>
      </c>
      <c r="G103" s="41">
        <v>2</v>
      </c>
      <c r="H103" s="41">
        <v>0</v>
      </c>
      <c r="I103" s="41">
        <v>0</v>
      </c>
      <c r="J103" s="41">
        <v>0</v>
      </c>
      <c r="K103" s="41">
        <v>0</v>
      </c>
      <c r="L103" s="40">
        <v>248</v>
      </c>
      <c r="M103" s="41">
        <v>2</v>
      </c>
      <c r="N103" s="41">
        <v>0</v>
      </c>
      <c r="O103" s="42">
        <v>250</v>
      </c>
      <c r="P103" s="43">
        <v>3.281270507940675E-2</v>
      </c>
      <c r="Q103" s="43">
        <v>3.2550203438771491E-2</v>
      </c>
      <c r="R103" s="73"/>
      <c r="S103" s="14"/>
      <c r="T103" s="14"/>
      <c r="U103" s="15"/>
      <c r="V103" s="15"/>
      <c r="W103" s="15"/>
      <c r="X103" s="15"/>
      <c r="Y103" s="15"/>
    </row>
    <row r="104" spans="1:25" x14ac:dyDescent="0.25">
      <c r="A104" s="36" t="s">
        <v>137</v>
      </c>
      <c r="B104" s="53" t="s">
        <v>142</v>
      </c>
      <c r="C104" s="53" t="s">
        <v>144</v>
      </c>
      <c r="D104" s="41">
        <v>8644</v>
      </c>
      <c r="E104" s="41">
        <v>347</v>
      </c>
      <c r="F104" s="41">
        <v>242</v>
      </c>
      <c r="G104" s="41">
        <v>104</v>
      </c>
      <c r="H104" s="41">
        <v>1</v>
      </c>
      <c r="I104" s="41">
        <v>0</v>
      </c>
      <c r="J104" s="41">
        <v>0</v>
      </c>
      <c r="K104" s="41">
        <v>0</v>
      </c>
      <c r="L104" s="40">
        <v>347</v>
      </c>
      <c r="M104" s="41">
        <v>0</v>
      </c>
      <c r="N104" s="41">
        <v>0</v>
      </c>
      <c r="O104" s="42">
        <v>347</v>
      </c>
      <c r="P104" s="43">
        <v>4.0143452105506711E-2</v>
      </c>
      <c r="Q104" s="43">
        <v>4.0143452105506711E-2</v>
      </c>
      <c r="R104" s="73"/>
      <c r="S104" s="14"/>
      <c r="T104" s="14"/>
      <c r="U104" s="15"/>
      <c r="V104" s="15"/>
      <c r="W104" s="15"/>
      <c r="X104" s="15"/>
      <c r="Y104" s="15"/>
    </row>
    <row r="105" spans="1:25" x14ac:dyDescent="0.25">
      <c r="A105" s="36" t="s">
        <v>137</v>
      </c>
      <c r="B105" s="53" t="s">
        <v>42</v>
      </c>
      <c r="C105" s="53" t="s">
        <v>145</v>
      </c>
      <c r="D105" s="41">
        <v>5906</v>
      </c>
      <c r="E105" s="41">
        <v>291</v>
      </c>
      <c r="F105" s="41">
        <v>18</v>
      </c>
      <c r="G105" s="41">
        <v>272</v>
      </c>
      <c r="H105" s="41">
        <v>0</v>
      </c>
      <c r="I105" s="41">
        <v>0</v>
      </c>
      <c r="J105" s="41">
        <v>0</v>
      </c>
      <c r="K105" s="41">
        <v>1</v>
      </c>
      <c r="L105" s="40">
        <v>291</v>
      </c>
      <c r="M105" s="41">
        <v>0</v>
      </c>
      <c r="N105" s="41">
        <v>0</v>
      </c>
      <c r="O105" s="42">
        <v>291</v>
      </c>
      <c r="P105" s="43">
        <v>4.927192685404673E-2</v>
      </c>
      <c r="Q105" s="43">
        <v>4.927192685404673E-2</v>
      </c>
      <c r="R105" s="73"/>
      <c r="S105" s="14"/>
      <c r="T105" s="14"/>
      <c r="U105" s="15"/>
      <c r="V105" s="15"/>
      <c r="W105" s="15"/>
      <c r="X105" s="15"/>
      <c r="Y105" s="15"/>
    </row>
    <row r="106" spans="1:25" x14ac:dyDescent="0.25">
      <c r="A106" s="36" t="s">
        <v>137</v>
      </c>
      <c r="B106" s="53" t="s">
        <v>142</v>
      </c>
      <c r="C106" s="53" t="s">
        <v>146</v>
      </c>
      <c r="D106" s="41">
        <v>12938</v>
      </c>
      <c r="E106" s="41">
        <v>280</v>
      </c>
      <c r="F106" s="41">
        <v>262</v>
      </c>
      <c r="G106" s="41">
        <v>17</v>
      </c>
      <c r="H106" s="41">
        <v>0</v>
      </c>
      <c r="I106" s="41">
        <v>0</v>
      </c>
      <c r="J106" s="41">
        <v>0</v>
      </c>
      <c r="K106" s="41">
        <v>0</v>
      </c>
      <c r="L106" s="40">
        <v>279</v>
      </c>
      <c r="M106" s="41">
        <v>1</v>
      </c>
      <c r="N106" s="41">
        <v>0</v>
      </c>
      <c r="O106" s="42">
        <v>280</v>
      </c>
      <c r="P106" s="43">
        <v>2.1641675684031535E-2</v>
      </c>
      <c r="Q106" s="43">
        <v>2.1564383985159995E-2</v>
      </c>
      <c r="R106" s="73"/>
      <c r="S106" s="14"/>
      <c r="T106" s="14"/>
      <c r="U106" s="15"/>
      <c r="V106" s="15"/>
      <c r="W106" s="15"/>
      <c r="X106" s="15"/>
      <c r="Y106" s="15"/>
    </row>
    <row r="107" spans="1:25" x14ac:dyDescent="0.25">
      <c r="A107" s="16" t="s">
        <v>23</v>
      </c>
      <c r="B107" s="17"/>
      <c r="C107" s="17"/>
      <c r="D107" s="18">
        <f>+SUM(D99:D106)</f>
        <v>73483</v>
      </c>
      <c r="E107" s="18">
        <f t="shared" ref="E107:K107" si="23">+SUM(E99:E106)</f>
        <v>2712</v>
      </c>
      <c r="F107" s="18">
        <f t="shared" si="23"/>
        <v>1801</v>
      </c>
      <c r="G107" s="18">
        <f t="shared" si="23"/>
        <v>891</v>
      </c>
      <c r="H107" s="18">
        <f t="shared" si="23"/>
        <v>10</v>
      </c>
      <c r="I107" s="18">
        <f t="shared" si="23"/>
        <v>1</v>
      </c>
      <c r="J107" s="18">
        <f t="shared" si="23"/>
        <v>0</v>
      </c>
      <c r="K107" s="18">
        <f t="shared" si="23"/>
        <v>1</v>
      </c>
      <c r="L107" s="18">
        <f t="shared" ref="L107:L136" si="24">SUM(F107:K107)</f>
        <v>2704</v>
      </c>
      <c r="M107" s="18">
        <f>+SUM(M99:M106)</f>
        <v>8</v>
      </c>
      <c r="N107" s="18">
        <f>+SUM(N102:N106)</f>
        <v>0</v>
      </c>
      <c r="O107" s="18">
        <f>+SUM(O99:O106)</f>
        <v>2712</v>
      </c>
      <c r="P107" s="19">
        <f>IFERROR(E107/D107,0)</f>
        <v>3.6906495379883782E-2</v>
      </c>
      <c r="Q107" s="19">
        <f>+IFERROR(L107/D107,0)</f>
        <v>3.6797626661949023E-2</v>
      </c>
      <c r="R107" s="66"/>
      <c r="S107" s="14"/>
      <c r="T107" s="14"/>
      <c r="U107" s="15"/>
      <c r="V107" s="15"/>
      <c r="W107" s="15"/>
      <c r="X107" s="15"/>
      <c r="Y107" s="15"/>
    </row>
    <row r="108" spans="1:25" x14ac:dyDescent="0.25">
      <c r="A108" s="77" t="s">
        <v>147</v>
      </c>
      <c r="B108" s="77" t="s">
        <v>125</v>
      </c>
      <c r="C108" s="77" t="s">
        <v>148</v>
      </c>
      <c r="D108" s="41">
        <v>15367</v>
      </c>
      <c r="E108" s="41">
        <v>6650</v>
      </c>
      <c r="F108" s="41">
        <v>1458</v>
      </c>
      <c r="G108" s="41">
        <v>742</v>
      </c>
      <c r="H108" s="41">
        <v>50</v>
      </c>
      <c r="I108" s="41">
        <v>5</v>
      </c>
      <c r="J108" s="41">
        <v>0</v>
      </c>
      <c r="K108" s="41">
        <v>0</v>
      </c>
      <c r="L108" s="40">
        <v>2255</v>
      </c>
      <c r="M108" s="41">
        <v>0</v>
      </c>
      <c r="N108" s="41">
        <v>0</v>
      </c>
      <c r="O108" s="42">
        <v>2255</v>
      </c>
      <c r="P108" s="43">
        <v>0.43274549359016073</v>
      </c>
      <c r="Q108" s="43">
        <v>0.1467430207587688</v>
      </c>
      <c r="R108" s="73" t="s">
        <v>149</v>
      </c>
      <c r="S108" s="14"/>
      <c r="T108" s="14"/>
      <c r="U108" s="15"/>
      <c r="V108" s="15"/>
      <c r="W108" s="15"/>
      <c r="X108" s="15"/>
      <c r="Y108" s="15"/>
    </row>
    <row r="109" spans="1:25" x14ac:dyDescent="0.25">
      <c r="A109" s="77" t="s">
        <v>147</v>
      </c>
      <c r="B109" s="77" t="s">
        <v>125</v>
      </c>
      <c r="C109" s="77" t="s">
        <v>150</v>
      </c>
      <c r="D109" s="41">
        <v>552</v>
      </c>
      <c r="E109" s="41">
        <v>552</v>
      </c>
      <c r="F109" s="41">
        <v>135</v>
      </c>
      <c r="G109" s="41">
        <v>40</v>
      </c>
      <c r="H109" s="41">
        <v>0</v>
      </c>
      <c r="I109" s="41">
        <v>0</v>
      </c>
      <c r="J109" s="41">
        <v>0</v>
      </c>
      <c r="K109" s="41">
        <v>0</v>
      </c>
      <c r="L109" s="40">
        <v>175</v>
      </c>
      <c r="M109" s="41">
        <v>0</v>
      </c>
      <c r="N109" s="41">
        <v>0</v>
      </c>
      <c r="O109" s="42">
        <v>175</v>
      </c>
      <c r="P109" s="43">
        <v>1</v>
      </c>
      <c r="Q109" s="43">
        <v>0.3170289855072464</v>
      </c>
      <c r="R109" s="73" t="s">
        <v>151</v>
      </c>
      <c r="S109" s="14"/>
      <c r="T109" s="14"/>
      <c r="U109" s="15"/>
      <c r="V109" s="15"/>
      <c r="W109" s="15"/>
      <c r="X109" s="15"/>
      <c r="Y109" s="15"/>
    </row>
    <row r="110" spans="1:25" x14ac:dyDescent="0.25">
      <c r="A110" s="77" t="s">
        <v>147</v>
      </c>
      <c r="B110" s="77" t="s">
        <v>125</v>
      </c>
      <c r="C110" s="77" t="s">
        <v>152</v>
      </c>
      <c r="D110" s="41">
        <v>721</v>
      </c>
      <c r="E110" s="41">
        <v>721</v>
      </c>
      <c r="F110" s="41">
        <v>271</v>
      </c>
      <c r="G110" s="41">
        <v>33</v>
      </c>
      <c r="H110" s="41">
        <v>0</v>
      </c>
      <c r="I110" s="41">
        <v>0</v>
      </c>
      <c r="J110" s="41">
        <v>0</v>
      </c>
      <c r="K110" s="41">
        <v>0</v>
      </c>
      <c r="L110" s="40">
        <v>304</v>
      </c>
      <c r="M110" s="41">
        <v>0</v>
      </c>
      <c r="N110" s="41">
        <v>0</v>
      </c>
      <c r="O110" s="42">
        <v>304</v>
      </c>
      <c r="P110" s="43">
        <v>1</v>
      </c>
      <c r="Q110" s="43">
        <v>0.42163661581137307</v>
      </c>
      <c r="R110" s="73" t="s">
        <v>153</v>
      </c>
      <c r="S110" s="14"/>
      <c r="T110" s="14"/>
      <c r="U110" s="15"/>
      <c r="V110" s="15"/>
      <c r="W110" s="15"/>
      <c r="X110" s="15"/>
      <c r="Y110" s="15"/>
    </row>
    <row r="111" spans="1:25" x14ac:dyDescent="0.25">
      <c r="A111" s="77" t="s">
        <v>147</v>
      </c>
      <c r="B111" s="77" t="s">
        <v>125</v>
      </c>
      <c r="C111" s="77" t="s">
        <v>154</v>
      </c>
      <c r="D111" s="41">
        <v>956</v>
      </c>
      <c r="E111" s="41">
        <v>849</v>
      </c>
      <c r="F111" s="41">
        <v>266</v>
      </c>
      <c r="G111" s="41">
        <v>205</v>
      </c>
      <c r="H111" s="41">
        <v>3</v>
      </c>
      <c r="I111" s="41">
        <v>0</v>
      </c>
      <c r="J111" s="41">
        <v>0</v>
      </c>
      <c r="K111" s="41">
        <v>0</v>
      </c>
      <c r="L111" s="40">
        <v>474</v>
      </c>
      <c r="M111" s="41">
        <v>0</v>
      </c>
      <c r="N111" s="41">
        <v>0</v>
      </c>
      <c r="O111" s="42">
        <v>474</v>
      </c>
      <c r="P111" s="43">
        <v>0.88807531380753135</v>
      </c>
      <c r="Q111" s="43">
        <v>0.49581589958158995</v>
      </c>
      <c r="R111" s="73" t="s">
        <v>155</v>
      </c>
      <c r="S111" s="14"/>
      <c r="T111" s="14"/>
      <c r="U111" s="15"/>
      <c r="V111" s="15"/>
      <c r="W111" s="15"/>
      <c r="X111" s="15"/>
      <c r="Y111" s="15"/>
    </row>
    <row r="112" spans="1:25" x14ac:dyDescent="0.25">
      <c r="A112" s="77" t="s">
        <v>147</v>
      </c>
      <c r="B112" s="77" t="s">
        <v>156</v>
      </c>
      <c r="C112" s="77" t="s">
        <v>157</v>
      </c>
      <c r="D112" s="41">
        <v>5197</v>
      </c>
      <c r="E112" s="41">
        <v>4187</v>
      </c>
      <c r="F112" s="41">
        <v>2416</v>
      </c>
      <c r="G112" s="41">
        <v>687</v>
      </c>
      <c r="H112" s="41">
        <v>3</v>
      </c>
      <c r="I112" s="41">
        <v>12</v>
      </c>
      <c r="J112" s="41">
        <v>0</v>
      </c>
      <c r="K112" s="41">
        <v>0</v>
      </c>
      <c r="L112" s="40">
        <v>3118</v>
      </c>
      <c r="M112" s="41">
        <v>0</v>
      </c>
      <c r="N112" s="41">
        <v>0</v>
      </c>
      <c r="O112" s="42">
        <v>3118</v>
      </c>
      <c r="P112" s="43">
        <v>0.80565710987107952</v>
      </c>
      <c r="Q112" s="43">
        <v>0.59996151625938043</v>
      </c>
      <c r="R112" s="73" t="s">
        <v>158</v>
      </c>
      <c r="S112" s="14"/>
      <c r="T112" s="14"/>
      <c r="U112" s="15"/>
      <c r="V112" s="15"/>
      <c r="W112" s="15"/>
      <c r="X112" s="15"/>
      <c r="Y112" s="15"/>
    </row>
    <row r="113" spans="1:25" x14ac:dyDescent="0.25">
      <c r="A113" s="77" t="s">
        <v>147</v>
      </c>
      <c r="B113" s="77" t="s">
        <v>156</v>
      </c>
      <c r="C113" s="77" t="s">
        <v>33</v>
      </c>
      <c r="D113" s="41">
        <v>2748</v>
      </c>
      <c r="E113" s="41">
        <v>1277</v>
      </c>
      <c r="F113" s="41">
        <v>1034</v>
      </c>
      <c r="G113" s="41">
        <v>55</v>
      </c>
      <c r="H113" s="41">
        <v>0</v>
      </c>
      <c r="I113" s="41">
        <v>1</v>
      </c>
      <c r="J113" s="41">
        <v>0</v>
      </c>
      <c r="K113" s="41">
        <v>0</v>
      </c>
      <c r="L113" s="40">
        <v>1090</v>
      </c>
      <c r="M113" s="41">
        <v>0</v>
      </c>
      <c r="N113" s="41">
        <v>0</v>
      </c>
      <c r="O113" s="42">
        <v>1090</v>
      </c>
      <c r="P113" s="43">
        <v>0.46470160116448328</v>
      </c>
      <c r="Q113" s="43">
        <v>0.39665211062590977</v>
      </c>
      <c r="R113" s="73" t="s">
        <v>159</v>
      </c>
      <c r="S113" s="14"/>
      <c r="T113" s="14"/>
      <c r="U113" s="15"/>
      <c r="V113" s="15"/>
      <c r="W113" s="15"/>
      <c r="X113" s="15"/>
      <c r="Y113" s="15"/>
    </row>
    <row r="114" spans="1:25" x14ac:dyDescent="0.25">
      <c r="A114" s="77" t="s">
        <v>147</v>
      </c>
      <c r="B114" s="77" t="s">
        <v>156</v>
      </c>
      <c r="C114" s="77" t="s">
        <v>160</v>
      </c>
      <c r="D114" s="41">
        <v>2029</v>
      </c>
      <c r="E114" s="41">
        <v>1895</v>
      </c>
      <c r="F114" s="41">
        <v>1222</v>
      </c>
      <c r="G114" s="41">
        <v>79</v>
      </c>
      <c r="H114" s="41">
        <v>0</v>
      </c>
      <c r="I114" s="41">
        <v>4</v>
      </c>
      <c r="J114" s="41">
        <v>0</v>
      </c>
      <c r="K114" s="41">
        <v>0</v>
      </c>
      <c r="L114" s="40">
        <v>1305</v>
      </c>
      <c r="M114" s="41">
        <v>0</v>
      </c>
      <c r="N114" s="41">
        <v>0</v>
      </c>
      <c r="O114" s="42">
        <v>1305</v>
      </c>
      <c r="P114" s="43">
        <v>0.93395761458846727</v>
      </c>
      <c r="Q114" s="43">
        <v>0.64317397732873338</v>
      </c>
      <c r="R114" s="73" t="s">
        <v>161</v>
      </c>
      <c r="S114" s="14"/>
      <c r="T114" s="14"/>
      <c r="U114" s="15"/>
      <c r="V114" s="15"/>
      <c r="W114" s="15"/>
      <c r="X114" s="15"/>
      <c r="Y114" s="15"/>
    </row>
    <row r="115" spans="1:25" x14ac:dyDescent="0.25">
      <c r="A115" s="77" t="s">
        <v>147</v>
      </c>
      <c r="B115" s="77" t="s">
        <v>156</v>
      </c>
      <c r="C115" s="77" t="s">
        <v>162</v>
      </c>
      <c r="D115" s="41">
        <v>2141</v>
      </c>
      <c r="E115" s="41">
        <v>1608</v>
      </c>
      <c r="F115" s="41">
        <v>1141</v>
      </c>
      <c r="G115" s="41">
        <v>140</v>
      </c>
      <c r="H115" s="41">
        <v>0</v>
      </c>
      <c r="I115" s="41">
        <v>2</v>
      </c>
      <c r="J115" s="41">
        <v>0</v>
      </c>
      <c r="K115" s="41">
        <v>0</v>
      </c>
      <c r="L115" s="40">
        <v>1283</v>
      </c>
      <c r="M115" s="41">
        <v>0</v>
      </c>
      <c r="N115" s="41">
        <v>0</v>
      </c>
      <c r="O115" s="42">
        <v>1283</v>
      </c>
      <c r="P115" s="43">
        <v>0.75105091078935082</v>
      </c>
      <c r="Q115" s="43">
        <v>0.59925268566090617</v>
      </c>
      <c r="R115" s="73" t="s">
        <v>163</v>
      </c>
      <c r="S115" s="14"/>
      <c r="T115" s="14"/>
      <c r="U115" s="15"/>
      <c r="V115" s="15"/>
      <c r="W115" s="15"/>
      <c r="X115" s="15"/>
      <c r="Y115" s="15"/>
    </row>
    <row r="116" spans="1:25" x14ac:dyDescent="0.25">
      <c r="A116" s="77" t="s">
        <v>147</v>
      </c>
      <c r="B116" s="77" t="s">
        <v>125</v>
      </c>
      <c r="C116" s="77" t="s">
        <v>164</v>
      </c>
      <c r="D116" s="41">
        <v>1805</v>
      </c>
      <c r="E116" s="41">
        <v>1840</v>
      </c>
      <c r="F116" s="41">
        <v>424</v>
      </c>
      <c r="G116" s="41">
        <v>637</v>
      </c>
      <c r="H116" s="41">
        <v>33</v>
      </c>
      <c r="I116" s="41">
        <v>1</v>
      </c>
      <c r="J116" s="41">
        <v>0</v>
      </c>
      <c r="K116" s="41">
        <v>0</v>
      </c>
      <c r="L116" s="40">
        <v>1095</v>
      </c>
      <c r="M116" s="41">
        <v>0</v>
      </c>
      <c r="N116" s="41">
        <v>0</v>
      </c>
      <c r="O116" s="42">
        <v>1095</v>
      </c>
      <c r="P116" s="43">
        <v>1.0193905817174516</v>
      </c>
      <c r="Q116" s="43">
        <v>0.60664819944598336</v>
      </c>
      <c r="R116" s="73" t="s">
        <v>165</v>
      </c>
      <c r="S116" s="14"/>
      <c r="T116" s="14"/>
      <c r="U116" s="15"/>
      <c r="V116" s="15"/>
      <c r="W116" s="15"/>
      <c r="X116" s="15"/>
      <c r="Y116" s="15"/>
    </row>
    <row r="117" spans="1:25" x14ac:dyDescent="0.25">
      <c r="A117" s="77" t="s">
        <v>147</v>
      </c>
      <c r="B117" s="77" t="s">
        <v>125</v>
      </c>
      <c r="C117" s="77" t="s">
        <v>166</v>
      </c>
      <c r="D117" s="41">
        <v>1520</v>
      </c>
      <c r="E117" s="41">
        <v>1414</v>
      </c>
      <c r="F117" s="41">
        <v>351</v>
      </c>
      <c r="G117" s="41">
        <v>106</v>
      </c>
      <c r="H117" s="41">
        <v>0</v>
      </c>
      <c r="I117" s="41">
        <v>1</v>
      </c>
      <c r="J117" s="41">
        <v>0</v>
      </c>
      <c r="K117" s="41">
        <v>0</v>
      </c>
      <c r="L117" s="40">
        <v>458</v>
      </c>
      <c r="M117" s="41">
        <v>0</v>
      </c>
      <c r="N117" s="41">
        <v>0</v>
      </c>
      <c r="O117" s="42">
        <v>458</v>
      </c>
      <c r="P117" s="43">
        <v>0.93026315789473679</v>
      </c>
      <c r="Q117" s="43">
        <v>0.3013157894736842</v>
      </c>
      <c r="R117" s="73" t="s">
        <v>167</v>
      </c>
      <c r="S117" s="14"/>
      <c r="T117" s="14"/>
      <c r="U117" s="15"/>
      <c r="V117" s="15"/>
      <c r="W117" s="15"/>
      <c r="X117" s="15"/>
      <c r="Y117" s="15"/>
    </row>
    <row r="118" spans="1:25" x14ac:dyDescent="0.25">
      <c r="A118" s="77" t="s">
        <v>147</v>
      </c>
      <c r="B118" s="77" t="s">
        <v>125</v>
      </c>
      <c r="C118" s="77" t="s">
        <v>107</v>
      </c>
      <c r="D118" s="41">
        <v>1114</v>
      </c>
      <c r="E118" s="41">
        <v>876</v>
      </c>
      <c r="F118" s="41">
        <v>349</v>
      </c>
      <c r="G118" s="41">
        <v>298</v>
      </c>
      <c r="H118" s="41">
        <v>0</v>
      </c>
      <c r="I118" s="41">
        <v>0</v>
      </c>
      <c r="J118" s="41">
        <v>0</v>
      </c>
      <c r="K118" s="41">
        <v>0</v>
      </c>
      <c r="L118" s="40">
        <v>647</v>
      </c>
      <c r="M118" s="41">
        <v>0</v>
      </c>
      <c r="N118" s="41">
        <v>0</v>
      </c>
      <c r="O118" s="42">
        <v>647</v>
      </c>
      <c r="P118" s="43">
        <v>0.78635547576301612</v>
      </c>
      <c r="Q118" s="43">
        <v>0.58078994614003587</v>
      </c>
      <c r="R118" s="73" t="s">
        <v>168</v>
      </c>
      <c r="S118" s="14"/>
      <c r="T118" s="14"/>
      <c r="U118" s="15"/>
      <c r="V118" s="15"/>
      <c r="W118" s="15"/>
      <c r="X118" s="15"/>
      <c r="Y118" s="15"/>
    </row>
    <row r="119" spans="1:25" x14ac:dyDescent="0.25">
      <c r="A119" s="77" t="s">
        <v>147</v>
      </c>
      <c r="B119" s="77" t="s">
        <v>125</v>
      </c>
      <c r="C119" s="77" t="s">
        <v>169</v>
      </c>
      <c r="D119" s="41">
        <v>2427</v>
      </c>
      <c r="E119" s="41">
        <v>1780</v>
      </c>
      <c r="F119" s="41">
        <v>1135</v>
      </c>
      <c r="G119" s="41">
        <v>149</v>
      </c>
      <c r="H119" s="41">
        <v>0</v>
      </c>
      <c r="I119" s="41">
        <v>0</v>
      </c>
      <c r="J119" s="41">
        <v>0</v>
      </c>
      <c r="K119" s="41">
        <v>0</v>
      </c>
      <c r="L119" s="40">
        <v>1284</v>
      </c>
      <c r="M119" s="41">
        <v>0</v>
      </c>
      <c r="N119" s="41">
        <v>0</v>
      </c>
      <c r="O119" s="42">
        <v>1284</v>
      </c>
      <c r="P119" s="43">
        <v>0.73341573959620932</v>
      </c>
      <c r="Q119" s="43">
        <v>0.52904820766378247</v>
      </c>
      <c r="R119" s="73" t="s">
        <v>170</v>
      </c>
      <c r="S119" s="14"/>
      <c r="T119" s="14"/>
      <c r="U119" s="15"/>
      <c r="V119" s="15"/>
      <c r="W119" s="15"/>
      <c r="X119" s="15"/>
      <c r="Y119" s="15"/>
    </row>
    <row r="120" spans="1:25" x14ac:dyDescent="0.25">
      <c r="A120" s="77" t="s">
        <v>147</v>
      </c>
      <c r="B120" s="77" t="s">
        <v>125</v>
      </c>
      <c r="C120" s="77" t="s">
        <v>171</v>
      </c>
      <c r="D120" s="41">
        <v>1729</v>
      </c>
      <c r="E120" s="41">
        <v>1218</v>
      </c>
      <c r="F120" s="41">
        <v>487</v>
      </c>
      <c r="G120" s="41">
        <v>184</v>
      </c>
      <c r="H120" s="41">
        <v>0</v>
      </c>
      <c r="I120" s="41">
        <v>0</v>
      </c>
      <c r="J120" s="41">
        <v>0</v>
      </c>
      <c r="K120" s="41">
        <v>0</v>
      </c>
      <c r="L120" s="40">
        <v>671</v>
      </c>
      <c r="M120" s="41">
        <v>0</v>
      </c>
      <c r="N120" s="41">
        <v>0</v>
      </c>
      <c r="O120" s="42">
        <v>671</v>
      </c>
      <c r="P120" s="43">
        <v>0.70445344129554655</v>
      </c>
      <c r="Q120" s="43">
        <v>0.38808559861191438</v>
      </c>
      <c r="R120" s="73" t="s">
        <v>172</v>
      </c>
      <c r="S120" s="14"/>
      <c r="T120" s="14"/>
      <c r="U120" s="15"/>
      <c r="V120" s="15"/>
      <c r="W120" s="15"/>
      <c r="X120" s="15"/>
      <c r="Y120" s="15"/>
    </row>
    <row r="121" spans="1:25" x14ac:dyDescent="0.25">
      <c r="A121" s="77" t="s">
        <v>147</v>
      </c>
      <c r="B121" s="77" t="s">
        <v>125</v>
      </c>
      <c r="C121" s="77" t="s">
        <v>173</v>
      </c>
      <c r="D121" s="41">
        <v>742</v>
      </c>
      <c r="E121" s="41">
        <v>586</v>
      </c>
      <c r="F121" s="41">
        <v>344</v>
      </c>
      <c r="G121" s="41">
        <v>236</v>
      </c>
      <c r="H121" s="41">
        <v>0</v>
      </c>
      <c r="I121" s="41">
        <v>0</v>
      </c>
      <c r="J121" s="41">
        <v>0</v>
      </c>
      <c r="K121" s="41">
        <v>0</v>
      </c>
      <c r="L121" s="40">
        <v>580</v>
      </c>
      <c r="M121" s="41">
        <v>0</v>
      </c>
      <c r="N121" s="41">
        <v>0</v>
      </c>
      <c r="O121" s="42">
        <v>580</v>
      </c>
      <c r="P121" s="43">
        <v>0.78975741239892183</v>
      </c>
      <c r="Q121" s="43">
        <v>0.78167115902964956</v>
      </c>
      <c r="R121" s="73" t="s">
        <v>174</v>
      </c>
      <c r="S121" s="14"/>
      <c r="T121" s="14"/>
      <c r="U121" s="15"/>
      <c r="V121" s="15"/>
      <c r="W121" s="15"/>
      <c r="X121" s="15"/>
      <c r="Y121" s="15"/>
    </row>
    <row r="122" spans="1:25" x14ac:dyDescent="0.25">
      <c r="A122" s="16" t="s">
        <v>23</v>
      </c>
      <c r="B122" s="17"/>
      <c r="C122" s="17"/>
      <c r="D122" s="18">
        <f>+SUM(D108:D121)</f>
        <v>39048</v>
      </c>
      <c r="E122" s="18">
        <f t="shared" ref="E122:K122" si="25">+SUM(E108:E121)</f>
        <v>25453</v>
      </c>
      <c r="F122" s="18">
        <f t="shared" si="25"/>
        <v>11033</v>
      </c>
      <c r="G122" s="18">
        <f t="shared" si="25"/>
        <v>3591</v>
      </c>
      <c r="H122" s="18">
        <f t="shared" si="25"/>
        <v>89</v>
      </c>
      <c r="I122" s="18">
        <f t="shared" si="25"/>
        <v>26</v>
      </c>
      <c r="J122" s="18">
        <f t="shared" si="25"/>
        <v>0</v>
      </c>
      <c r="K122" s="18">
        <f t="shared" si="25"/>
        <v>0</v>
      </c>
      <c r="L122" s="18">
        <f t="shared" si="24"/>
        <v>14739</v>
      </c>
      <c r="M122" s="18">
        <f t="shared" ref="M122:O122" si="26">+SUM(M108:M121)</f>
        <v>0</v>
      </c>
      <c r="N122" s="18">
        <f t="shared" si="26"/>
        <v>0</v>
      </c>
      <c r="O122" s="18">
        <f t="shared" si="26"/>
        <v>14739</v>
      </c>
      <c r="P122" s="19">
        <f>IFERROR(E122/D122,0)</f>
        <v>0.65183876254865802</v>
      </c>
      <c r="Q122" s="19">
        <f>+IFERROR(L122/D122,0)</f>
        <v>0.37745851259987706</v>
      </c>
      <c r="R122" s="66"/>
      <c r="S122" s="14"/>
      <c r="T122" s="14"/>
      <c r="U122" s="15"/>
      <c r="V122" s="15"/>
      <c r="W122" s="15"/>
      <c r="X122" s="15"/>
      <c r="Y122" s="15"/>
    </row>
    <row r="123" spans="1:25" x14ac:dyDescent="0.25">
      <c r="A123" s="20" t="s">
        <v>175</v>
      </c>
      <c r="B123" s="28" t="s">
        <v>118</v>
      </c>
      <c r="C123" s="28" t="s">
        <v>176</v>
      </c>
      <c r="D123" s="78">
        <v>2910</v>
      </c>
      <c r="E123" s="78">
        <v>1246</v>
      </c>
      <c r="F123" s="78">
        <v>512</v>
      </c>
      <c r="G123" s="78"/>
      <c r="H123" s="78"/>
      <c r="I123" s="78"/>
      <c r="J123" s="78"/>
      <c r="K123" s="78"/>
      <c r="L123" s="29">
        <v>512</v>
      </c>
      <c r="M123" s="29">
        <v>6</v>
      </c>
      <c r="N123" s="29"/>
      <c r="O123" s="29">
        <v>518</v>
      </c>
      <c r="P123" s="31">
        <v>0.42817869415807558</v>
      </c>
      <c r="Q123" s="31">
        <v>0.1759450171821306</v>
      </c>
      <c r="R123" s="79"/>
      <c r="S123" s="14"/>
      <c r="T123" s="14"/>
      <c r="U123" s="15"/>
      <c r="V123" s="15"/>
      <c r="W123" s="15"/>
      <c r="X123" s="15"/>
      <c r="Y123" s="15"/>
    </row>
    <row r="124" spans="1:25" x14ac:dyDescent="0.25">
      <c r="A124" s="20" t="s">
        <v>175</v>
      </c>
      <c r="B124" s="28" t="s">
        <v>107</v>
      </c>
      <c r="C124" s="28" t="s">
        <v>177</v>
      </c>
      <c r="D124" s="78">
        <v>1324</v>
      </c>
      <c r="E124" s="78">
        <v>698</v>
      </c>
      <c r="F124" s="78">
        <v>697</v>
      </c>
      <c r="G124" s="78"/>
      <c r="H124" s="78"/>
      <c r="I124" s="78"/>
      <c r="J124" s="78"/>
      <c r="K124" s="78"/>
      <c r="L124" s="29">
        <v>697</v>
      </c>
      <c r="M124" s="29">
        <v>1</v>
      </c>
      <c r="N124" s="29"/>
      <c r="O124" s="29">
        <v>698</v>
      </c>
      <c r="P124" s="31" t="s">
        <v>178</v>
      </c>
      <c r="Q124" s="31" t="s">
        <v>178</v>
      </c>
      <c r="R124" s="79"/>
      <c r="S124" s="14"/>
      <c r="T124" s="14"/>
      <c r="U124" s="15"/>
      <c r="V124" s="15"/>
      <c r="W124" s="15"/>
      <c r="X124" s="15"/>
      <c r="Y124" s="15"/>
    </row>
    <row r="125" spans="1:25" x14ac:dyDescent="0.25">
      <c r="A125" s="20" t="s">
        <v>175</v>
      </c>
      <c r="B125" s="80" t="s">
        <v>107</v>
      </c>
      <c r="C125" s="80" t="s">
        <v>179</v>
      </c>
      <c r="D125" s="78">
        <v>389</v>
      </c>
      <c r="E125" s="78">
        <v>246</v>
      </c>
      <c r="F125" s="78">
        <v>246</v>
      </c>
      <c r="G125" s="78"/>
      <c r="H125" s="78"/>
      <c r="I125" s="78"/>
      <c r="J125" s="78"/>
      <c r="K125" s="78"/>
      <c r="L125" s="29">
        <v>246</v>
      </c>
      <c r="M125" s="34">
        <v>0</v>
      </c>
      <c r="N125" s="34"/>
      <c r="O125" s="29">
        <v>246</v>
      </c>
      <c r="P125" s="31" t="s">
        <v>178</v>
      </c>
      <c r="Q125" s="31" t="s">
        <v>178</v>
      </c>
      <c r="R125" s="79"/>
      <c r="S125" s="14"/>
      <c r="T125" s="14"/>
      <c r="U125" s="15"/>
      <c r="V125" s="15"/>
      <c r="W125" s="15"/>
      <c r="X125" s="15"/>
      <c r="Y125" s="15"/>
    </row>
    <row r="126" spans="1:25" x14ac:dyDescent="0.25">
      <c r="A126" s="16" t="s">
        <v>23</v>
      </c>
      <c r="B126" s="17"/>
      <c r="C126" s="17"/>
      <c r="D126" s="18">
        <f>+SUM(D123:D125)</f>
        <v>4623</v>
      </c>
      <c r="E126" s="18">
        <f t="shared" ref="E126:K126" si="27">+SUM(E123:E125)</f>
        <v>2190</v>
      </c>
      <c r="F126" s="18">
        <f t="shared" si="27"/>
        <v>1455</v>
      </c>
      <c r="G126" s="18">
        <f t="shared" si="27"/>
        <v>0</v>
      </c>
      <c r="H126" s="18">
        <f t="shared" si="27"/>
        <v>0</v>
      </c>
      <c r="I126" s="18">
        <f t="shared" si="27"/>
        <v>0</v>
      </c>
      <c r="J126" s="18">
        <f t="shared" si="27"/>
        <v>0</v>
      </c>
      <c r="K126" s="18">
        <f t="shared" si="27"/>
        <v>0</v>
      </c>
      <c r="L126" s="18">
        <f t="shared" ref="L126" si="28">SUM(F126:K126)</f>
        <v>1455</v>
      </c>
      <c r="M126" s="18">
        <f>+SUM(M123:M125)</f>
        <v>7</v>
      </c>
      <c r="N126" s="18">
        <f>+SUM(N110:N125)</f>
        <v>0</v>
      </c>
      <c r="O126" s="18">
        <f>+SUM(O123:O125)</f>
        <v>1462</v>
      </c>
      <c r="P126" s="19">
        <f>IFERROR(E126/D126,0)</f>
        <v>0.47371836469824791</v>
      </c>
      <c r="Q126" s="19">
        <f>+IFERROR(L126/D126,0)</f>
        <v>0.31473069435431539</v>
      </c>
      <c r="R126" s="75"/>
      <c r="S126" s="14"/>
      <c r="T126" s="14"/>
      <c r="U126" s="15"/>
      <c r="V126" s="15"/>
      <c r="W126" s="15"/>
      <c r="X126" s="15"/>
      <c r="Y126" s="15"/>
    </row>
    <row r="127" spans="1:25" x14ac:dyDescent="0.25">
      <c r="A127" s="36" t="s">
        <v>180</v>
      </c>
      <c r="B127" s="53" t="s">
        <v>121</v>
      </c>
      <c r="C127" s="53" t="s">
        <v>181</v>
      </c>
      <c r="D127" s="41">
        <v>140</v>
      </c>
      <c r="E127" s="41">
        <v>140</v>
      </c>
      <c r="F127" s="41">
        <v>1</v>
      </c>
      <c r="G127" s="41">
        <v>123</v>
      </c>
      <c r="H127" s="41"/>
      <c r="I127" s="41"/>
      <c r="J127" s="41"/>
      <c r="K127" s="41"/>
      <c r="L127" s="40">
        <v>124</v>
      </c>
      <c r="M127" s="41"/>
      <c r="N127" s="41"/>
      <c r="O127" s="42">
        <v>124</v>
      </c>
      <c r="P127" s="43">
        <v>1</v>
      </c>
      <c r="Q127" s="43">
        <v>0.88571428571428568</v>
      </c>
      <c r="R127" s="73"/>
      <c r="S127" s="14"/>
      <c r="T127" s="14"/>
      <c r="U127" s="15"/>
      <c r="V127" s="15"/>
      <c r="W127" s="15"/>
      <c r="X127" s="15"/>
      <c r="Y127" s="15"/>
    </row>
    <row r="128" spans="1:25" x14ac:dyDescent="0.25">
      <c r="A128" s="16" t="s">
        <v>23</v>
      </c>
      <c r="B128" s="17"/>
      <c r="C128" s="17"/>
      <c r="D128" s="18">
        <f>+SUM(D127)</f>
        <v>140</v>
      </c>
      <c r="E128" s="18">
        <f>+SUM(E127)</f>
        <v>140</v>
      </c>
      <c r="F128" s="18">
        <f t="shared" ref="F128:K128" si="29">+SUM(F127)</f>
        <v>1</v>
      </c>
      <c r="G128" s="18">
        <f t="shared" si="29"/>
        <v>123</v>
      </c>
      <c r="H128" s="18">
        <f t="shared" si="29"/>
        <v>0</v>
      </c>
      <c r="I128" s="18">
        <f t="shared" si="29"/>
        <v>0</v>
      </c>
      <c r="J128" s="18">
        <f t="shared" si="29"/>
        <v>0</v>
      </c>
      <c r="K128" s="18">
        <f t="shared" si="29"/>
        <v>0</v>
      </c>
      <c r="L128" s="18">
        <f t="shared" si="24"/>
        <v>124</v>
      </c>
      <c r="M128" s="18">
        <f>+SUM(M127)</f>
        <v>0</v>
      </c>
      <c r="N128" s="18">
        <f>+SUM(N127)</f>
        <v>0</v>
      </c>
      <c r="O128" s="18">
        <f>+SUM(O127)</f>
        <v>124</v>
      </c>
      <c r="P128" s="19">
        <f>IFERROR(E128/D128,0)</f>
        <v>1</v>
      </c>
      <c r="Q128" s="19">
        <f>+IFERROR(L128/D128,0)</f>
        <v>0.88571428571428568</v>
      </c>
      <c r="R128" s="17"/>
      <c r="S128" s="14"/>
      <c r="T128" s="14"/>
      <c r="U128" s="15"/>
      <c r="V128" s="15"/>
      <c r="W128" s="15"/>
      <c r="X128" s="15"/>
      <c r="Y128" s="15"/>
    </row>
    <row r="129" spans="1:25" x14ac:dyDescent="0.25">
      <c r="A129" s="77" t="s">
        <v>182</v>
      </c>
      <c r="B129" s="77" t="s">
        <v>121</v>
      </c>
      <c r="C129" s="77" t="s">
        <v>183</v>
      </c>
      <c r="D129" s="41">
        <v>166</v>
      </c>
      <c r="E129" s="41">
        <v>166</v>
      </c>
      <c r="F129" s="41">
        <v>21</v>
      </c>
      <c r="G129" s="41">
        <v>62</v>
      </c>
      <c r="H129" s="41">
        <v>0</v>
      </c>
      <c r="I129" s="41">
        <v>0</v>
      </c>
      <c r="J129" s="41">
        <v>0</v>
      </c>
      <c r="K129" s="41">
        <v>0</v>
      </c>
      <c r="L129" s="40">
        <v>83</v>
      </c>
      <c r="M129" s="41">
        <v>0</v>
      </c>
      <c r="N129" s="41"/>
      <c r="O129" s="42">
        <v>83</v>
      </c>
      <c r="P129" s="43">
        <v>1</v>
      </c>
      <c r="Q129" s="43">
        <v>0.5</v>
      </c>
      <c r="R129" s="73"/>
      <c r="S129" s="14"/>
      <c r="T129" s="14"/>
      <c r="U129" s="15"/>
      <c r="V129" s="15"/>
      <c r="W129" s="15"/>
      <c r="X129" s="15"/>
      <c r="Y129" s="15"/>
    </row>
    <row r="130" spans="1:25" x14ac:dyDescent="0.25">
      <c r="A130" s="77" t="s">
        <v>182</v>
      </c>
      <c r="B130" s="77" t="s">
        <v>20</v>
      </c>
      <c r="C130" s="77" t="s">
        <v>184</v>
      </c>
      <c r="D130" s="41">
        <v>175</v>
      </c>
      <c r="E130" s="41">
        <v>176</v>
      </c>
      <c r="F130" s="41">
        <v>132</v>
      </c>
      <c r="G130" s="41">
        <v>43</v>
      </c>
      <c r="H130" s="41"/>
      <c r="I130" s="41"/>
      <c r="J130" s="41"/>
      <c r="K130" s="41"/>
      <c r="L130" s="40">
        <v>175</v>
      </c>
      <c r="M130" s="41">
        <v>1</v>
      </c>
      <c r="N130" s="41"/>
      <c r="O130" s="42">
        <v>176</v>
      </c>
      <c r="P130" s="43">
        <v>1.0057142857142858</v>
      </c>
      <c r="Q130" s="43">
        <v>1</v>
      </c>
      <c r="R130" s="73"/>
      <c r="S130" s="14"/>
      <c r="T130" s="14"/>
      <c r="U130" s="15"/>
      <c r="V130" s="15"/>
      <c r="W130" s="15"/>
      <c r="X130" s="15"/>
      <c r="Y130" s="15"/>
    </row>
    <row r="131" spans="1:25" x14ac:dyDescent="0.25">
      <c r="A131" s="16" t="s">
        <v>23</v>
      </c>
      <c r="B131" s="66"/>
      <c r="C131" s="66"/>
      <c r="D131" s="18">
        <f t="shared" ref="D131:L131" si="30">+SUM(D129:D130)</f>
        <v>341</v>
      </c>
      <c r="E131" s="18">
        <f t="shared" si="30"/>
        <v>342</v>
      </c>
      <c r="F131" s="18">
        <f t="shared" si="30"/>
        <v>153</v>
      </c>
      <c r="G131" s="18">
        <f t="shared" si="30"/>
        <v>105</v>
      </c>
      <c r="H131" s="18">
        <f t="shared" si="30"/>
        <v>0</v>
      </c>
      <c r="I131" s="18">
        <f t="shared" si="30"/>
        <v>0</v>
      </c>
      <c r="J131" s="18">
        <f t="shared" si="30"/>
        <v>0</v>
      </c>
      <c r="K131" s="18">
        <f t="shared" si="30"/>
        <v>0</v>
      </c>
      <c r="L131" s="18">
        <f t="shared" si="30"/>
        <v>258</v>
      </c>
      <c r="M131" s="18">
        <f t="shared" ref="M131:O131" si="31">+SUM(M129:M130)</f>
        <v>1</v>
      </c>
      <c r="N131" s="18">
        <f t="shared" si="31"/>
        <v>0</v>
      </c>
      <c r="O131" s="18">
        <f t="shared" si="31"/>
        <v>259</v>
      </c>
      <c r="P131" s="19">
        <f>IFERROR(E131/D131,0)</f>
        <v>1.0029325513196481</v>
      </c>
      <c r="Q131" s="19">
        <f>+IFERROR(L131/D131,0)</f>
        <v>0.75659824046920821</v>
      </c>
      <c r="R131" s="66"/>
      <c r="S131" s="14"/>
      <c r="T131" s="14"/>
      <c r="U131" s="15"/>
      <c r="V131" s="15"/>
      <c r="W131" s="15"/>
      <c r="X131" s="15"/>
      <c r="Y131" s="15"/>
    </row>
    <row r="132" spans="1:25" x14ac:dyDescent="0.25">
      <c r="A132" s="77" t="s">
        <v>185</v>
      </c>
      <c r="B132" s="77" t="s">
        <v>125</v>
      </c>
      <c r="C132" s="77" t="s">
        <v>186</v>
      </c>
      <c r="D132" s="41">
        <v>1304</v>
      </c>
      <c r="E132" s="41">
        <v>477</v>
      </c>
      <c r="F132" s="41">
        <v>108</v>
      </c>
      <c r="G132" s="41">
        <v>105</v>
      </c>
      <c r="H132" s="41">
        <v>1</v>
      </c>
      <c r="I132" s="41">
        <v>0</v>
      </c>
      <c r="J132" s="41">
        <v>0</v>
      </c>
      <c r="K132" s="41">
        <v>0</v>
      </c>
      <c r="L132" s="40">
        <v>214</v>
      </c>
      <c r="M132" s="41">
        <v>0</v>
      </c>
      <c r="N132" s="41">
        <v>0</v>
      </c>
      <c r="O132" s="42">
        <v>214</v>
      </c>
      <c r="P132" s="43">
        <f>E132/D132</f>
        <v>0.36579754601226994</v>
      </c>
      <c r="Q132" s="43">
        <f>L132/D132</f>
        <v>0.16411042944785276</v>
      </c>
      <c r="R132" s="73"/>
      <c r="S132" s="14"/>
      <c r="T132" s="14"/>
      <c r="U132" s="15"/>
      <c r="V132" s="15"/>
      <c r="W132" s="15"/>
      <c r="X132" s="15"/>
      <c r="Y132" s="15"/>
    </row>
    <row r="133" spans="1:25" x14ac:dyDescent="0.25">
      <c r="A133" s="16" t="s">
        <v>23</v>
      </c>
      <c r="B133" s="66"/>
      <c r="C133" s="66"/>
      <c r="D133" s="18">
        <f>+SUM(D132)</f>
        <v>1304</v>
      </c>
      <c r="E133" s="18">
        <f t="shared" ref="E133:K133" si="32">+SUM(E132)</f>
        <v>477</v>
      </c>
      <c r="F133" s="18">
        <f t="shared" si="32"/>
        <v>108</v>
      </c>
      <c r="G133" s="18">
        <f t="shared" si="32"/>
        <v>105</v>
      </c>
      <c r="H133" s="18">
        <f t="shared" si="32"/>
        <v>1</v>
      </c>
      <c r="I133" s="18">
        <f t="shared" si="32"/>
        <v>0</v>
      </c>
      <c r="J133" s="18">
        <f t="shared" si="32"/>
        <v>0</v>
      </c>
      <c r="K133" s="18">
        <f t="shared" si="32"/>
        <v>0</v>
      </c>
      <c r="L133" s="18">
        <f t="shared" ref="L133" si="33">SUM(F133:K133)</f>
        <v>214</v>
      </c>
      <c r="M133" s="18">
        <f>SUM(M132)</f>
        <v>0</v>
      </c>
      <c r="N133" s="18">
        <f t="shared" ref="N133" si="34">+SUM(N131:N132)</f>
        <v>0</v>
      </c>
      <c r="O133" s="18">
        <f>+SUM(O132)</f>
        <v>214</v>
      </c>
      <c r="P133" s="19">
        <f>IFERROR(E133/D133,0)</f>
        <v>0.36579754601226994</v>
      </c>
      <c r="Q133" s="19">
        <f>+IFERROR(L133/D133,0)</f>
        <v>0.16411042944785276</v>
      </c>
      <c r="R133" s="66"/>
      <c r="S133" s="14"/>
      <c r="T133" s="14"/>
      <c r="U133" s="15"/>
      <c r="V133" s="15"/>
      <c r="W133" s="15"/>
      <c r="X133" s="15"/>
      <c r="Y133" s="15"/>
    </row>
    <row r="134" spans="1:25" x14ac:dyDescent="0.25">
      <c r="A134" s="77" t="s">
        <v>187</v>
      </c>
      <c r="B134" s="77" t="s">
        <v>128</v>
      </c>
      <c r="C134" s="77" t="s">
        <v>188</v>
      </c>
      <c r="D134" s="41">
        <v>6621</v>
      </c>
      <c r="E134" s="41">
        <v>5680</v>
      </c>
      <c r="F134" s="41">
        <v>179</v>
      </c>
      <c r="G134" s="41">
        <v>4018</v>
      </c>
      <c r="H134" s="41">
        <v>746</v>
      </c>
      <c r="I134" s="41">
        <v>131</v>
      </c>
      <c r="J134" s="41">
        <v>0</v>
      </c>
      <c r="K134" s="41">
        <v>0</v>
      </c>
      <c r="L134" s="40">
        <v>5074</v>
      </c>
      <c r="M134" s="41">
        <v>1</v>
      </c>
      <c r="N134" s="41">
        <v>0</v>
      </c>
      <c r="O134" s="42">
        <v>5075</v>
      </c>
      <c r="P134" s="43">
        <v>0.85787645370789911</v>
      </c>
      <c r="Q134" s="43">
        <v>0.76634949403413377</v>
      </c>
      <c r="R134" s="73"/>
      <c r="S134" s="14"/>
      <c r="T134" s="14"/>
      <c r="U134" s="15"/>
      <c r="V134" s="15"/>
      <c r="W134" s="15"/>
      <c r="X134" s="15"/>
      <c r="Y134" s="15"/>
    </row>
    <row r="135" spans="1:25" x14ac:dyDescent="0.25">
      <c r="A135" s="77" t="s">
        <v>187</v>
      </c>
      <c r="B135" s="77" t="s">
        <v>128</v>
      </c>
      <c r="C135" s="77" t="s">
        <v>189</v>
      </c>
      <c r="D135" s="41">
        <v>10683</v>
      </c>
      <c r="E135" s="41">
        <v>2208</v>
      </c>
      <c r="F135" s="41">
        <v>42</v>
      </c>
      <c r="G135" s="41">
        <v>1246</v>
      </c>
      <c r="H135" s="41">
        <v>919</v>
      </c>
      <c r="I135" s="41">
        <v>62</v>
      </c>
      <c r="J135" s="41">
        <v>0</v>
      </c>
      <c r="K135" s="41">
        <v>0</v>
      </c>
      <c r="L135" s="40">
        <v>2269</v>
      </c>
      <c r="M135" s="41">
        <v>0</v>
      </c>
      <c r="N135" s="41">
        <v>0</v>
      </c>
      <c r="O135" s="42">
        <v>2269</v>
      </c>
      <c r="P135" s="43">
        <v>0.20668351586632969</v>
      </c>
      <c r="Q135" s="43">
        <v>0.21239352241879622</v>
      </c>
      <c r="R135" s="73"/>
      <c r="S135" s="14"/>
      <c r="T135" s="14"/>
      <c r="U135" s="15"/>
      <c r="V135" s="15"/>
      <c r="W135" s="15"/>
      <c r="X135" s="15"/>
      <c r="Y135" s="15"/>
    </row>
    <row r="136" spans="1:25" x14ac:dyDescent="0.25">
      <c r="A136" s="16" t="s">
        <v>23</v>
      </c>
      <c r="B136" s="66"/>
      <c r="C136" s="66"/>
      <c r="D136" s="18">
        <f t="shared" ref="D136:O136" si="35">+SUM(D134:D135)</f>
        <v>17304</v>
      </c>
      <c r="E136" s="18">
        <f t="shared" si="35"/>
        <v>7888</v>
      </c>
      <c r="F136" s="18">
        <f t="shared" si="35"/>
        <v>221</v>
      </c>
      <c r="G136" s="18">
        <f t="shared" si="35"/>
        <v>5264</v>
      </c>
      <c r="H136" s="18">
        <f t="shared" si="35"/>
        <v>1665</v>
      </c>
      <c r="I136" s="18">
        <f t="shared" si="35"/>
        <v>193</v>
      </c>
      <c r="J136" s="18">
        <f t="shared" si="35"/>
        <v>0</v>
      </c>
      <c r="K136" s="18">
        <f t="shared" si="35"/>
        <v>0</v>
      </c>
      <c r="L136" s="18">
        <f t="shared" si="24"/>
        <v>7343</v>
      </c>
      <c r="M136" s="18">
        <f t="shared" si="35"/>
        <v>1</v>
      </c>
      <c r="N136" s="18">
        <f t="shared" si="35"/>
        <v>0</v>
      </c>
      <c r="O136" s="18">
        <f t="shared" si="35"/>
        <v>7344</v>
      </c>
      <c r="P136" s="19">
        <f>IFERROR(E136/D136,0)</f>
        <v>0.45584835876098012</v>
      </c>
      <c r="Q136" s="19">
        <f>+IFERROR(L136/D136,0)</f>
        <v>0.42435275080906149</v>
      </c>
      <c r="R136" s="66"/>
      <c r="S136" s="14"/>
      <c r="T136" s="14"/>
      <c r="U136" s="15"/>
      <c r="V136" s="15"/>
      <c r="W136" s="15"/>
      <c r="X136" s="15"/>
      <c r="Y136" s="15"/>
    </row>
    <row r="137" spans="1:25" x14ac:dyDescent="0.25">
      <c r="A137" s="36" t="s">
        <v>190</v>
      </c>
      <c r="B137" s="36" t="s">
        <v>128</v>
      </c>
      <c r="C137" s="36" t="s">
        <v>189</v>
      </c>
      <c r="D137" s="41">
        <v>12160</v>
      </c>
      <c r="E137" s="41">
        <v>2500</v>
      </c>
      <c r="F137" s="41">
        <v>22</v>
      </c>
      <c r="G137" s="41">
        <v>196</v>
      </c>
      <c r="H137" s="41">
        <v>1770</v>
      </c>
      <c r="I137" s="41">
        <v>313</v>
      </c>
      <c r="J137" s="41">
        <v>154</v>
      </c>
      <c r="K137" s="41"/>
      <c r="L137" s="57">
        <f>F137+G137+H137+I137+J137+K137</f>
        <v>2455</v>
      </c>
      <c r="M137" s="41">
        <v>26</v>
      </c>
      <c r="N137" s="41"/>
      <c r="O137" s="42">
        <f>L137+M137+N137</f>
        <v>2481</v>
      </c>
      <c r="P137" s="43">
        <v>0.20559210526315788</v>
      </c>
      <c r="Q137" s="43">
        <v>0.19786184210526317</v>
      </c>
      <c r="R137" s="81"/>
      <c r="S137" s="14"/>
      <c r="T137" s="14"/>
      <c r="U137" s="15"/>
      <c r="V137" s="15"/>
      <c r="W137" s="15"/>
      <c r="X137" s="15"/>
      <c r="Y137" s="15"/>
    </row>
    <row r="138" spans="1:25" x14ac:dyDescent="0.25">
      <c r="A138" s="36" t="s">
        <v>190</v>
      </c>
      <c r="B138" s="36" t="s">
        <v>128</v>
      </c>
      <c r="C138" s="36" t="s">
        <v>191</v>
      </c>
      <c r="D138" s="41">
        <v>2039</v>
      </c>
      <c r="E138" s="41">
        <v>180</v>
      </c>
      <c r="F138" s="41">
        <v>6</v>
      </c>
      <c r="G138" s="41">
        <v>7</v>
      </c>
      <c r="H138" s="41">
        <v>131</v>
      </c>
      <c r="I138" s="41"/>
      <c r="J138" s="41"/>
      <c r="K138" s="41"/>
      <c r="L138" s="57">
        <f t="shared" ref="L138:L143" si="36">F138+G138+H138+I138+J138+K138</f>
        <v>144</v>
      </c>
      <c r="M138" s="41"/>
      <c r="N138" s="41"/>
      <c r="O138" s="42">
        <f t="shared" ref="O138:O143" si="37">L138+M138+N138</f>
        <v>144</v>
      </c>
      <c r="P138" s="43">
        <v>8.827856792545366E-2</v>
      </c>
      <c r="Q138" s="43">
        <v>6.8661108386463957E-2</v>
      </c>
      <c r="R138" s="65"/>
      <c r="S138" s="14"/>
      <c r="T138" s="14"/>
      <c r="U138" s="15"/>
      <c r="V138" s="15"/>
      <c r="W138" s="15"/>
      <c r="X138" s="15"/>
      <c r="Y138" s="15"/>
    </row>
    <row r="139" spans="1:25" x14ac:dyDescent="0.25">
      <c r="A139" s="36" t="s">
        <v>190</v>
      </c>
      <c r="B139" s="36" t="s">
        <v>128</v>
      </c>
      <c r="C139" s="36" t="s">
        <v>192</v>
      </c>
      <c r="D139" s="41">
        <v>1716</v>
      </c>
      <c r="E139" s="41">
        <v>150</v>
      </c>
      <c r="F139" s="41"/>
      <c r="G139" s="41"/>
      <c r="H139" s="41">
        <v>103</v>
      </c>
      <c r="I139" s="41"/>
      <c r="J139" s="41"/>
      <c r="K139" s="41"/>
      <c r="L139" s="57">
        <f t="shared" si="36"/>
        <v>103</v>
      </c>
      <c r="M139" s="41"/>
      <c r="N139" s="41"/>
      <c r="O139" s="42">
        <f>L139+M139+N139</f>
        <v>103</v>
      </c>
      <c r="P139" s="43">
        <v>8.7412587412587409E-2</v>
      </c>
      <c r="Q139" s="43">
        <v>6.0023310023310024E-2</v>
      </c>
      <c r="R139" s="65"/>
      <c r="S139" s="14"/>
      <c r="T139" s="14"/>
      <c r="U139" s="15"/>
      <c r="V139" s="15"/>
      <c r="W139" s="15"/>
      <c r="X139" s="15"/>
      <c r="Y139" s="15"/>
    </row>
    <row r="140" spans="1:25" x14ac:dyDescent="0.25">
      <c r="A140" s="36" t="s">
        <v>190</v>
      </c>
      <c r="B140" s="36" t="s">
        <v>128</v>
      </c>
      <c r="C140" s="36" t="s">
        <v>193</v>
      </c>
      <c r="D140" s="41">
        <v>1081</v>
      </c>
      <c r="E140" s="41">
        <v>550</v>
      </c>
      <c r="F140" s="41">
        <v>57</v>
      </c>
      <c r="G140" s="41">
        <v>449</v>
      </c>
      <c r="H140" s="41">
        <v>45</v>
      </c>
      <c r="I140" s="41"/>
      <c r="J140" s="41"/>
      <c r="K140" s="41"/>
      <c r="L140" s="57">
        <f t="shared" si="36"/>
        <v>551</v>
      </c>
      <c r="M140" s="41">
        <v>5</v>
      </c>
      <c r="N140" s="41"/>
      <c r="O140" s="42">
        <f>L140+M140+N140</f>
        <v>556</v>
      </c>
      <c r="P140" s="43">
        <v>0.50878815911193342</v>
      </c>
      <c r="Q140" s="43">
        <v>0.49861239592969475</v>
      </c>
      <c r="R140" s="65"/>
      <c r="S140" s="14"/>
      <c r="T140" s="14"/>
      <c r="U140" s="15"/>
      <c r="V140" s="15"/>
      <c r="W140" s="15"/>
      <c r="X140" s="15"/>
      <c r="Y140" s="15"/>
    </row>
    <row r="141" spans="1:25" x14ac:dyDescent="0.25">
      <c r="A141" s="36" t="s">
        <v>190</v>
      </c>
      <c r="B141" s="36" t="s">
        <v>128</v>
      </c>
      <c r="C141" s="36" t="s">
        <v>194</v>
      </c>
      <c r="D141" s="41">
        <v>1082</v>
      </c>
      <c r="E141" s="41">
        <v>1000</v>
      </c>
      <c r="F141" s="41">
        <v>151</v>
      </c>
      <c r="G141" s="41">
        <v>636</v>
      </c>
      <c r="H141" s="41">
        <v>179</v>
      </c>
      <c r="I141" s="41"/>
      <c r="J141" s="41"/>
      <c r="K141" s="41"/>
      <c r="L141" s="57">
        <f t="shared" si="36"/>
        <v>966</v>
      </c>
      <c r="M141" s="41">
        <v>10</v>
      </c>
      <c r="N141" s="41"/>
      <c r="O141" s="42">
        <f>L141+M141+N141</f>
        <v>976</v>
      </c>
      <c r="P141" s="43">
        <v>0.92421441774491686</v>
      </c>
      <c r="Q141" s="43">
        <v>0.87245841035120153</v>
      </c>
      <c r="R141" s="65"/>
      <c r="S141" s="14"/>
      <c r="T141" s="14"/>
      <c r="U141" s="15"/>
      <c r="V141" s="15"/>
      <c r="W141" s="15"/>
      <c r="X141" s="15"/>
      <c r="Y141" s="15"/>
    </row>
    <row r="142" spans="1:25" x14ac:dyDescent="0.25">
      <c r="A142" s="36" t="s">
        <v>190</v>
      </c>
      <c r="B142" s="36" t="s">
        <v>128</v>
      </c>
      <c r="C142" s="36" t="s">
        <v>195</v>
      </c>
      <c r="D142" s="41">
        <v>427</v>
      </c>
      <c r="E142" s="41">
        <v>30</v>
      </c>
      <c r="F142" s="41"/>
      <c r="G142" s="41">
        <v>28</v>
      </c>
      <c r="H142" s="41"/>
      <c r="I142" s="41"/>
      <c r="J142" s="41"/>
      <c r="K142" s="41"/>
      <c r="L142" s="57">
        <f t="shared" si="36"/>
        <v>28</v>
      </c>
      <c r="M142" s="41"/>
      <c r="N142" s="41"/>
      <c r="O142" s="42">
        <f>L142+M142+N142</f>
        <v>28</v>
      </c>
      <c r="P142" s="43">
        <v>7.0257611241217793E-2</v>
      </c>
      <c r="Q142" s="43">
        <v>6.5573770491803282E-2</v>
      </c>
      <c r="R142" s="65"/>
      <c r="S142" s="14"/>
      <c r="T142" s="14"/>
      <c r="U142" s="15"/>
      <c r="V142" s="15"/>
      <c r="W142" s="15"/>
      <c r="X142" s="15"/>
      <c r="Y142" s="15"/>
    </row>
    <row r="143" spans="1:25" x14ac:dyDescent="0.25">
      <c r="A143" s="36" t="s">
        <v>190</v>
      </c>
      <c r="B143" s="36" t="s">
        <v>128</v>
      </c>
      <c r="C143" s="36" t="s">
        <v>196</v>
      </c>
      <c r="D143" s="41">
        <v>2708</v>
      </c>
      <c r="E143" s="41">
        <v>300</v>
      </c>
      <c r="F143" s="41">
        <v>389</v>
      </c>
      <c r="G143" s="41">
        <v>189</v>
      </c>
      <c r="H143" s="41">
        <v>19</v>
      </c>
      <c r="I143" s="41">
        <v>1</v>
      </c>
      <c r="J143" s="41"/>
      <c r="K143" s="41"/>
      <c r="L143" s="57">
        <f t="shared" si="36"/>
        <v>598</v>
      </c>
      <c r="M143" s="41"/>
      <c r="N143" s="41"/>
      <c r="O143" s="42">
        <f t="shared" si="37"/>
        <v>598</v>
      </c>
      <c r="P143" s="43">
        <v>0.11078286558345643</v>
      </c>
      <c r="Q143" s="43">
        <v>0.14918759231905465</v>
      </c>
      <c r="R143" s="65"/>
      <c r="S143" s="14"/>
      <c r="T143" s="14"/>
      <c r="U143" s="15"/>
      <c r="V143" s="15"/>
      <c r="W143" s="15"/>
      <c r="X143" s="15"/>
      <c r="Y143" s="15"/>
    </row>
    <row r="144" spans="1:25" x14ac:dyDescent="0.25">
      <c r="A144" s="16" t="s">
        <v>23</v>
      </c>
      <c r="B144" s="17"/>
      <c r="C144" s="17"/>
      <c r="D144" s="18">
        <f t="shared" ref="D144:O144" si="38">+SUM(D137:D143)</f>
        <v>21213</v>
      </c>
      <c r="E144" s="18">
        <f t="shared" si="38"/>
        <v>4710</v>
      </c>
      <c r="F144" s="18">
        <f t="shared" si="38"/>
        <v>625</v>
      </c>
      <c r="G144" s="18">
        <f t="shared" si="38"/>
        <v>1505</v>
      </c>
      <c r="H144" s="18">
        <f t="shared" si="38"/>
        <v>2247</v>
      </c>
      <c r="I144" s="18">
        <f t="shared" si="38"/>
        <v>314</v>
      </c>
      <c r="J144" s="18">
        <f t="shared" si="38"/>
        <v>154</v>
      </c>
      <c r="K144" s="18">
        <f t="shared" si="38"/>
        <v>0</v>
      </c>
      <c r="L144" s="18">
        <f t="shared" si="38"/>
        <v>4845</v>
      </c>
      <c r="M144" s="18">
        <f t="shared" si="38"/>
        <v>41</v>
      </c>
      <c r="N144" s="18">
        <f t="shared" si="38"/>
        <v>0</v>
      </c>
      <c r="O144" s="18">
        <f t="shared" si="38"/>
        <v>4886</v>
      </c>
      <c r="P144" s="19">
        <f>IFERROR(E144/D144,0)</f>
        <v>0.22203365860557206</v>
      </c>
      <c r="Q144" s="19">
        <f>+IFERROR(L144/D144,0)</f>
        <v>0.2283976806675152</v>
      </c>
      <c r="R144" s="66"/>
      <c r="S144" s="14"/>
      <c r="T144" s="14"/>
      <c r="U144" s="15"/>
      <c r="V144" s="15"/>
      <c r="W144" s="15"/>
      <c r="X144" s="15"/>
      <c r="Y144" s="15"/>
    </row>
    <row r="145" spans="1:25" x14ac:dyDescent="0.25">
      <c r="A145" s="36" t="s">
        <v>197</v>
      </c>
      <c r="B145" s="53" t="s">
        <v>128</v>
      </c>
      <c r="C145" s="53" t="s">
        <v>198</v>
      </c>
      <c r="D145" s="41">
        <v>4500</v>
      </c>
      <c r="E145" s="41">
        <v>3600</v>
      </c>
      <c r="F145" s="41">
        <v>1103</v>
      </c>
      <c r="G145" s="41">
        <v>2184</v>
      </c>
      <c r="H145" s="41">
        <v>268</v>
      </c>
      <c r="I145" s="41">
        <v>0</v>
      </c>
      <c r="J145" s="41">
        <v>0</v>
      </c>
      <c r="K145" s="41">
        <v>0</v>
      </c>
      <c r="L145" s="40">
        <f>F145+G145+H145+I145+J145+K145</f>
        <v>3555</v>
      </c>
      <c r="M145" s="41">
        <v>2</v>
      </c>
      <c r="N145" s="41">
        <v>0</v>
      </c>
      <c r="O145" s="42">
        <f>F145+G145+H145+I145+J145+K145+M145+N145</f>
        <v>3557</v>
      </c>
      <c r="P145" s="43">
        <v>0.77777777777777779</v>
      </c>
      <c r="Q145" s="43">
        <v>0.70577777777777773</v>
      </c>
      <c r="R145" s="73"/>
      <c r="S145" s="14"/>
      <c r="T145" s="14"/>
      <c r="U145" s="15"/>
      <c r="V145" s="15"/>
      <c r="W145" s="15"/>
      <c r="X145" s="15"/>
      <c r="Y145" s="15"/>
    </row>
    <row r="146" spans="1:25" x14ac:dyDescent="0.25">
      <c r="A146" s="36" t="s">
        <v>197</v>
      </c>
      <c r="B146" s="53" t="s">
        <v>128</v>
      </c>
      <c r="C146" s="53" t="s">
        <v>199</v>
      </c>
      <c r="D146" s="41">
        <v>2300</v>
      </c>
      <c r="E146" s="41">
        <v>2300</v>
      </c>
      <c r="F146" s="41">
        <v>689</v>
      </c>
      <c r="G146" s="41">
        <v>1485</v>
      </c>
      <c r="H146" s="41">
        <v>42</v>
      </c>
      <c r="I146" s="41">
        <v>0</v>
      </c>
      <c r="J146" s="41">
        <v>0</v>
      </c>
      <c r="K146" s="41">
        <v>0</v>
      </c>
      <c r="L146" s="40">
        <f t="shared" ref="L146:L158" si="39">F146+G146+H146+I146+J146+K146</f>
        <v>2216</v>
      </c>
      <c r="M146" s="41">
        <v>35</v>
      </c>
      <c r="N146" s="41">
        <v>0</v>
      </c>
      <c r="O146" s="42">
        <f t="shared" ref="O146:O158" si="40">F146+G146+H146+I146+J146+K146+M146+N146</f>
        <v>2251</v>
      </c>
      <c r="P146" s="43">
        <v>1</v>
      </c>
      <c r="Q146" s="43">
        <v>0.94347826086956521</v>
      </c>
      <c r="R146" s="73"/>
      <c r="S146" s="14"/>
      <c r="T146" s="14"/>
      <c r="U146" s="15"/>
      <c r="V146" s="15"/>
      <c r="W146" s="15"/>
      <c r="X146" s="15"/>
      <c r="Y146" s="15"/>
    </row>
    <row r="147" spans="1:25" x14ac:dyDescent="0.25">
      <c r="A147" s="36" t="s">
        <v>197</v>
      </c>
      <c r="B147" s="53" t="s">
        <v>142</v>
      </c>
      <c r="C147" s="53" t="s">
        <v>200</v>
      </c>
      <c r="D147" s="41">
        <v>1800</v>
      </c>
      <c r="E147" s="41">
        <v>1800</v>
      </c>
      <c r="F147" s="41">
        <v>691</v>
      </c>
      <c r="G147" s="41">
        <v>885</v>
      </c>
      <c r="H147" s="41">
        <v>158</v>
      </c>
      <c r="I147" s="41">
        <v>0</v>
      </c>
      <c r="J147" s="41">
        <v>0</v>
      </c>
      <c r="K147" s="41">
        <v>0</v>
      </c>
      <c r="L147" s="40">
        <f t="shared" si="39"/>
        <v>1734</v>
      </c>
      <c r="M147" s="41">
        <v>9</v>
      </c>
      <c r="N147" s="41">
        <v>0</v>
      </c>
      <c r="O147" s="42">
        <f t="shared" si="40"/>
        <v>1743</v>
      </c>
      <c r="P147" s="43">
        <v>1</v>
      </c>
      <c r="Q147" s="43">
        <v>0.95222222222222219</v>
      </c>
      <c r="R147" s="73"/>
      <c r="S147" s="14"/>
      <c r="T147" s="14"/>
      <c r="U147" s="15"/>
      <c r="V147" s="15"/>
      <c r="W147" s="15"/>
      <c r="X147" s="15"/>
      <c r="Y147" s="15"/>
    </row>
    <row r="148" spans="1:25" x14ac:dyDescent="0.25">
      <c r="A148" s="36" t="s">
        <v>197</v>
      </c>
      <c r="B148" s="53" t="s">
        <v>128</v>
      </c>
      <c r="C148" s="53" t="s">
        <v>201</v>
      </c>
      <c r="D148" s="41">
        <v>1600</v>
      </c>
      <c r="E148" s="41">
        <v>1600</v>
      </c>
      <c r="F148" s="41">
        <v>484</v>
      </c>
      <c r="G148" s="41">
        <v>1038</v>
      </c>
      <c r="H148" s="41">
        <v>18</v>
      </c>
      <c r="I148" s="41">
        <v>0</v>
      </c>
      <c r="J148" s="41">
        <v>0</v>
      </c>
      <c r="K148" s="41">
        <v>0</v>
      </c>
      <c r="L148" s="40">
        <f t="shared" si="39"/>
        <v>1540</v>
      </c>
      <c r="M148" s="41">
        <v>5</v>
      </c>
      <c r="N148" s="41">
        <v>0</v>
      </c>
      <c r="O148" s="42">
        <f t="shared" si="40"/>
        <v>1545</v>
      </c>
      <c r="P148" s="43">
        <v>1</v>
      </c>
      <c r="Q148" s="43">
        <v>0.948125</v>
      </c>
      <c r="R148" s="73"/>
      <c r="S148" s="14"/>
      <c r="T148" s="14"/>
      <c r="U148" s="15"/>
      <c r="V148" s="15"/>
      <c r="W148" s="15"/>
      <c r="X148" s="15"/>
      <c r="Y148" s="15"/>
    </row>
    <row r="149" spans="1:25" x14ac:dyDescent="0.25">
      <c r="A149" s="36" t="s">
        <v>197</v>
      </c>
      <c r="B149" s="53" t="s">
        <v>128</v>
      </c>
      <c r="C149" s="53" t="s">
        <v>202</v>
      </c>
      <c r="D149" s="41">
        <v>500</v>
      </c>
      <c r="E149" s="41">
        <v>500</v>
      </c>
      <c r="F149" s="41">
        <v>113</v>
      </c>
      <c r="G149" s="41">
        <v>310</v>
      </c>
      <c r="H149" s="41">
        <v>36</v>
      </c>
      <c r="I149" s="41">
        <v>0</v>
      </c>
      <c r="J149" s="41">
        <v>0</v>
      </c>
      <c r="K149" s="41">
        <v>0</v>
      </c>
      <c r="L149" s="40">
        <f t="shared" si="39"/>
        <v>459</v>
      </c>
      <c r="M149" s="41">
        <v>2</v>
      </c>
      <c r="N149" s="41">
        <v>0</v>
      </c>
      <c r="O149" s="42">
        <f t="shared" si="40"/>
        <v>461</v>
      </c>
      <c r="P149" s="43">
        <v>1</v>
      </c>
      <c r="Q149" s="43">
        <v>0.90600000000000003</v>
      </c>
      <c r="R149" s="73"/>
      <c r="S149" s="14"/>
      <c r="T149" s="14"/>
      <c r="U149" s="15"/>
      <c r="V149" s="15"/>
      <c r="W149" s="15"/>
      <c r="X149" s="15"/>
      <c r="Y149" s="15"/>
    </row>
    <row r="150" spans="1:25" x14ac:dyDescent="0.25">
      <c r="A150" s="36" t="s">
        <v>197</v>
      </c>
      <c r="B150" s="53" t="s">
        <v>128</v>
      </c>
      <c r="C150" s="53" t="s">
        <v>203</v>
      </c>
      <c r="D150" s="41">
        <v>600</v>
      </c>
      <c r="E150" s="41">
        <v>600</v>
      </c>
      <c r="F150" s="41">
        <v>170</v>
      </c>
      <c r="G150" s="41">
        <v>394</v>
      </c>
      <c r="H150" s="41">
        <v>33</v>
      </c>
      <c r="I150" s="41">
        <v>0</v>
      </c>
      <c r="J150" s="41">
        <v>0</v>
      </c>
      <c r="K150" s="41">
        <v>0</v>
      </c>
      <c r="L150" s="40">
        <f t="shared" si="39"/>
        <v>597</v>
      </c>
      <c r="M150" s="41">
        <v>2</v>
      </c>
      <c r="N150" s="41">
        <v>0</v>
      </c>
      <c r="O150" s="42">
        <f t="shared" si="40"/>
        <v>599</v>
      </c>
      <c r="P150" s="43">
        <v>1</v>
      </c>
      <c r="Q150" s="43">
        <v>0.98983050847457632</v>
      </c>
      <c r="R150" s="73"/>
      <c r="S150" s="14"/>
      <c r="T150" s="14"/>
      <c r="U150" s="15"/>
      <c r="V150" s="15"/>
      <c r="W150" s="15"/>
      <c r="X150" s="15"/>
      <c r="Y150" s="15"/>
    </row>
    <row r="151" spans="1:25" x14ac:dyDescent="0.25">
      <c r="A151" s="36" t="s">
        <v>197</v>
      </c>
      <c r="B151" s="53" t="s">
        <v>128</v>
      </c>
      <c r="C151" s="53" t="s">
        <v>204</v>
      </c>
      <c r="D151" s="41">
        <v>1053</v>
      </c>
      <c r="E151" s="41">
        <v>1053</v>
      </c>
      <c r="F151" s="41">
        <v>39</v>
      </c>
      <c r="G151" s="41">
        <v>474</v>
      </c>
      <c r="H151" s="41">
        <v>332</v>
      </c>
      <c r="I151" s="41">
        <v>0</v>
      </c>
      <c r="J151" s="41">
        <v>0</v>
      </c>
      <c r="K151" s="41">
        <v>0</v>
      </c>
      <c r="L151" s="40">
        <f t="shared" si="39"/>
        <v>845</v>
      </c>
      <c r="M151" s="41">
        <v>14</v>
      </c>
      <c r="N151" s="41">
        <v>0</v>
      </c>
      <c r="O151" s="42">
        <f t="shared" si="40"/>
        <v>859</v>
      </c>
      <c r="P151" s="43">
        <v>1</v>
      </c>
      <c r="Q151" s="43">
        <v>0.79107312440645772</v>
      </c>
      <c r="R151" s="73"/>
      <c r="S151" s="14"/>
      <c r="T151" s="14"/>
      <c r="U151" s="15"/>
      <c r="V151" s="15"/>
      <c r="W151" s="15"/>
      <c r="X151" s="15"/>
      <c r="Y151" s="15"/>
    </row>
    <row r="152" spans="1:25" x14ac:dyDescent="0.25">
      <c r="A152" s="36" t="s">
        <v>197</v>
      </c>
      <c r="B152" s="53" t="s">
        <v>29</v>
      </c>
      <c r="C152" s="53" t="s">
        <v>205</v>
      </c>
      <c r="D152" s="41">
        <v>1186</v>
      </c>
      <c r="E152" s="41">
        <v>1186</v>
      </c>
      <c r="F152" s="41">
        <v>813</v>
      </c>
      <c r="G152" s="41">
        <v>126</v>
      </c>
      <c r="H152" s="41">
        <v>0</v>
      </c>
      <c r="I152" s="41">
        <v>0</v>
      </c>
      <c r="J152" s="41">
        <v>0</v>
      </c>
      <c r="K152" s="41">
        <v>0</v>
      </c>
      <c r="L152" s="40">
        <f t="shared" si="39"/>
        <v>939</v>
      </c>
      <c r="M152" s="41">
        <v>2</v>
      </c>
      <c r="N152" s="41">
        <v>0</v>
      </c>
      <c r="O152" s="42">
        <f t="shared" si="40"/>
        <v>941</v>
      </c>
      <c r="P152" s="43">
        <v>1</v>
      </c>
      <c r="Q152" s="43">
        <v>0.7807757166947723</v>
      </c>
      <c r="R152" s="73"/>
      <c r="S152" s="14"/>
      <c r="T152" s="14"/>
      <c r="U152" s="15"/>
      <c r="V152" s="15"/>
      <c r="W152" s="15"/>
      <c r="X152" s="15"/>
      <c r="Y152" s="15"/>
    </row>
    <row r="153" spans="1:25" x14ac:dyDescent="0.25">
      <c r="A153" s="36" t="s">
        <v>197</v>
      </c>
      <c r="B153" s="53" t="s">
        <v>29</v>
      </c>
      <c r="C153" s="53" t="s">
        <v>206</v>
      </c>
      <c r="D153" s="41">
        <v>3018</v>
      </c>
      <c r="E153" s="41">
        <v>2690</v>
      </c>
      <c r="F153" s="41">
        <v>1545</v>
      </c>
      <c r="G153" s="41">
        <v>608</v>
      </c>
      <c r="H153" s="41">
        <v>1</v>
      </c>
      <c r="I153" s="41">
        <v>0</v>
      </c>
      <c r="J153" s="41">
        <v>0</v>
      </c>
      <c r="K153" s="41">
        <v>0</v>
      </c>
      <c r="L153" s="40">
        <f t="shared" si="39"/>
        <v>2154</v>
      </c>
      <c r="M153" s="41">
        <v>5</v>
      </c>
      <c r="N153" s="41">
        <v>0</v>
      </c>
      <c r="O153" s="42">
        <f t="shared" si="40"/>
        <v>2159</v>
      </c>
      <c r="P153" s="43">
        <v>0.89131875414181572</v>
      </c>
      <c r="Q153" s="43">
        <v>0.65374420145791912</v>
      </c>
      <c r="R153" s="73"/>
      <c r="S153" s="14"/>
      <c r="T153" s="14"/>
      <c r="U153" s="15"/>
      <c r="V153" s="15"/>
      <c r="W153" s="15"/>
      <c r="X153" s="15"/>
      <c r="Y153" s="15"/>
    </row>
    <row r="154" spans="1:25" x14ac:dyDescent="0.25">
      <c r="A154" s="36" t="s">
        <v>197</v>
      </c>
      <c r="B154" s="53" t="s">
        <v>128</v>
      </c>
      <c r="C154" s="53" t="s">
        <v>207</v>
      </c>
      <c r="D154" s="41">
        <v>901</v>
      </c>
      <c r="E154" s="41">
        <v>901</v>
      </c>
      <c r="F154" s="41">
        <v>136</v>
      </c>
      <c r="G154" s="41">
        <v>268</v>
      </c>
      <c r="H154" s="41">
        <v>7</v>
      </c>
      <c r="I154" s="41">
        <v>0</v>
      </c>
      <c r="J154" s="41">
        <v>0</v>
      </c>
      <c r="K154" s="41">
        <v>0</v>
      </c>
      <c r="L154" s="40">
        <f t="shared" si="39"/>
        <v>411</v>
      </c>
      <c r="M154" s="41">
        <v>0</v>
      </c>
      <c r="N154" s="41">
        <v>0</v>
      </c>
      <c r="O154" s="42">
        <f t="shared" si="40"/>
        <v>411</v>
      </c>
      <c r="P154" s="43">
        <v>1</v>
      </c>
      <c r="Q154" s="43">
        <v>0.4239733629300777</v>
      </c>
      <c r="R154" s="73"/>
      <c r="S154" s="14"/>
      <c r="T154" s="14"/>
      <c r="U154" s="15"/>
      <c r="V154" s="15"/>
      <c r="W154" s="15"/>
      <c r="X154" s="15"/>
      <c r="Y154" s="15"/>
    </row>
    <row r="155" spans="1:25" x14ac:dyDescent="0.25">
      <c r="A155" s="36" t="s">
        <v>197</v>
      </c>
      <c r="B155" s="53" t="s">
        <v>29</v>
      </c>
      <c r="C155" s="53" t="s">
        <v>208</v>
      </c>
      <c r="D155" s="41">
        <v>960</v>
      </c>
      <c r="E155" s="41">
        <v>960</v>
      </c>
      <c r="F155" s="41">
        <v>603</v>
      </c>
      <c r="G155" s="41">
        <v>345</v>
      </c>
      <c r="H155" s="41">
        <v>2</v>
      </c>
      <c r="I155" s="41">
        <v>0</v>
      </c>
      <c r="J155" s="41">
        <v>0</v>
      </c>
      <c r="K155" s="41">
        <v>0</v>
      </c>
      <c r="L155" s="40">
        <f t="shared" si="39"/>
        <v>950</v>
      </c>
      <c r="M155" s="41">
        <v>0</v>
      </c>
      <c r="N155" s="41">
        <v>0</v>
      </c>
      <c r="O155" s="42">
        <f t="shared" si="40"/>
        <v>950</v>
      </c>
      <c r="P155" s="43">
        <v>1</v>
      </c>
      <c r="Q155" s="43">
        <v>0.984375</v>
      </c>
      <c r="R155" s="73"/>
      <c r="S155" s="14"/>
      <c r="T155" s="14"/>
      <c r="U155" s="15"/>
      <c r="V155" s="15"/>
      <c r="W155" s="15"/>
      <c r="X155" s="15"/>
      <c r="Y155" s="15"/>
    </row>
    <row r="156" spans="1:25" x14ac:dyDescent="0.25">
      <c r="A156" s="36" t="s">
        <v>197</v>
      </c>
      <c r="B156" s="53" t="s">
        <v>25</v>
      </c>
      <c r="C156" s="53" t="s">
        <v>209</v>
      </c>
      <c r="D156" s="41">
        <v>1241</v>
      </c>
      <c r="E156" s="41">
        <v>600</v>
      </c>
      <c r="F156" s="41">
        <v>540</v>
      </c>
      <c r="G156" s="41">
        <v>1</v>
      </c>
      <c r="H156" s="41">
        <v>0</v>
      </c>
      <c r="I156" s="41">
        <v>0</v>
      </c>
      <c r="J156" s="41">
        <v>0</v>
      </c>
      <c r="K156" s="41">
        <v>0</v>
      </c>
      <c r="L156" s="40">
        <f t="shared" si="39"/>
        <v>541</v>
      </c>
      <c r="M156" s="41">
        <v>0</v>
      </c>
      <c r="N156" s="41">
        <v>0</v>
      </c>
      <c r="O156" s="42">
        <f t="shared" si="40"/>
        <v>541</v>
      </c>
      <c r="P156" s="43">
        <v>0.48348106365834004</v>
      </c>
      <c r="Q156" s="43">
        <v>0.43593875906526997</v>
      </c>
      <c r="R156" s="73"/>
      <c r="S156" s="14"/>
      <c r="T156" s="14"/>
      <c r="U156" s="15"/>
      <c r="V156" s="15"/>
      <c r="W156" s="15"/>
      <c r="X156" s="15"/>
      <c r="Y156" s="15"/>
    </row>
    <row r="157" spans="1:25" x14ac:dyDescent="0.25">
      <c r="A157" s="36" t="s">
        <v>197</v>
      </c>
      <c r="B157" s="53" t="s">
        <v>25</v>
      </c>
      <c r="C157" s="53" t="s">
        <v>210</v>
      </c>
      <c r="D157" s="41">
        <v>1850</v>
      </c>
      <c r="E157" s="41">
        <v>1626</v>
      </c>
      <c r="F157" s="41">
        <v>1037</v>
      </c>
      <c r="G157" s="41">
        <v>542</v>
      </c>
      <c r="H157" s="41">
        <v>0</v>
      </c>
      <c r="I157" s="41">
        <v>0</v>
      </c>
      <c r="J157" s="41">
        <v>0</v>
      </c>
      <c r="K157" s="41">
        <v>0</v>
      </c>
      <c r="L157" s="40">
        <f t="shared" si="39"/>
        <v>1579</v>
      </c>
      <c r="M157" s="41">
        <v>0</v>
      </c>
      <c r="N157" s="41">
        <v>0</v>
      </c>
      <c r="O157" s="42">
        <f t="shared" si="40"/>
        <v>1579</v>
      </c>
      <c r="P157" s="43">
        <v>0.87891891891891893</v>
      </c>
      <c r="Q157" s="43">
        <v>0.83675675675675676</v>
      </c>
      <c r="R157" s="73"/>
      <c r="S157" s="14"/>
      <c r="T157" s="14"/>
      <c r="U157" s="15"/>
      <c r="V157" s="15"/>
      <c r="W157" s="15"/>
      <c r="X157" s="15"/>
      <c r="Y157" s="15"/>
    </row>
    <row r="158" spans="1:25" x14ac:dyDescent="0.25">
      <c r="A158" s="36" t="s">
        <v>197</v>
      </c>
      <c r="B158" s="53" t="s">
        <v>29</v>
      </c>
      <c r="C158" s="53" t="s">
        <v>211</v>
      </c>
      <c r="D158" s="41">
        <v>612</v>
      </c>
      <c r="E158" s="41">
        <v>612</v>
      </c>
      <c r="F158" s="41">
        <v>5</v>
      </c>
      <c r="G158" s="41">
        <v>583</v>
      </c>
      <c r="H158" s="41">
        <v>0</v>
      </c>
      <c r="I158" s="41">
        <v>0</v>
      </c>
      <c r="J158" s="41">
        <v>0</v>
      </c>
      <c r="K158" s="41">
        <v>0</v>
      </c>
      <c r="L158" s="40">
        <f t="shared" si="39"/>
        <v>588</v>
      </c>
      <c r="M158" s="41">
        <v>0</v>
      </c>
      <c r="N158" s="41">
        <v>0</v>
      </c>
      <c r="O158" s="42">
        <f t="shared" si="40"/>
        <v>588</v>
      </c>
      <c r="P158" s="43">
        <v>1</v>
      </c>
      <c r="Q158" s="43">
        <v>0.94281045751633985</v>
      </c>
      <c r="R158" s="73"/>
      <c r="S158" s="14"/>
      <c r="T158" s="14"/>
      <c r="U158" s="15"/>
      <c r="V158" s="15"/>
      <c r="W158" s="15"/>
      <c r="X158" s="15"/>
      <c r="Y158" s="15"/>
    </row>
    <row r="159" spans="1:25" x14ac:dyDescent="0.25">
      <c r="A159" s="16" t="s">
        <v>23</v>
      </c>
      <c r="B159" s="17"/>
      <c r="C159" s="17"/>
      <c r="D159" s="18">
        <f>+SUM(D145:D158)</f>
        <v>22121</v>
      </c>
      <c r="E159" s="18">
        <f t="shared" ref="E159:N159" si="41">+SUM(E145:E158)</f>
        <v>20028</v>
      </c>
      <c r="F159" s="18">
        <f t="shared" si="41"/>
        <v>7968</v>
      </c>
      <c r="G159" s="18">
        <f t="shared" si="41"/>
        <v>9243</v>
      </c>
      <c r="H159" s="18">
        <f t="shared" si="41"/>
        <v>897</v>
      </c>
      <c r="I159" s="18">
        <f t="shared" si="41"/>
        <v>0</v>
      </c>
      <c r="J159" s="18">
        <f t="shared" si="41"/>
        <v>0</v>
      </c>
      <c r="K159" s="18">
        <f t="shared" si="41"/>
        <v>0</v>
      </c>
      <c r="L159" s="18">
        <f t="shared" si="41"/>
        <v>18108</v>
      </c>
      <c r="M159" s="18">
        <f t="shared" si="41"/>
        <v>76</v>
      </c>
      <c r="N159" s="18">
        <f t="shared" si="41"/>
        <v>0</v>
      </c>
      <c r="O159" s="18">
        <f>+SUM(O145:O158)</f>
        <v>18184</v>
      </c>
      <c r="P159" s="19">
        <f>IFERROR(E159/D159,0)</f>
        <v>0.90538402423036934</v>
      </c>
      <c r="Q159" s="19">
        <f>+IFERROR(L159/D159,0)</f>
        <v>0.81858867139821889</v>
      </c>
      <c r="R159" s="66"/>
      <c r="S159" s="14"/>
      <c r="T159" s="14"/>
      <c r="U159" s="15"/>
      <c r="V159" s="15"/>
      <c r="W159" s="15"/>
      <c r="X159" s="15"/>
      <c r="Y159" s="15"/>
    </row>
    <row r="160" spans="1:25" x14ac:dyDescent="0.25">
      <c r="A160" s="70" t="s">
        <v>212</v>
      </c>
      <c r="B160" s="44" t="s">
        <v>90</v>
      </c>
      <c r="C160" s="44" t="s">
        <v>213</v>
      </c>
      <c r="D160" s="62">
        <v>15356</v>
      </c>
      <c r="E160" s="62">
        <v>427</v>
      </c>
      <c r="F160" s="62">
        <v>425</v>
      </c>
      <c r="G160" s="62">
        <v>2</v>
      </c>
      <c r="H160" s="62">
        <v>0</v>
      </c>
      <c r="I160" s="62">
        <v>0</v>
      </c>
      <c r="J160" s="62">
        <v>0</v>
      </c>
      <c r="K160" s="62">
        <v>0</v>
      </c>
      <c r="L160" s="62">
        <f>F160+G160+H160+I160+J160+K160</f>
        <v>427</v>
      </c>
      <c r="M160" s="62">
        <v>0</v>
      </c>
      <c r="N160" s="62">
        <v>0</v>
      </c>
      <c r="O160" s="62">
        <f>L160+M160+N160</f>
        <v>427</v>
      </c>
      <c r="P160" s="72">
        <v>2.6048450117218024E-2</v>
      </c>
      <c r="Q160" s="82">
        <v>2.6048450117218024E-2</v>
      </c>
      <c r="R160" s="83"/>
      <c r="S160" s="14"/>
      <c r="T160" s="14"/>
      <c r="U160" s="15"/>
      <c r="V160" s="15"/>
      <c r="W160" s="15"/>
      <c r="X160" s="15"/>
      <c r="Y160" s="15"/>
    </row>
    <row r="161" spans="1:25" x14ac:dyDescent="0.25">
      <c r="A161" s="70" t="s">
        <v>212</v>
      </c>
      <c r="B161" s="44" t="s">
        <v>90</v>
      </c>
      <c r="C161" s="44" t="s">
        <v>213</v>
      </c>
      <c r="D161" s="62">
        <v>15356</v>
      </c>
      <c r="E161" s="62">
        <v>13</v>
      </c>
      <c r="F161" s="62">
        <v>13</v>
      </c>
      <c r="G161" s="62">
        <v>0</v>
      </c>
      <c r="H161" s="62">
        <v>0</v>
      </c>
      <c r="I161" s="62">
        <v>0</v>
      </c>
      <c r="J161" s="62">
        <v>0</v>
      </c>
      <c r="K161" s="62">
        <v>0</v>
      </c>
      <c r="L161" s="62">
        <f t="shared" ref="L161:L165" si="42">F161+G161+H161+I161+J161+K161</f>
        <v>13</v>
      </c>
      <c r="M161" s="62">
        <v>0</v>
      </c>
      <c r="N161" s="62">
        <v>0</v>
      </c>
      <c r="O161" s="62">
        <f t="shared" ref="O161:O165" si="43">L161+M161+N161</f>
        <v>13</v>
      </c>
      <c r="P161" s="72">
        <v>1.3024225058609013E-3</v>
      </c>
      <c r="Q161" s="82">
        <v>1.3024225058609013E-3</v>
      </c>
      <c r="R161" s="83"/>
      <c r="S161" s="14"/>
      <c r="T161" s="14"/>
      <c r="U161" s="15"/>
      <c r="V161" s="15"/>
      <c r="W161" s="15"/>
      <c r="X161" s="15"/>
      <c r="Y161" s="15"/>
    </row>
    <row r="162" spans="1:25" x14ac:dyDescent="0.25">
      <c r="A162" s="70" t="s">
        <v>212</v>
      </c>
      <c r="B162" s="44" t="s">
        <v>90</v>
      </c>
      <c r="C162" s="44" t="s">
        <v>214</v>
      </c>
      <c r="D162" s="62">
        <v>9863</v>
      </c>
      <c r="E162" s="62">
        <v>287</v>
      </c>
      <c r="F162" s="62">
        <v>287</v>
      </c>
      <c r="G162" s="62">
        <v>0</v>
      </c>
      <c r="H162" s="62">
        <v>0</v>
      </c>
      <c r="I162" s="62">
        <v>0</v>
      </c>
      <c r="J162" s="62">
        <v>0</v>
      </c>
      <c r="K162" s="62">
        <v>0</v>
      </c>
      <c r="L162" s="62">
        <f t="shared" si="42"/>
        <v>287</v>
      </c>
      <c r="M162" s="62"/>
      <c r="N162" s="62"/>
      <c r="O162" s="62">
        <f t="shared" si="43"/>
        <v>287</v>
      </c>
      <c r="P162" s="72"/>
      <c r="Q162" s="82"/>
      <c r="R162" s="83"/>
      <c r="S162" s="14"/>
      <c r="T162" s="14"/>
      <c r="U162" s="15"/>
      <c r="V162" s="15"/>
      <c r="W162" s="15"/>
      <c r="X162" s="15"/>
      <c r="Y162" s="15"/>
    </row>
    <row r="163" spans="1:25" x14ac:dyDescent="0.25">
      <c r="A163" s="70" t="s">
        <v>212</v>
      </c>
      <c r="B163" s="36" t="s">
        <v>90</v>
      </c>
      <c r="C163" s="36" t="s">
        <v>214</v>
      </c>
      <c r="D163" s="36">
        <v>9863</v>
      </c>
      <c r="E163" s="36">
        <v>43</v>
      </c>
      <c r="F163" s="36">
        <v>43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62">
        <f t="shared" si="42"/>
        <v>43</v>
      </c>
      <c r="M163" s="36"/>
      <c r="N163" s="36"/>
      <c r="O163" s="62">
        <f t="shared" si="43"/>
        <v>43</v>
      </c>
      <c r="P163" s="36"/>
      <c r="Q163" s="36"/>
      <c r="R163" s="15"/>
      <c r="S163" s="14"/>
      <c r="T163" s="14"/>
      <c r="U163" s="15"/>
      <c r="V163" s="15"/>
      <c r="W163" s="15"/>
      <c r="X163" s="15"/>
      <c r="Y163" s="15"/>
    </row>
    <row r="164" spans="1:25" x14ac:dyDescent="0.25">
      <c r="A164" s="70" t="s">
        <v>212</v>
      </c>
      <c r="B164" s="70" t="s">
        <v>90</v>
      </c>
      <c r="C164" s="70" t="s">
        <v>214</v>
      </c>
      <c r="D164" s="41">
        <v>15356</v>
      </c>
      <c r="E164" s="41">
        <v>325</v>
      </c>
      <c r="F164" s="41">
        <v>325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62">
        <f t="shared" si="42"/>
        <v>325</v>
      </c>
      <c r="M164" s="41">
        <v>0</v>
      </c>
      <c r="N164" s="41">
        <v>0</v>
      </c>
      <c r="O164" s="62">
        <f t="shared" si="43"/>
        <v>325</v>
      </c>
      <c r="P164" s="43">
        <v>2.4434756159383553E-2</v>
      </c>
      <c r="Q164" s="43">
        <v>2.4434756159383553E-2</v>
      </c>
      <c r="R164" s="84"/>
      <c r="S164" s="14"/>
      <c r="T164" s="14"/>
      <c r="U164" s="15"/>
      <c r="V164" s="15"/>
      <c r="W164" s="15"/>
      <c r="X164" s="15"/>
      <c r="Y164" s="15"/>
    </row>
    <row r="165" spans="1:25" x14ac:dyDescent="0.25">
      <c r="A165" s="70" t="s">
        <v>212</v>
      </c>
      <c r="B165" s="70" t="s">
        <v>90</v>
      </c>
      <c r="C165" s="70" t="s">
        <v>214</v>
      </c>
      <c r="D165" s="41">
        <v>15356</v>
      </c>
      <c r="E165" s="41">
        <v>155</v>
      </c>
      <c r="F165" s="41">
        <v>155</v>
      </c>
      <c r="G165" s="41">
        <v>0</v>
      </c>
      <c r="H165" s="41">
        <v>0</v>
      </c>
      <c r="I165" s="41">
        <v>0</v>
      </c>
      <c r="J165" s="41">
        <v>0</v>
      </c>
      <c r="K165" s="41">
        <v>0</v>
      </c>
      <c r="L165" s="62">
        <f t="shared" si="42"/>
        <v>155</v>
      </c>
      <c r="M165" s="41">
        <v>0</v>
      </c>
      <c r="N165" s="41">
        <v>0</v>
      </c>
      <c r="O165" s="62">
        <f t="shared" si="43"/>
        <v>155</v>
      </c>
      <c r="P165" s="43">
        <v>3.3458379803305281E-3</v>
      </c>
      <c r="Q165" s="43">
        <v>3.3458379803305281E-3</v>
      </c>
      <c r="R165" s="84"/>
      <c r="S165" s="14"/>
      <c r="T165" s="14"/>
      <c r="U165" s="15"/>
      <c r="V165" s="15"/>
      <c r="W165" s="15"/>
      <c r="X165" s="15"/>
      <c r="Y165" s="15"/>
    </row>
    <row r="166" spans="1:25" x14ac:dyDescent="0.25">
      <c r="A166" s="16" t="s">
        <v>23</v>
      </c>
      <c r="B166" s="17"/>
      <c r="C166" s="17"/>
      <c r="D166" s="18">
        <f>+SUM(D160:D165)</f>
        <v>81150</v>
      </c>
      <c r="E166" s="18">
        <f t="shared" ref="E166:L166" si="44">+SUM(E160:E165)</f>
        <v>1250</v>
      </c>
      <c r="F166" s="18">
        <f t="shared" si="44"/>
        <v>1248</v>
      </c>
      <c r="G166" s="18">
        <f t="shared" si="44"/>
        <v>2</v>
      </c>
      <c r="H166" s="18">
        <f t="shared" si="44"/>
        <v>0</v>
      </c>
      <c r="I166" s="18">
        <f t="shared" si="44"/>
        <v>0</v>
      </c>
      <c r="J166" s="18">
        <f t="shared" si="44"/>
        <v>0</v>
      </c>
      <c r="K166" s="18">
        <f t="shared" si="44"/>
        <v>0</v>
      </c>
      <c r="L166" s="18">
        <f t="shared" si="44"/>
        <v>1250</v>
      </c>
      <c r="M166" s="18">
        <f>+SUM(M160:M165)</f>
        <v>0</v>
      </c>
      <c r="N166" s="18">
        <f t="shared" ref="N166:O166" si="45">+SUM(N160:N165)</f>
        <v>0</v>
      </c>
      <c r="O166" s="18">
        <f t="shared" si="45"/>
        <v>1250</v>
      </c>
      <c r="P166" s="19">
        <f>IFERROR(E166/D166,0)</f>
        <v>1.5403573629081947E-2</v>
      </c>
      <c r="Q166" s="19">
        <f>+IFERROR(L166/D166,0)</f>
        <v>1.5403573629081947E-2</v>
      </c>
      <c r="R166" s="66"/>
      <c r="S166" s="14"/>
      <c r="T166" s="14"/>
      <c r="U166" s="15"/>
      <c r="V166" s="15"/>
      <c r="W166" s="15"/>
      <c r="X166" s="15"/>
      <c r="Y166" s="15"/>
    </row>
    <row r="167" spans="1:25" x14ac:dyDescent="0.25">
      <c r="A167" s="36" t="s">
        <v>215</v>
      </c>
      <c r="B167" s="77" t="s">
        <v>128</v>
      </c>
      <c r="C167" s="77" t="s">
        <v>192</v>
      </c>
      <c r="D167" s="41">
        <v>1981</v>
      </c>
      <c r="E167" s="41">
        <v>2310</v>
      </c>
      <c r="F167" s="41">
        <v>59</v>
      </c>
      <c r="G167" s="41">
        <v>1173</v>
      </c>
      <c r="H167" s="41">
        <v>977</v>
      </c>
      <c r="I167" s="41">
        <v>93</v>
      </c>
      <c r="J167" s="41">
        <v>0</v>
      </c>
      <c r="K167" s="41">
        <v>0</v>
      </c>
      <c r="L167" s="40">
        <f>F167+G167+H167+I167+J167+K167</f>
        <v>2302</v>
      </c>
      <c r="M167" s="41">
        <v>0</v>
      </c>
      <c r="N167" s="41">
        <v>0</v>
      </c>
      <c r="O167" s="42">
        <f>L167+M167+N167</f>
        <v>2302</v>
      </c>
      <c r="P167" s="43">
        <v>1.1660777385159011</v>
      </c>
      <c r="Q167" s="43">
        <v>1.1367995961635537</v>
      </c>
      <c r="R167" s="81"/>
      <c r="S167" s="14"/>
      <c r="T167" s="14"/>
      <c r="U167" s="15"/>
      <c r="V167" s="15"/>
      <c r="W167" s="15"/>
      <c r="X167" s="15"/>
      <c r="Y167" s="15"/>
    </row>
    <row r="168" spans="1:25" x14ac:dyDescent="0.25">
      <c r="A168" s="36" t="s">
        <v>215</v>
      </c>
      <c r="B168" s="77" t="s">
        <v>128</v>
      </c>
      <c r="C168" s="77" t="s">
        <v>189</v>
      </c>
      <c r="D168" s="41">
        <v>10683</v>
      </c>
      <c r="E168" s="41">
        <v>5820</v>
      </c>
      <c r="F168" s="41">
        <v>40</v>
      </c>
      <c r="G168" s="41">
        <v>2958</v>
      </c>
      <c r="H168" s="41">
        <v>2667</v>
      </c>
      <c r="I168" s="41">
        <v>58</v>
      </c>
      <c r="J168" s="41">
        <v>0</v>
      </c>
      <c r="K168" s="41">
        <v>0</v>
      </c>
      <c r="L168" s="40">
        <f t="shared" ref="L168:L169" si="46">F168+G168+H168+I168+J168+K168</f>
        <v>5723</v>
      </c>
      <c r="M168" s="41">
        <v>0</v>
      </c>
      <c r="N168" s="41">
        <v>0</v>
      </c>
      <c r="O168" s="42">
        <f t="shared" ref="O168:O169" si="47">L168+M168+N168</f>
        <v>5723</v>
      </c>
      <c r="P168" s="43">
        <v>0.54479078910418421</v>
      </c>
      <c r="Q168" s="43">
        <v>0.51184124309650847</v>
      </c>
      <c r="R168" s="65"/>
      <c r="S168" s="14"/>
      <c r="T168" s="14"/>
      <c r="U168" s="15"/>
      <c r="V168" s="15"/>
      <c r="W168" s="15"/>
      <c r="X168" s="15"/>
      <c r="Y168" s="15"/>
    </row>
    <row r="169" spans="1:25" x14ac:dyDescent="0.25">
      <c r="A169" s="36" t="s">
        <v>215</v>
      </c>
      <c r="B169" s="77" t="s">
        <v>128</v>
      </c>
      <c r="C169" s="77" t="s">
        <v>191</v>
      </c>
      <c r="D169" s="41">
        <v>7944</v>
      </c>
      <c r="E169" s="41">
        <v>2262</v>
      </c>
      <c r="F169" s="41">
        <v>352</v>
      </c>
      <c r="G169" s="41">
        <v>1345</v>
      </c>
      <c r="H169" s="41">
        <v>0</v>
      </c>
      <c r="I169" s="41">
        <v>0</v>
      </c>
      <c r="J169" s="41">
        <v>0</v>
      </c>
      <c r="K169" s="41">
        <v>0</v>
      </c>
      <c r="L169" s="40">
        <f t="shared" si="46"/>
        <v>1697</v>
      </c>
      <c r="M169" s="41">
        <v>0</v>
      </c>
      <c r="N169" s="41">
        <v>0</v>
      </c>
      <c r="O169" s="42">
        <f t="shared" si="47"/>
        <v>1697</v>
      </c>
      <c r="P169" s="43">
        <v>0.28474320241691842</v>
      </c>
      <c r="Q169" s="43">
        <v>0.2107250755287009</v>
      </c>
      <c r="R169" s="65"/>
      <c r="S169" s="14"/>
      <c r="T169" s="14"/>
      <c r="U169" s="15"/>
      <c r="V169" s="15"/>
      <c r="W169" s="15"/>
      <c r="X169" s="15"/>
      <c r="Y169" s="15"/>
    </row>
    <row r="170" spans="1:25" x14ac:dyDescent="0.25">
      <c r="A170" s="16" t="s">
        <v>23</v>
      </c>
      <c r="B170" s="17"/>
      <c r="C170" s="17"/>
      <c r="D170" s="18">
        <f t="shared" ref="D170:O170" si="48">+SUM(D167:D169)</f>
        <v>20608</v>
      </c>
      <c r="E170" s="18">
        <f t="shared" si="48"/>
        <v>10392</v>
      </c>
      <c r="F170" s="18">
        <f t="shared" si="48"/>
        <v>451</v>
      </c>
      <c r="G170" s="18">
        <f t="shared" si="48"/>
        <v>5476</v>
      </c>
      <c r="H170" s="18">
        <f t="shared" si="48"/>
        <v>3644</v>
      </c>
      <c r="I170" s="18">
        <f t="shared" si="48"/>
        <v>151</v>
      </c>
      <c r="J170" s="18">
        <f t="shared" si="48"/>
        <v>0</v>
      </c>
      <c r="K170" s="18">
        <f t="shared" si="48"/>
        <v>0</v>
      </c>
      <c r="L170" s="18">
        <f>SUM(L167:L169)</f>
        <v>9722</v>
      </c>
      <c r="M170" s="18">
        <f t="shared" si="48"/>
        <v>0</v>
      </c>
      <c r="N170" s="18">
        <f t="shared" si="48"/>
        <v>0</v>
      </c>
      <c r="O170" s="18">
        <f t="shared" si="48"/>
        <v>9722</v>
      </c>
      <c r="P170" s="19">
        <f>IFERROR(E170/D170,0)</f>
        <v>0.50427018633540377</v>
      </c>
      <c r="Q170" s="19">
        <f>+IFERROR(L170/D170,0)</f>
        <v>0.47175854037267079</v>
      </c>
      <c r="R170" s="66"/>
      <c r="S170" s="14"/>
      <c r="T170" s="14"/>
      <c r="U170" s="15"/>
      <c r="V170" s="15"/>
      <c r="W170" s="15"/>
      <c r="X170" s="15"/>
      <c r="Y170" s="15"/>
    </row>
    <row r="171" spans="1:25" x14ac:dyDescent="0.25">
      <c r="A171" s="77" t="s">
        <v>216</v>
      </c>
      <c r="B171" s="53" t="s">
        <v>128</v>
      </c>
      <c r="C171" s="53" t="s">
        <v>217</v>
      </c>
      <c r="D171" s="41">
        <v>156</v>
      </c>
      <c r="E171" s="41">
        <v>156</v>
      </c>
      <c r="F171" s="41">
        <v>63</v>
      </c>
      <c r="G171" s="41">
        <v>90</v>
      </c>
      <c r="H171" s="41">
        <v>2</v>
      </c>
      <c r="I171" s="41">
        <v>0</v>
      </c>
      <c r="J171" s="41">
        <v>0</v>
      </c>
      <c r="K171" s="41">
        <v>0</v>
      </c>
      <c r="L171" s="40">
        <f>F171+G171+H171+I171+J171+K171</f>
        <v>155</v>
      </c>
      <c r="M171" s="41">
        <v>1</v>
      </c>
      <c r="N171" s="41">
        <v>0</v>
      </c>
      <c r="O171" s="42">
        <f>L171+M171+N171</f>
        <v>156</v>
      </c>
      <c r="P171" s="43">
        <f>E171/D171</f>
        <v>1</v>
      </c>
      <c r="Q171" s="43">
        <f>L171/D171</f>
        <v>0.99358974358974361</v>
      </c>
      <c r="R171" s="73" t="s">
        <v>218</v>
      </c>
      <c r="S171" s="14"/>
      <c r="T171" s="14"/>
      <c r="U171" s="15"/>
      <c r="V171" s="15"/>
      <c r="W171" s="15"/>
      <c r="X171" s="15"/>
      <c r="Y171" s="15"/>
    </row>
    <row r="172" spans="1:25" x14ac:dyDescent="0.25">
      <c r="A172" s="77" t="s">
        <v>216</v>
      </c>
      <c r="B172" s="53" t="s">
        <v>128</v>
      </c>
      <c r="C172" s="53" t="s">
        <v>219</v>
      </c>
      <c r="D172" s="41">
        <v>1892</v>
      </c>
      <c r="E172" s="41">
        <v>1809</v>
      </c>
      <c r="F172" s="41">
        <v>166</v>
      </c>
      <c r="G172" s="41">
        <v>928</v>
      </c>
      <c r="H172" s="41">
        <v>328</v>
      </c>
      <c r="I172" s="41">
        <v>0</v>
      </c>
      <c r="J172" s="41">
        <v>0</v>
      </c>
      <c r="K172" s="41">
        <v>0</v>
      </c>
      <c r="L172" s="40">
        <f t="shared" ref="L172:L215" si="49">F172+G172+H172+I172+J172+K172</f>
        <v>1422</v>
      </c>
      <c r="M172" s="41">
        <v>10</v>
      </c>
      <c r="N172" s="41">
        <v>0</v>
      </c>
      <c r="O172" s="42">
        <f t="shared" ref="O172:O215" si="50">L172+M172+N172</f>
        <v>1432</v>
      </c>
      <c r="P172" s="43">
        <f t="shared" ref="P172:P215" si="51">E172/D172</f>
        <v>0.95613107822410148</v>
      </c>
      <c r="Q172" s="43">
        <f t="shared" ref="Q172:Q215" si="52">L172/D172</f>
        <v>0.7515856236786469</v>
      </c>
      <c r="R172" s="73" t="s">
        <v>218</v>
      </c>
      <c r="S172" s="14"/>
      <c r="T172" s="14"/>
      <c r="U172" s="15"/>
      <c r="V172" s="15"/>
      <c r="W172" s="15"/>
      <c r="X172" s="15"/>
      <c r="Y172" s="15"/>
    </row>
    <row r="173" spans="1:25" x14ac:dyDescent="0.25">
      <c r="A173" s="77" t="s">
        <v>216</v>
      </c>
      <c r="B173" s="53" t="s">
        <v>128</v>
      </c>
      <c r="C173" s="53" t="s">
        <v>220</v>
      </c>
      <c r="D173" s="41">
        <v>325</v>
      </c>
      <c r="E173" s="41">
        <v>240</v>
      </c>
      <c r="F173" s="41">
        <v>107</v>
      </c>
      <c r="G173" s="41">
        <v>211</v>
      </c>
      <c r="H173" s="41">
        <v>0</v>
      </c>
      <c r="I173" s="41">
        <v>0</v>
      </c>
      <c r="J173" s="41">
        <v>0</v>
      </c>
      <c r="K173" s="41">
        <v>0</v>
      </c>
      <c r="L173" s="40">
        <f t="shared" si="49"/>
        <v>318</v>
      </c>
      <c r="M173" s="41">
        <v>2</v>
      </c>
      <c r="N173" s="41">
        <v>0</v>
      </c>
      <c r="O173" s="42">
        <f t="shared" si="50"/>
        <v>320</v>
      </c>
      <c r="P173" s="43">
        <f t="shared" si="51"/>
        <v>0.7384615384615385</v>
      </c>
      <c r="Q173" s="43">
        <f t="shared" si="52"/>
        <v>0.97846153846153849</v>
      </c>
      <c r="R173" s="73" t="s">
        <v>218</v>
      </c>
      <c r="S173" s="14"/>
      <c r="T173" s="14"/>
      <c r="U173" s="15"/>
      <c r="V173" s="15"/>
      <c r="W173" s="15"/>
      <c r="X173" s="15"/>
      <c r="Y173" s="15"/>
    </row>
    <row r="174" spans="1:25" x14ac:dyDescent="0.25">
      <c r="A174" s="77" t="s">
        <v>216</v>
      </c>
      <c r="B174" s="53" t="s">
        <v>128</v>
      </c>
      <c r="C174" s="53" t="s">
        <v>221</v>
      </c>
      <c r="D174" s="41">
        <v>358</v>
      </c>
      <c r="E174" s="41">
        <v>358</v>
      </c>
      <c r="F174" s="41">
        <v>80</v>
      </c>
      <c r="G174" s="41">
        <v>193</v>
      </c>
      <c r="H174" s="41">
        <v>0</v>
      </c>
      <c r="I174" s="41">
        <v>0</v>
      </c>
      <c r="J174" s="41">
        <v>0</v>
      </c>
      <c r="K174" s="41">
        <v>0</v>
      </c>
      <c r="L174" s="40">
        <f t="shared" si="49"/>
        <v>273</v>
      </c>
      <c r="M174" s="41">
        <v>0</v>
      </c>
      <c r="N174" s="41">
        <v>0</v>
      </c>
      <c r="O174" s="42">
        <f t="shared" si="50"/>
        <v>273</v>
      </c>
      <c r="P174" s="43">
        <f t="shared" si="51"/>
        <v>1</v>
      </c>
      <c r="Q174" s="43">
        <f t="shared" si="52"/>
        <v>0.76256983240223464</v>
      </c>
      <c r="R174" s="73" t="s">
        <v>218</v>
      </c>
      <c r="S174" s="14"/>
      <c r="T174" s="14"/>
      <c r="U174" s="15"/>
      <c r="V174" s="15"/>
      <c r="W174" s="15"/>
      <c r="X174" s="15"/>
      <c r="Y174" s="15"/>
    </row>
    <row r="175" spans="1:25" x14ac:dyDescent="0.25">
      <c r="A175" s="77" t="s">
        <v>216</v>
      </c>
      <c r="B175" s="53" t="s">
        <v>128</v>
      </c>
      <c r="C175" s="53" t="s">
        <v>222</v>
      </c>
      <c r="D175" s="41">
        <v>246</v>
      </c>
      <c r="E175" s="41">
        <v>215</v>
      </c>
      <c r="F175" s="41">
        <v>34</v>
      </c>
      <c r="G175" s="41">
        <v>141</v>
      </c>
      <c r="H175" s="41">
        <v>2</v>
      </c>
      <c r="I175" s="41">
        <v>0</v>
      </c>
      <c r="J175" s="41">
        <v>0</v>
      </c>
      <c r="K175" s="41">
        <v>0</v>
      </c>
      <c r="L175" s="40">
        <f t="shared" si="49"/>
        <v>177</v>
      </c>
      <c r="M175" s="41">
        <v>1</v>
      </c>
      <c r="N175" s="41">
        <v>0</v>
      </c>
      <c r="O175" s="42">
        <f t="shared" si="50"/>
        <v>178</v>
      </c>
      <c r="P175" s="43">
        <f t="shared" si="51"/>
        <v>0.87398373983739841</v>
      </c>
      <c r="Q175" s="43">
        <f t="shared" si="52"/>
        <v>0.71951219512195119</v>
      </c>
      <c r="R175" s="73" t="s">
        <v>218</v>
      </c>
      <c r="S175" s="14"/>
      <c r="T175" s="14"/>
      <c r="U175" s="15"/>
      <c r="V175" s="15"/>
      <c r="W175" s="15"/>
      <c r="X175" s="15"/>
      <c r="Y175" s="15"/>
    </row>
    <row r="176" spans="1:25" x14ac:dyDescent="0.25">
      <c r="A176" s="77" t="s">
        <v>216</v>
      </c>
      <c r="B176" s="53" t="s">
        <v>128</v>
      </c>
      <c r="C176" s="53" t="s">
        <v>223</v>
      </c>
      <c r="D176" s="41">
        <v>252</v>
      </c>
      <c r="E176" s="41">
        <v>252</v>
      </c>
      <c r="F176" s="41">
        <v>104</v>
      </c>
      <c r="G176" s="41">
        <v>124</v>
      </c>
      <c r="H176" s="41">
        <v>0</v>
      </c>
      <c r="I176" s="41">
        <v>0</v>
      </c>
      <c r="J176" s="41">
        <v>0</v>
      </c>
      <c r="K176" s="41">
        <v>0</v>
      </c>
      <c r="L176" s="40">
        <f t="shared" si="49"/>
        <v>228</v>
      </c>
      <c r="M176" s="41">
        <v>0</v>
      </c>
      <c r="N176" s="41">
        <v>0</v>
      </c>
      <c r="O176" s="42">
        <f t="shared" si="50"/>
        <v>228</v>
      </c>
      <c r="P176" s="43">
        <f t="shared" si="51"/>
        <v>1</v>
      </c>
      <c r="Q176" s="43">
        <f t="shared" si="52"/>
        <v>0.90476190476190477</v>
      </c>
      <c r="R176" s="73" t="s">
        <v>218</v>
      </c>
      <c r="S176" s="14"/>
      <c r="T176" s="14"/>
      <c r="U176" s="15"/>
      <c r="V176" s="15"/>
      <c r="W176" s="15"/>
      <c r="X176" s="15"/>
      <c r="Y176" s="15"/>
    </row>
    <row r="177" spans="1:25" x14ac:dyDescent="0.25">
      <c r="A177" s="77" t="s">
        <v>216</v>
      </c>
      <c r="B177" s="53" t="s">
        <v>128</v>
      </c>
      <c r="C177" s="53" t="s">
        <v>224</v>
      </c>
      <c r="D177" s="41">
        <v>403</v>
      </c>
      <c r="E177" s="41">
        <v>403</v>
      </c>
      <c r="F177" s="41">
        <v>63</v>
      </c>
      <c r="G177" s="41">
        <v>281</v>
      </c>
      <c r="H177" s="41">
        <v>1</v>
      </c>
      <c r="I177" s="41">
        <v>0</v>
      </c>
      <c r="J177" s="41">
        <v>0</v>
      </c>
      <c r="K177" s="41">
        <v>0</v>
      </c>
      <c r="L177" s="40">
        <f t="shared" si="49"/>
        <v>345</v>
      </c>
      <c r="M177" s="41">
        <v>0</v>
      </c>
      <c r="N177" s="41">
        <v>0</v>
      </c>
      <c r="O177" s="42">
        <f t="shared" si="50"/>
        <v>345</v>
      </c>
      <c r="P177" s="43">
        <f t="shared" si="51"/>
        <v>1</v>
      </c>
      <c r="Q177" s="43">
        <f t="shared" si="52"/>
        <v>0.85607940446650121</v>
      </c>
      <c r="R177" s="73" t="s">
        <v>218</v>
      </c>
      <c r="S177" s="14"/>
      <c r="T177" s="14"/>
      <c r="U177" s="15"/>
      <c r="V177" s="15"/>
      <c r="W177" s="15"/>
      <c r="X177" s="15"/>
      <c r="Y177" s="15"/>
    </row>
    <row r="178" spans="1:25" x14ac:dyDescent="0.25">
      <c r="A178" s="77" t="s">
        <v>216</v>
      </c>
      <c r="B178" s="53" t="s">
        <v>128</v>
      </c>
      <c r="C178" s="53" t="s">
        <v>225</v>
      </c>
      <c r="D178" s="41">
        <v>1463</v>
      </c>
      <c r="E178" s="41">
        <v>1395</v>
      </c>
      <c r="F178" s="41">
        <v>587</v>
      </c>
      <c r="G178" s="41">
        <v>640</v>
      </c>
      <c r="H178" s="41">
        <v>6</v>
      </c>
      <c r="I178" s="41">
        <v>0</v>
      </c>
      <c r="J178" s="41">
        <v>0</v>
      </c>
      <c r="K178" s="41">
        <v>0</v>
      </c>
      <c r="L178" s="40">
        <f t="shared" si="49"/>
        <v>1233</v>
      </c>
      <c r="M178" s="41">
        <v>12</v>
      </c>
      <c r="N178" s="41">
        <v>0</v>
      </c>
      <c r="O178" s="42">
        <f t="shared" si="50"/>
        <v>1245</v>
      </c>
      <c r="P178" s="43">
        <f t="shared" si="51"/>
        <v>0.95352016404647988</v>
      </c>
      <c r="Q178" s="43">
        <f t="shared" si="52"/>
        <v>0.8427887901572112</v>
      </c>
      <c r="R178" s="73" t="s">
        <v>218</v>
      </c>
      <c r="S178" s="14"/>
      <c r="T178" s="14"/>
      <c r="U178" s="15"/>
      <c r="V178" s="15"/>
      <c r="W178" s="15"/>
      <c r="X178" s="15"/>
      <c r="Y178" s="15"/>
    </row>
    <row r="179" spans="1:25" x14ac:dyDescent="0.25">
      <c r="A179" s="77" t="s">
        <v>216</v>
      </c>
      <c r="B179" s="53" t="s">
        <v>128</v>
      </c>
      <c r="C179" s="53" t="s">
        <v>226</v>
      </c>
      <c r="D179" s="41">
        <v>654</v>
      </c>
      <c r="E179" s="41">
        <v>654</v>
      </c>
      <c r="F179" s="41">
        <v>216</v>
      </c>
      <c r="G179" s="41">
        <v>399</v>
      </c>
      <c r="H179" s="41">
        <v>7</v>
      </c>
      <c r="I179" s="41">
        <v>0</v>
      </c>
      <c r="J179" s="41">
        <v>0</v>
      </c>
      <c r="K179" s="41">
        <v>0</v>
      </c>
      <c r="L179" s="40">
        <f t="shared" si="49"/>
        <v>622</v>
      </c>
      <c r="M179" s="41">
        <v>3</v>
      </c>
      <c r="N179" s="41">
        <v>0</v>
      </c>
      <c r="O179" s="42">
        <f t="shared" si="50"/>
        <v>625</v>
      </c>
      <c r="P179" s="43">
        <f t="shared" si="51"/>
        <v>1</v>
      </c>
      <c r="Q179" s="43">
        <f t="shared" si="52"/>
        <v>0.95107033639143734</v>
      </c>
      <c r="R179" s="73" t="s">
        <v>218</v>
      </c>
      <c r="S179" s="14"/>
      <c r="T179" s="14"/>
      <c r="U179" s="15"/>
      <c r="V179" s="15"/>
      <c r="W179" s="15"/>
      <c r="X179" s="15"/>
      <c r="Y179" s="15"/>
    </row>
    <row r="180" spans="1:25" x14ac:dyDescent="0.25">
      <c r="A180" s="77" t="s">
        <v>216</v>
      </c>
      <c r="B180" s="53" t="s">
        <v>128</v>
      </c>
      <c r="C180" s="53" t="s">
        <v>227</v>
      </c>
      <c r="D180" s="41">
        <v>1341</v>
      </c>
      <c r="E180" s="41">
        <v>1195</v>
      </c>
      <c r="F180" s="41">
        <v>468</v>
      </c>
      <c r="G180" s="41">
        <v>634</v>
      </c>
      <c r="H180" s="41">
        <v>0</v>
      </c>
      <c r="I180" s="41">
        <v>0</v>
      </c>
      <c r="J180" s="41">
        <v>0</v>
      </c>
      <c r="K180" s="41">
        <v>0</v>
      </c>
      <c r="L180" s="40">
        <f t="shared" si="49"/>
        <v>1102</v>
      </c>
      <c r="M180" s="41">
        <v>10</v>
      </c>
      <c r="N180" s="41">
        <v>0</v>
      </c>
      <c r="O180" s="42">
        <f t="shared" si="50"/>
        <v>1112</v>
      </c>
      <c r="P180" s="43">
        <f t="shared" si="51"/>
        <v>0.89112602535421326</v>
      </c>
      <c r="Q180" s="43">
        <f t="shared" si="52"/>
        <v>0.82177479492915739</v>
      </c>
      <c r="R180" s="73" t="s">
        <v>218</v>
      </c>
      <c r="S180" s="14"/>
      <c r="T180" s="14"/>
      <c r="U180" s="15"/>
      <c r="V180" s="15"/>
      <c r="W180" s="15"/>
      <c r="X180" s="15"/>
      <c r="Y180" s="15"/>
    </row>
    <row r="181" spans="1:25" x14ac:dyDescent="0.25">
      <c r="A181" s="77" t="s">
        <v>216</v>
      </c>
      <c r="B181" s="53" t="s">
        <v>128</v>
      </c>
      <c r="C181" s="53" t="s">
        <v>228</v>
      </c>
      <c r="D181" s="41">
        <v>796</v>
      </c>
      <c r="E181" s="41">
        <v>498</v>
      </c>
      <c r="F181" s="41">
        <v>21</v>
      </c>
      <c r="G181" s="41">
        <v>336</v>
      </c>
      <c r="H181" s="41">
        <v>4</v>
      </c>
      <c r="I181" s="41">
        <v>0</v>
      </c>
      <c r="J181" s="41">
        <v>0</v>
      </c>
      <c r="K181" s="41">
        <v>0</v>
      </c>
      <c r="L181" s="40">
        <f t="shared" si="49"/>
        <v>361</v>
      </c>
      <c r="M181" s="41">
        <v>3</v>
      </c>
      <c r="N181" s="41">
        <v>0</v>
      </c>
      <c r="O181" s="42">
        <f t="shared" si="50"/>
        <v>364</v>
      </c>
      <c r="P181" s="43">
        <f t="shared" si="51"/>
        <v>0.62562814070351758</v>
      </c>
      <c r="Q181" s="43">
        <f t="shared" si="52"/>
        <v>0.45351758793969849</v>
      </c>
      <c r="R181" s="73" t="s">
        <v>218</v>
      </c>
      <c r="S181" s="14"/>
      <c r="T181" s="14"/>
      <c r="U181" s="15"/>
      <c r="V181" s="15"/>
      <c r="W181" s="15"/>
      <c r="X181" s="15"/>
      <c r="Y181" s="15"/>
    </row>
    <row r="182" spans="1:25" x14ac:dyDescent="0.25">
      <c r="A182" s="77" t="s">
        <v>216</v>
      </c>
      <c r="B182" s="53" t="s">
        <v>128</v>
      </c>
      <c r="C182" s="53" t="s">
        <v>229</v>
      </c>
      <c r="D182" s="41">
        <v>928</v>
      </c>
      <c r="E182" s="41">
        <v>928</v>
      </c>
      <c r="F182" s="41">
        <v>263</v>
      </c>
      <c r="G182" s="41">
        <v>600</v>
      </c>
      <c r="H182" s="41">
        <v>0</v>
      </c>
      <c r="I182" s="41">
        <v>0</v>
      </c>
      <c r="J182" s="41">
        <v>0</v>
      </c>
      <c r="K182" s="41">
        <v>0</v>
      </c>
      <c r="L182" s="40">
        <f t="shared" si="49"/>
        <v>863</v>
      </c>
      <c r="M182" s="41">
        <v>6</v>
      </c>
      <c r="N182" s="41">
        <v>0</v>
      </c>
      <c r="O182" s="42">
        <f t="shared" si="50"/>
        <v>869</v>
      </c>
      <c r="P182" s="43">
        <f t="shared" si="51"/>
        <v>1</v>
      </c>
      <c r="Q182" s="43">
        <f t="shared" si="52"/>
        <v>0.92995689655172409</v>
      </c>
      <c r="R182" s="73" t="s">
        <v>218</v>
      </c>
      <c r="S182" s="14"/>
      <c r="T182" s="14"/>
      <c r="U182" s="15"/>
      <c r="V182" s="15"/>
      <c r="W182" s="15"/>
      <c r="X182" s="15"/>
      <c r="Y182" s="15"/>
    </row>
    <row r="183" spans="1:25" x14ac:dyDescent="0.25">
      <c r="A183" s="77" t="s">
        <v>216</v>
      </c>
      <c r="B183" s="53" t="s">
        <v>128</v>
      </c>
      <c r="C183" s="53" t="s">
        <v>230</v>
      </c>
      <c r="D183" s="41">
        <v>1119</v>
      </c>
      <c r="E183" s="41">
        <v>1053</v>
      </c>
      <c r="F183" s="41">
        <v>292</v>
      </c>
      <c r="G183" s="41">
        <v>654</v>
      </c>
      <c r="H183" s="41">
        <v>1</v>
      </c>
      <c r="I183" s="41">
        <v>0</v>
      </c>
      <c r="J183" s="41">
        <v>0</v>
      </c>
      <c r="K183" s="41">
        <v>0</v>
      </c>
      <c r="L183" s="40">
        <f t="shared" si="49"/>
        <v>947</v>
      </c>
      <c r="M183" s="41">
        <v>9</v>
      </c>
      <c r="N183" s="41">
        <v>0</v>
      </c>
      <c r="O183" s="42">
        <f t="shared" si="50"/>
        <v>956</v>
      </c>
      <c r="P183" s="43">
        <f t="shared" si="51"/>
        <v>0.94101876675603213</v>
      </c>
      <c r="Q183" s="43">
        <f t="shared" si="52"/>
        <v>0.84629133154602321</v>
      </c>
      <c r="R183" s="73" t="s">
        <v>218</v>
      </c>
      <c r="S183" s="14"/>
      <c r="T183" s="14"/>
      <c r="U183" s="15"/>
      <c r="V183" s="15"/>
      <c r="W183" s="15"/>
      <c r="X183" s="15"/>
      <c r="Y183" s="15"/>
    </row>
    <row r="184" spans="1:25" x14ac:dyDescent="0.25">
      <c r="A184" s="77" t="s">
        <v>216</v>
      </c>
      <c r="B184" s="53" t="s">
        <v>128</v>
      </c>
      <c r="C184" s="53" t="s">
        <v>196</v>
      </c>
      <c r="D184" s="41">
        <v>595</v>
      </c>
      <c r="E184" s="41">
        <v>595</v>
      </c>
      <c r="F184" s="41">
        <v>186</v>
      </c>
      <c r="G184" s="41">
        <v>299</v>
      </c>
      <c r="H184" s="41">
        <v>9</v>
      </c>
      <c r="I184" s="41">
        <v>0</v>
      </c>
      <c r="J184" s="41">
        <v>0</v>
      </c>
      <c r="K184" s="41">
        <v>0</v>
      </c>
      <c r="L184" s="40">
        <f t="shared" si="49"/>
        <v>494</v>
      </c>
      <c r="M184" s="41">
        <v>5</v>
      </c>
      <c r="N184" s="41">
        <v>0</v>
      </c>
      <c r="O184" s="42">
        <f t="shared" si="50"/>
        <v>499</v>
      </c>
      <c r="P184" s="43">
        <f t="shared" si="51"/>
        <v>1</v>
      </c>
      <c r="Q184" s="43">
        <f t="shared" si="52"/>
        <v>0.83025210084033618</v>
      </c>
      <c r="R184" s="73" t="s">
        <v>218</v>
      </c>
      <c r="S184" s="14"/>
      <c r="T184" s="14"/>
      <c r="U184" s="15"/>
      <c r="V184" s="15"/>
      <c r="W184" s="15"/>
      <c r="X184" s="15"/>
      <c r="Y184" s="15"/>
    </row>
    <row r="185" spans="1:25" x14ac:dyDescent="0.25">
      <c r="A185" s="77" t="s">
        <v>216</v>
      </c>
      <c r="B185" s="53" t="s">
        <v>128</v>
      </c>
      <c r="C185" s="53" t="s">
        <v>231</v>
      </c>
      <c r="D185" s="41">
        <v>490</v>
      </c>
      <c r="E185" s="41">
        <v>490</v>
      </c>
      <c r="F185" s="41">
        <v>71</v>
      </c>
      <c r="G185" s="41">
        <v>412</v>
      </c>
      <c r="H185" s="41">
        <v>0</v>
      </c>
      <c r="I185" s="41">
        <v>0</v>
      </c>
      <c r="J185" s="41">
        <v>0</v>
      </c>
      <c r="K185" s="41">
        <v>0</v>
      </c>
      <c r="L185" s="40">
        <f t="shared" si="49"/>
        <v>483</v>
      </c>
      <c r="M185" s="41">
        <v>4</v>
      </c>
      <c r="N185" s="41">
        <v>0</v>
      </c>
      <c r="O185" s="42">
        <f t="shared" si="50"/>
        <v>487</v>
      </c>
      <c r="P185" s="43">
        <f t="shared" si="51"/>
        <v>1</v>
      </c>
      <c r="Q185" s="43">
        <f t="shared" si="52"/>
        <v>0.98571428571428577</v>
      </c>
      <c r="R185" s="73" t="s">
        <v>218</v>
      </c>
      <c r="S185" s="14"/>
      <c r="T185" s="14"/>
      <c r="U185" s="15"/>
      <c r="V185" s="15"/>
      <c r="W185" s="15"/>
      <c r="X185" s="15"/>
      <c r="Y185" s="15"/>
    </row>
    <row r="186" spans="1:25" x14ac:dyDescent="0.25">
      <c r="A186" s="77" t="s">
        <v>216</v>
      </c>
      <c r="B186" s="53" t="s">
        <v>128</v>
      </c>
      <c r="C186" s="53" t="s">
        <v>232</v>
      </c>
      <c r="D186" s="41">
        <v>1105</v>
      </c>
      <c r="E186" s="41">
        <v>1105</v>
      </c>
      <c r="F186" s="41">
        <v>110</v>
      </c>
      <c r="G186" s="41">
        <v>748</v>
      </c>
      <c r="H186" s="41">
        <v>4</v>
      </c>
      <c r="I186" s="41">
        <v>0</v>
      </c>
      <c r="J186" s="41">
        <v>0</v>
      </c>
      <c r="K186" s="41">
        <v>0</v>
      </c>
      <c r="L186" s="40">
        <f t="shared" si="49"/>
        <v>862</v>
      </c>
      <c r="M186" s="41">
        <v>4</v>
      </c>
      <c r="N186" s="41">
        <v>0</v>
      </c>
      <c r="O186" s="42">
        <f t="shared" si="50"/>
        <v>866</v>
      </c>
      <c r="P186" s="43">
        <f t="shared" si="51"/>
        <v>1</v>
      </c>
      <c r="Q186" s="43">
        <f t="shared" si="52"/>
        <v>0.78009049773755657</v>
      </c>
      <c r="R186" s="73" t="s">
        <v>218</v>
      </c>
      <c r="S186" s="14"/>
      <c r="T186" s="14"/>
      <c r="U186" s="15"/>
      <c r="V186" s="15"/>
      <c r="W186" s="15"/>
      <c r="X186" s="15"/>
      <c r="Y186" s="15"/>
    </row>
    <row r="187" spans="1:25" x14ac:dyDescent="0.25">
      <c r="A187" s="77" t="s">
        <v>216</v>
      </c>
      <c r="B187" s="53" t="s">
        <v>128</v>
      </c>
      <c r="C187" s="53" t="s">
        <v>233</v>
      </c>
      <c r="D187" s="41">
        <v>832</v>
      </c>
      <c r="E187" s="41">
        <v>832</v>
      </c>
      <c r="F187" s="41">
        <v>259</v>
      </c>
      <c r="G187" s="41">
        <v>508</v>
      </c>
      <c r="H187" s="41">
        <v>11</v>
      </c>
      <c r="I187" s="41">
        <v>0</v>
      </c>
      <c r="J187" s="41">
        <v>0</v>
      </c>
      <c r="K187" s="41">
        <v>0</v>
      </c>
      <c r="L187" s="40">
        <f t="shared" si="49"/>
        <v>778</v>
      </c>
      <c r="M187" s="41">
        <v>6</v>
      </c>
      <c r="N187" s="41">
        <v>0</v>
      </c>
      <c r="O187" s="42">
        <f t="shared" si="50"/>
        <v>784</v>
      </c>
      <c r="P187" s="43">
        <f t="shared" si="51"/>
        <v>1</v>
      </c>
      <c r="Q187" s="43">
        <f t="shared" si="52"/>
        <v>0.93509615384615385</v>
      </c>
      <c r="R187" s="73" t="s">
        <v>218</v>
      </c>
      <c r="S187" s="14"/>
      <c r="T187" s="14"/>
      <c r="U187" s="15"/>
      <c r="V187" s="15"/>
      <c r="W187" s="15"/>
      <c r="X187" s="15"/>
      <c r="Y187" s="15"/>
    </row>
    <row r="188" spans="1:25" x14ac:dyDescent="0.25">
      <c r="A188" s="77" t="s">
        <v>216</v>
      </c>
      <c r="B188" s="53" t="s">
        <v>42</v>
      </c>
      <c r="C188" s="53" t="s">
        <v>234</v>
      </c>
      <c r="D188" s="41">
        <v>1550</v>
      </c>
      <c r="E188" s="41">
        <v>1425</v>
      </c>
      <c r="F188" s="41">
        <v>70</v>
      </c>
      <c r="G188" s="41">
        <v>1051</v>
      </c>
      <c r="H188" s="41">
        <v>7</v>
      </c>
      <c r="I188" s="41">
        <v>0</v>
      </c>
      <c r="J188" s="41">
        <v>0</v>
      </c>
      <c r="K188" s="41">
        <v>0</v>
      </c>
      <c r="L188" s="40">
        <f t="shared" si="49"/>
        <v>1128</v>
      </c>
      <c r="M188" s="41">
        <v>8</v>
      </c>
      <c r="N188" s="41">
        <v>0</v>
      </c>
      <c r="O188" s="42">
        <f t="shared" si="50"/>
        <v>1136</v>
      </c>
      <c r="P188" s="43">
        <f t="shared" si="51"/>
        <v>0.91935483870967738</v>
      </c>
      <c r="Q188" s="43">
        <f t="shared" si="52"/>
        <v>0.72774193548387101</v>
      </c>
      <c r="R188" s="73" t="s">
        <v>218</v>
      </c>
      <c r="S188" s="14"/>
      <c r="T188" s="14"/>
      <c r="U188" s="15"/>
      <c r="V188" s="15"/>
      <c r="W188" s="15"/>
      <c r="X188" s="15"/>
      <c r="Y188" s="15"/>
    </row>
    <row r="189" spans="1:25" x14ac:dyDescent="0.25">
      <c r="A189" s="77" t="s">
        <v>216</v>
      </c>
      <c r="B189" s="53" t="s">
        <v>128</v>
      </c>
      <c r="C189" s="53" t="s">
        <v>235</v>
      </c>
      <c r="D189" s="41">
        <v>360</v>
      </c>
      <c r="E189" s="41">
        <v>347</v>
      </c>
      <c r="F189" s="41">
        <v>125</v>
      </c>
      <c r="G189" s="41">
        <v>202</v>
      </c>
      <c r="H189" s="41">
        <v>0</v>
      </c>
      <c r="I189" s="41">
        <v>0</v>
      </c>
      <c r="J189" s="41">
        <v>0</v>
      </c>
      <c r="K189" s="41">
        <v>0</v>
      </c>
      <c r="L189" s="40">
        <f t="shared" si="49"/>
        <v>327</v>
      </c>
      <c r="M189" s="41">
        <v>2</v>
      </c>
      <c r="N189" s="41">
        <v>0</v>
      </c>
      <c r="O189" s="42">
        <f t="shared" si="50"/>
        <v>329</v>
      </c>
      <c r="P189" s="43">
        <f t="shared" si="51"/>
        <v>0.96388888888888891</v>
      </c>
      <c r="Q189" s="43">
        <f t="shared" si="52"/>
        <v>0.90833333333333333</v>
      </c>
      <c r="R189" s="73" t="s">
        <v>218</v>
      </c>
      <c r="S189" s="14"/>
      <c r="T189" s="14"/>
      <c r="U189" s="15"/>
      <c r="V189" s="15"/>
      <c r="W189" s="15"/>
      <c r="X189" s="15"/>
      <c r="Y189" s="15"/>
    </row>
    <row r="190" spans="1:25" x14ac:dyDescent="0.25">
      <c r="A190" s="77" t="s">
        <v>216</v>
      </c>
      <c r="B190" s="53" t="s">
        <v>128</v>
      </c>
      <c r="C190" s="53" t="s">
        <v>236</v>
      </c>
      <c r="D190" s="41">
        <v>260</v>
      </c>
      <c r="E190" s="41">
        <v>215</v>
      </c>
      <c r="F190" s="41">
        <v>39</v>
      </c>
      <c r="G190" s="41">
        <v>126</v>
      </c>
      <c r="H190" s="41">
        <v>0</v>
      </c>
      <c r="I190" s="41">
        <v>0</v>
      </c>
      <c r="J190" s="41">
        <v>0</v>
      </c>
      <c r="K190" s="41">
        <v>0</v>
      </c>
      <c r="L190" s="40">
        <f t="shared" si="49"/>
        <v>165</v>
      </c>
      <c r="M190" s="41">
        <v>0</v>
      </c>
      <c r="N190" s="41">
        <v>0</v>
      </c>
      <c r="O190" s="42">
        <f t="shared" si="50"/>
        <v>165</v>
      </c>
      <c r="P190" s="43">
        <f t="shared" si="51"/>
        <v>0.82692307692307687</v>
      </c>
      <c r="Q190" s="43">
        <f t="shared" si="52"/>
        <v>0.63461538461538458</v>
      </c>
      <c r="R190" s="73" t="s">
        <v>218</v>
      </c>
      <c r="S190" s="14"/>
      <c r="T190" s="14"/>
      <c r="U190" s="15"/>
      <c r="V190" s="15"/>
      <c r="W190" s="15"/>
      <c r="X190" s="15"/>
      <c r="Y190" s="15"/>
    </row>
    <row r="191" spans="1:25" x14ac:dyDescent="0.25">
      <c r="A191" s="77" t="s">
        <v>216</v>
      </c>
      <c r="B191" s="53" t="s">
        <v>128</v>
      </c>
      <c r="C191" s="53" t="s">
        <v>237</v>
      </c>
      <c r="D191" s="41">
        <v>6288</v>
      </c>
      <c r="E191" s="41">
        <v>4700</v>
      </c>
      <c r="F191" s="41">
        <v>1973</v>
      </c>
      <c r="G191" s="41">
        <v>2221</v>
      </c>
      <c r="H191" s="41">
        <v>338</v>
      </c>
      <c r="I191" s="41">
        <v>0</v>
      </c>
      <c r="J191" s="41">
        <v>0</v>
      </c>
      <c r="K191" s="41">
        <v>0</v>
      </c>
      <c r="L191" s="40">
        <f t="shared" si="49"/>
        <v>4532</v>
      </c>
      <c r="M191" s="41">
        <v>12</v>
      </c>
      <c r="N191" s="41">
        <v>0</v>
      </c>
      <c r="O191" s="42">
        <f t="shared" si="50"/>
        <v>4544</v>
      </c>
      <c r="P191" s="43">
        <f t="shared" si="51"/>
        <v>0.74745547073791352</v>
      </c>
      <c r="Q191" s="43">
        <f t="shared" si="52"/>
        <v>0.72073791348600513</v>
      </c>
      <c r="R191" s="73" t="s">
        <v>218</v>
      </c>
      <c r="S191" s="14"/>
      <c r="T191" s="14"/>
      <c r="U191" s="15"/>
      <c r="V191" s="15"/>
      <c r="W191" s="15"/>
      <c r="X191" s="15"/>
      <c r="Y191" s="15"/>
    </row>
    <row r="192" spans="1:25" x14ac:dyDescent="0.25">
      <c r="A192" s="77" t="s">
        <v>216</v>
      </c>
      <c r="B192" s="53" t="s">
        <v>128</v>
      </c>
      <c r="C192" s="53" t="s">
        <v>238</v>
      </c>
      <c r="D192" s="41">
        <v>1333</v>
      </c>
      <c r="E192" s="41">
        <v>1104</v>
      </c>
      <c r="F192" s="41">
        <v>833</v>
      </c>
      <c r="G192" s="41">
        <v>256</v>
      </c>
      <c r="H192" s="41">
        <v>4</v>
      </c>
      <c r="I192" s="41">
        <v>0</v>
      </c>
      <c r="J192" s="41">
        <v>0</v>
      </c>
      <c r="K192" s="41">
        <v>0</v>
      </c>
      <c r="L192" s="40">
        <f t="shared" si="49"/>
        <v>1093</v>
      </c>
      <c r="M192" s="41">
        <v>1</v>
      </c>
      <c r="N192" s="41">
        <v>0</v>
      </c>
      <c r="O192" s="42">
        <f t="shared" si="50"/>
        <v>1094</v>
      </c>
      <c r="P192" s="43">
        <f t="shared" si="51"/>
        <v>0.82820705176294074</v>
      </c>
      <c r="Q192" s="43">
        <f t="shared" si="52"/>
        <v>0.81995498874718675</v>
      </c>
      <c r="R192" s="73" t="s">
        <v>218</v>
      </c>
      <c r="S192" s="14"/>
      <c r="T192" s="14"/>
      <c r="U192" s="15"/>
      <c r="V192" s="15"/>
      <c r="W192" s="15"/>
      <c r="X192" s="15"/>
      <c r="Y192" s="15"/>
    </row>
    <row r="193" spans="1:25" x14ac:dyDescent="0.25">
      <c r="A193" s="77" t="s">
        <v>216</v>
      </c>
      <c r="B193" s="53" t="s">
        <v>239</v>
      </c>
      <c r="C193" s="53" t="s">
        <v>240</v>
      </c>
      <c r="D193" s="41">
        <v>1666</v>
      </c>
      <c r="E193" s="41">
        <v>1666</v>
      </c>
      <c r="F193" s="41">
        <v>236</v>
      </c>
      <c r="G193" s="41">
        <v>644</v>
      </c>
      <c r="H193" s="41">
        <v>0</v>
      </c>
      <c r="I193" s="41">
        <v>0</v>
      </c>
      <c r="J193" s="41">
        <v>0</v>
      </c>
      <c r="K193" s="41">
        <v>0</v>
      </c>
      <c r="L193" s="40">
        <f t="shared" si="49"/>
        <v>880</v>
      </c>
      <c r="M193" s="41">
        <v>0</v>
      </c>
      <c r="N193" s="41">
        <v>0</v>
      </c>
      <c r="O193" s="42">
        <f t="shared" si="50"/>
        <v>880</v>
      </c>
      <c r="P193" s="43">
        <f t="shared" si="51"/>
        <v>1</v>
      </c>
      <c r="Q193" s="43">
        <f t="shared" si="52"/>
        <v>0.5282112845138055</v>
      </c>
      <c r="R193" s="73" t="s">
        <v>218</v>
      </c>
      <c r="S193" s="14"/>
      <c r="T193" s="14"/>
      <c r="U193" s="15"/>
      <c r="V193" s="15"/>
      <c r="W193" s="15"/>
      <c r="X193" s="15"/>
      <c r="Y193" s="15"/>
    </row>
    <row r="194" spans="1:25" x14ac:dyDescent="0.25">
      <c r="A194" s="77" t="s">
        <v>216</v>
      </c>
      <c r="B194" s="53" t="s">
        <v>90</v>
      </c>
      <c r="C194" s="53" t="s">
        <v>241</v>
      </c>
      <c r="D194" s="41">
        <v>3809</v>
      </c>
      <c r="E194" s="41">
        <v>3550</v>
      </c>
      <c r="F194" s="41">
        <v>2248</v>
      </c>
      <c r="G194" s="41">
        <v>733</v>
      </c>
      <c r="H194" s="41">
        <v>88</v>
      </c>
      <c r="I194" s="41">
        <v>0</v>
      </c>
      <c r="J194" s="41">
        <v>0</v>
      </c>
      <c r="K194" s="41">
        <v>0</v>
      </c>
      <c r="L194" s="40">
        <f t="shared" si="49"/>
        <v>3069</v>
      </c>
      <c r="M194" s="41">
        <v>8</v>
      </c>
      <c r="N194" s="41">
        <v>0</v>
      </c>
      <c r="O194" s="42">
        <f t="shared" si="50"/>
        <v>3077</v>
      </c>
      <c r="P194" s="43">
        <f t="shared" si="51"/>
        <v>0.9320031504331846</v>
      </c>
      <c r="Q194" s="43">
        <f t="shared" si="52"/>
        <v>0.80572328695195594</v>
      </c>
      <c r="R194" s="73" t="s">
        <v>218</v>
      </c>
      <c r="S194" s="14"/>
      <c r="T194" s="14"/>
      <c r="U194" s="15"/>
      <c r="V194" s="15"/>
      <c r="W194" s="15"/>
      <c r="X194" s="15"/>
      <c r="Y194" s="15"/>
    </row>
    <row r="195" spans="1:25" x14ac:dyDescent="0.25">
      <c r="A195" s="77" t="s">
        <v>216</v>
      </c>
      <c r="B195" s="53" t="s">
        <v>90</v>
      </c>
      <c r="C195" s="53" t="s">
        <v>113</v>
      </c>
      <c r="D195" s="41">
        <v>1794</v>
      </c>
      <c r="E195" s="41">
        <v>1720</v>
      </c>
      <c r="F195" s="41">
        <v>639</v>
      </c>
      <c r="G195" s="41">
        <v>619</v>
      </c>
      <c r="H195" s="41">
        <v>4</v>
      </c>
      <c r="I195" s="41">
        <v>0</v>
      </c>
      <c r="J195" s="41">
        <v>0</v>
      </c>
      <c r="K195" s="41">
        <v>0</v>
      </c>
      <c r="L195" s="40">
        <f t="shared" si="49"/>
        <v>1262</v>
      </c>
      <c r="M195" s="41">
        <v>1</v>
      </c>
      <c r="N195" s="41">
        <v>0</v>
      </c>
      <c r="O195" s="42">
        <f t="shared" si="50"/>
        <v>1263</v>
      </c>
      <c r="P195" s="43">
        <f t="shared" si="51"/>
        <v>0.95875139353400218</v>
      </c>
      <c r="Q195" s="43">
        <f t="shared" si="52"/>
        <v>0.70345596432552959</v>
      </c>
      <c r="R195" s="73" t="s">
        <v>218</v>
      </c>
      <c r="S195" s="14"/>
      <c r="T195" s="14"/>
      <c r="U195" s="15"/>
      <c r="V195" s="15"/>
      <c r="W195" s="15"/>
      <c r="X195" s="15"/>
      <c r="Y195" s="15"/>
    </row>
    <row r="196" spans="1:25" x14ac:dyDescent="0.25">
      <c r="A196" s="77" t="s">
        <v>216</v>
      </c>
      <c r="B196" s="53" t="s">
        <v>90</v>
      </c>
      <c r="C196" s="53" t="s">
        <v>242</v>
      </c>
      <c r="D196" s="41">
        <v>543</v>
      </c>
      <c r="E196" s="41">
        <v>437</v>
      </c>
      <c r="F196" s="41">
        <v>290</v>
      </c>
      <c r="G196" s="41">
        <v>276</v>
      </c>
      <c r="H196" s="41">
        <v>2</v>
      </c>
      <c r="I196" s="41">
        <v>0</v>
      </c>
      <c r="J196" s="41">
        <v>0</v>
      </c>
      <c r="K196" s="41">
        <v>0</v>
      </c>
      <c r="L196" s="40">
        <f t="shared" si="49"/>
        <v>568</v>
      </c>
      <c r="M196" s="41">
        <v>0</v>
      </c>
      <c r="N196" s="41">
        <v>0</v>
      </c>
      <c r="O196" s="42">
        <f t="shared" si="50"/>
        <v>568</v>
      </c>
      <c r="P196" s="43">
        <f t="shared" si="51"/>
        <v>0.80478821362799269</v>
      </c>
      <c r="Q196" s="43">
        <f t="shared" si="52"/>
        <v>1.0460405156537753</v>
      </c>
      <c r="R196" s="73" t="s">
        <v>218</v>
      </c>
      <c r="S196" s="14"/>
      <c r="T196" s="14"/>
      <c r="U196" s="15"/>
      <c r="V196" s="15"/>
      <c r="W196" s="15"/>
      <c r="X196" s="15"/>
      <c r="Y196" s="15"/>
    </row>
    <row r="197" spans="1:25" x14ac:dyDescent="0.25">
      <c r="A197" s="77" t="s">
        <v>216</v>
      </c>
      <c r="B197" s="53" t="s">
        <v>90</v>
      </c>
      <c r="C197" s="53" t="s">
        <v>243</v>
      </c>
      <c r="D197" s="41">
        <v>2477</v>
      </c>
      <c r="E197" s="41">
        <v>2089</v>
      </c>
      <c r="F197" s="41">
        <v>665</v>
      </c>
      <c r="G197" s="41">
        <v>967</v>
      </c>
      <c r="H197" s="41">
        <v>43</v>
      </c>
      <c r="I197" s="41">
        <v>0</v>
      </c>
      <c r="J197" s="41">
        <v>0</v>
      </c>
      <c r="K197" s="41">
        <v>0</v>
      </c>
      <c r="L197" s="40">
        <f t="shared" si="49"/>
        <v>1675</v>
      </c>
      <c r="M197" s="41">
        <v>11</v>
      </c>
      <c r="N197" s="41">
        <v>0</v>
      </c>
      <c r="O197" s="42">
        <f t="shared" si="50"/>
        <v>1686</v>
      </c>
      <c r="P197" s="43">
        <f t="shared" si="51"/>
        <v>0.84335890189745655</v>
      </c>
      <c r="Q197" s="43">
        <f t="shared" si="52"/>
        <v>0.67622123536536127</v>
      </c>
      <c r="R197" s="73" t="s">
        <v>218</v>
      </c>
      <c r="S197" s="14"/>
      <c r="T197" s="14"/>
      <c r="U197" s="15"/>
      <c r="V197" s="15"/>
      <c r="W197" s="15"/>
      <c r="X197" s="15"/>
      <c r="Y197" s="15"/>
    </row>
    <row r="198" spans="1:25" x14ac:dyDescent="0.25">
      <c r="A198" s="77" t="s">
        <v>216</v>
      </c>
      <c r="B198" s="53" t="s">
        <v>36</v>
      </c>
      <c r="C198" s="53" t="s">
        <v>244</v>
      </c>
      <c r="D198" s="41">
        <v>2731</v>
      </c>
      <c r="E198" s="41">
        <v>2731</v>
      </c>
      <c r="F198" s="41">
        <v>1570</v>
      </c>
      <c r="G198" s="41">
        <v>376</v>
      </c>
      <c r="H198" s="41">
        <v>0</v>
      </c>
      <c r="I198" s="41">
        <v>0</v>
      </c>
      <c r="J198" s="41">
        <v>0</v>
      </c>
      <c r="K198" s="41">
        <v>0</v>
      </c>
      <c r="L198" s="40">
        <f t="shared" si="49"/>
        <v>1946</v>
      </c>
      <c r="M198" s="41">
        <v>0</v>
      </c>
      <c r="N198" s="41">
        <v>0</v>
      </c>
      <c r="O198" s="42">
        <f t="shared" si="50"/>
        <v>1946</v>
      </c>
      <c r="P198" s="43">
        <f t="shared" si="51"/>
        <v>1</v>
      </c>
      <c r="Q198" s="43">
        <f t="shared" si="52"/>
        <v>0.71255950201391427</v>
      </c>
      <c r="R198" s="73" t="s">
        <v>218</v>
      </c>
      <c r="S198" s="14"/>
      <c r="T198" s="14"/>
      <c r="U198" s="15"/>
      <c r="V198" s="15"/>
      <c r="W198" s="15"/>
      <c r="X198" s="15"/>
      <c r="Y198" s="15"/>
    </row>
    <row r="199" spans="1:25" x14ac:dyDescent="0.25">
      <c r="A199" s="77" t="s">
        <v>216</v>
      </c>
      <c r="B199" s="53" t="s">
        <v>36</v>
      </c>
      <c r="C199" s="53" t="s">
        <v>245</v>
      </c>
      <c r="D199" s="41">
        <v>2762</v>
      </c>
      <c r="E199" s="41">
        <v>2587</v>
      </c>
      <c r="F199" s="41">
        <v>1089</v>
      </c>
      <c r="G199" s="41">
        <v>714</v>
      </c>
      <c r="H199" s="41">
        <v>42</v>
      </c>
      <c r="I199" s="41">
        <v>0</v>
      </c>
      <c r="J199" s="41">
        <v>0</v>
      </c>
      <c r="K199" s="41">
        <v>0</v>
      </c>
      <c r="L199" s="40">
        <f t="shared" si="49"/>
        <v>1845</v>
      </c>
      <c r="M199" s="41">
        <v>0</v>
      </c>
      <c r="N199" s="41">
        <v>0</v>
      </c>
      <c r="O199" s="42">
        <f t="shared" si="50"/>
        <v>1845</v>
      </c>
      <c r="P199" s="43">
        <f t="shared" si="51"/>
        <v>0.93664011585807383</v>
      </c>
      <c r="Q199" s="43">
        <f t="shared" si="52"/>
        <v>0.66799420709630697</v>
      </c>
      <c r="R199" s="73" t="s">
        <v>218</v>
      </c>
      <c r="S199" s="14"/>
      <c r="T199" s="14"/>
      <c r="U199" s="15"/>
      <c r="V199" s="15"/>
      <c r="W199" s="15"/>
      <c r="X199" s="15"/>
      <c r="Y199" s="15"/>
    </row>
    <row r="200" spans="1:25" x14ac:dyDescent="0.25">
      <c r="A200" s="77" t="s">
        <v>216</v>
      </c>
      <c r="B200" s="53" t="s">
        <v>90</v>
      </c>
      <c r="C200" s="53" t="s">
        <v>246</v>
      </c>
      <c r="D200" s="41">
        <v>3133</v>
      </c>
      <c r="E200" s="41">
        <v>953</v>
      </c>
      <c r="F200" s="41">
        <v>435</v>
      </c>
      <c r="G200" s="41">
        <v>321</v>
      </c>
      <c r="H200" s="41">
        <v>0</v>
      </c>
      <c r="I200" s="41">
        <v>0</v>
      </c>
      <c r="J200" s="41">
        <v>0</v>
      </c>
      <c r="K200" s="41">
        <v>0</v>
      </c>
      <c r="L200" s="40">
        <f t="shared" si="49"/>
        <v>756</v>
      </c>
      <c r="M200" s="41">
        <v>0</v>
      </c>
      <c r="N200" s="41">
        <v>0</v>
      </c>
      <c r="O200" s="42">
        <f t="shared" si="50"/>
        <v>756</v>
      </c>
      <c r="P200" s="43">
        <f t="shared" si="51"/>
        <v>0.30418129588254067</v>
      </c>
      <c r="Q200" s="43">
        <f t="shared" si="52"/>
        <v>0.24130226619853176</v>
      </c>
      <c r="R200" s="73" t="s">
        <v>218</v>
      </c>
      <c r="S200" s="14"/>
      <c r="T200" s="14"/>
      <c r="U200" s="15"/>
      <c r="V200" s="15"/>
      <c r="W200" s="15"/>
      <c r="X200" s="15"/>
      <c r="Y200" s="15"/>
    </row>
    <row r="201" spans="1:25" x14ac:dyDescent="0.25">
      <c r="A201" s="77" t="s">
        <v>216</v>
      </c>
      <c r="B201" s="53" t="s">
        <v>90</v>
      </c>
      <c r="C201" s="53" t="s">
        <v>243</v>
      </c>
      <c r="D201" s="41">
        <v>2477</v>
      </c>
      <c r="E201" s="41">
        <v>681</v>
      </c>
      <c r="F201" s="41">
        <v>262</v>
      </c>
      <c r="G201" s="41">
        <v>335</v>
      </c>
      <c r="H201" s="41">
        <v>0</v>
      </c>
      <c r="I201" s="41">
        <v>0</v>
      </c>
      <c r="J201" s="41">
        <v>0</v>
      </c>
      <c r="K201" s="41">
        <v>0</v>
      </c>
      <c r="L201" s="40">
        <f t="shared" si="49"/>
        <v>597</v>
      </c>
      <c r="M201" s="41">
        <v>0</v>
      </c>
      <c r="N201" s="41">
        <v>0</v>
      </c>
      <c r="O201" s="42">
        <f t="shared" si="50"/>
        <v>597</v>
      </c>
      <c r="P201" s="43">
        <f t="shared" si="51"/>
        <v>0.2749293500201857</v>
      </c>
      <c r="Q201" s="43">
        <f t="shared" si="52"/>
        <v>0.24101735970932581</v>
      </c>
      <c r="R201" s="73" t="s">
        <v>218</v>
      </c>
      <c r="S201" s="14"/>
      <c r="T201" s="14"/>
      <c r="U201" s="15"/>
      <c r="V201" s="15"/>
      <c r="W201" s="15"/>
      <c r="X201" s="15"/>
      <c r="Y201" s="15"/>
    </row>
    <row r="202" spans="1:25" x14ac:dyDescent="0.25">
      <c r="A202" s="77" t="s">
        <v>216</v>
      </c>
      <c r="B202" s="53" t="s">
        <v>90</v>
      </c>
      <c r="C202" s="53" t="s">
        <v>113</v>
      </c>
      <c r="D202" s="41">
        <v>1794</v>
      </c>
      <c r="E202" s="41">
        <v>339</v>
      </c>
      <c r="F202" s="41">
        <v>241</v>
      </c>
      <c r="G202" s="41">
        <v>62</v>
      </c>
      <c r="H202" s="41">
        <v>0</v>
      </c>
      <c r="I202" s="41">
        <v>0</v>
      </c>
      <c r="J202" s="41">
        <v>0</v>
      </c>
      <c r="K202" s="41">
        <v>0</v>
      </c>
      <c r="L202" s="40">
        <f t="shared" si="49"/>
        <v>303</v>
      </c>
      <c r="M202" s="41">
        <v>0</v>
      </c>
      <c r="N202" s="41">
        <v>0</v>
      </c>
      <c r="O202" s="42">
        <f t="shared" si="50"/>
        <v>303</v>
      </c>
      <c r="P202" s="43">
        <f t="shared" si="51"/>
        <v>0.18896321070234115</v>
      </c>
      <c r="Q202" s="43">
        <f t="shared" si="52"/>
        <v>0.16889632107023411</v>
      </c>
      <c r="R202" s="73" t="s">
        <v>218</v>
      </c>
      <c r="S202" s="14"/>
      <c r="T202" s="14"/>
      <c r="U202" s="15"/>
      <c r="V202" s="15"/>
      <c r="W202" s="15"/>
      <c r="X202" s="15"/>
      <c r="Y202" s="15"/>
    </row>
    <row r="203" spans="1:25" x14ac:dyDescent="0.25">
      <c r="A203" s="77" t="s">
        <v>216</v>
      </c>
      <c r="B203" s="53" t="s">
        <v>90</v>
      </c>
      <c r="C203" s="53" t="s">
        <v>247</v>
      </c>
      <c r="D203" s="41">
        <v>813</v>
      </c>
      <c r="E203" s="41">
        <v>813</v>
      </c>
      <c r="F203" s="41">
        <v>337</v>
      </c>
      <c r="G203" s="41">
        <v>417</v>
      </c>
      <c r="H203" s="41">
        <v>0</v>
      </c>
      <c r="I203" s="41">
        <v>0</v>
      </c>
      <c r="J203" s="41">
        <v>0</v>
      </c>
      <c r="K203" s="41">
        <v>0</v>
      </c>
      <c r="L203" s="40">
        <f t="shared" si="49"/>
        <v>754</v>
      </c>
      <c r="M203" s="41">
        <v>7</v>
      </c>
      <c r="N203" s="41">
        <v>0</v>
      </c>
      <c r="O203" s="42">
        <f t="shared" si="50"/>
        <v>761</v>
      </c>
      <c r="P203" s="43">
        <f t="shared" si="51"/>
        <v>1</v>
      </c>
      <c r="Q203" s="43">
        <f t="shared" si="52"/>
        <v>0.92742927429274291</v>
      </c>
      <c r="R203" s="73" t="s">
        <v>218</v>
      </c>
      <c r="S203" s="14"/>
      <c r="T203" s="14"/>
      <c r="U203" s="15"/>
      <c r="V203" s="15"/>
      <c r="W203" s="15"/>
      <c r="X203" s="15"/>
      <c r="Y203" s="15"/>
    </row>
    <row r="204" spans="1:25" x14ac:dyDescent="0.25">
      <c r="A204" s="77" t="s">
        <v>216</v>
      </c>
      <c r="B204" s="53" t="s">
        <v>121</v>
      </c>
      <c r="C204" s="53" t="s">
        <v>248</v>
      </c>
      <c r="D204" s="41">
        <v>428</v>
      </c>
      <c r="E204" s="41">
        <v>428</v>
      </c>
      <c r="F204" s="41">
        <v>63</v>
      </c>
      <c r="G204" s="41">
        <v>198</v>
      </c>
      <c r="H204" s="41">
        <v>1</v>
      </c>
      <c r="I204" s="41">
        <v>0</v>
      </c>
      <c r="J204" s="41">
        <v>0</v>
      </c>
      <c r="K204" s="41">
        <v>0</v>
      </c>
      <c r="L204" s="40">
        <f t="shared" si="49"/>
        <v>262</v>
      </c>
      <c r="M204" s="41">
        <v>0</v>
      </c>
      <c r="N204" s="41">
        <v>0</v>
      </c>
      <c r="O204" s="42">
        <f t="shared" si="50"/>
        <v>262</v>
      </c>
      <c r="P204" s="43">
        <f t="shared" si="51"/>
        <v>1</v>
      </c>
      <c r="Q204" s="43">
        <f t="shared" si="52"/>
        <v>0.61214953271028039</v>
      </c>
      <c r="R204" s="73" t="s">
        <v>218</v>
      </c>
      <c r="S204" s="14"/>
      <c r="T204" s="14"/>
      <c r="U204" s="15"/>
      <c r="V204" s="15"/>
      <c r="W204" s="15"/>
      <c r="X204" s="15"/>
      <c r="Y204" s="15"/>
    </row>
    <row r="205" spans="1:25" x14ac:dyDescent="0.25">
      <c r="A205" s="77" t="s">
        <v>216</v>
      </c>
      <c r="B205" s="53" t="s">
        <v>121</v>
      </c>
      <c r="C205" s="53" t="s">
        <v>249</v>
      </c>
      <c r="D205" s="41">
        <v>837</v>
      </c>
      <c r="E205" s="41">
        <v>642</v>
      </c>
      <c r="F205" s="41">
        <v>18</v>
      </c>
      <c r="G205" s="41">
        <v>556</v>
      </c>
      <c r="H205" s="41">
        <v>1</v>
      </c>
      <c r="I205" s="41">
        <v>0</v>
      </c>
      <c r="J205" s="41">
        <v>0</v>
      </c>
      <c r="K205" s="41">
        <v>0</v>
      </c>
      <c r="L205" s="40">
        <f t="shared" si="49"/>
        <v>575</v>
      </c>
      <c r="M205" s="41">
        <v>0</v>
      </c>
      <c r="N205" s="41">
        <v>0</v>
      </c>
      <c r="O205" s="42">
        <f t="shared" si="50"/>
        <v>575</v>
      </c>
      <c r="P205" s="43">
        <f t="shared" si="51"/>
        <v>0.76702508960573479</v>
      </c>
      <c r="Q205" s="43">
        <f t="shared" si="52"/>
        <v>0.68697729988052569</v>
      </c>
      <c r="R205" s="73"/>
      <c r="S205" s="14"/>
      <c r="T205" s="14"/>
      <c r="U205" s="15"/>
      <c r="V205" s="15"/>
      <c r="W205" s="15"/>
      <c r="X205" s="15"/>
      <c r="Y205" s="15"/>
    </row>
    <row r="206" spans="1:25" x14ac:dyDescent="0.25">
      <c r="A206" s="77" t="s">
        <v>216</v>
      </c>
      <c r="B206" s="53" t="s">
        <v>121</v>
      </c>
      <c r="C206" s="53" t="s">
        <v>205</v>
      </c>
      <c r="D206" s="41">
        <v>343</v>
      </c>
      <c r="E206" s="41">
        <v>343</v>
      </c>
      <c r="F206" s="41">
        <v>13</v>
      </c>
      <c r="G206" s="41">
        <v>284</v>
      </c>
      <c r="H206" s="41">
        <v>0</v>
      </c>
      <c r="I206" s="41">
        <v>0</v>
      </c>
      <c r="J206" s="41">
        <v>0</v>
      </c>
      <c r="K206" s="41">
        <v>0</v>
      </c>
      <c r="L206" s="40">
        <f t="shared" si="49"/>
        <v>297</v>
      </c>
      <c r="M206" s="41">
        <v>0</v>
      </c>
      <c r="N206" s="41">
        <v>0</v>
      </c>
      <c r="O206" s="42">
        <f t="shared" si="50"/>
        <v>297</v>
      </c>
      <c r="P206" s="43">
        <f t="shared" si="51"/>
        <v>1</v>
      </c>
      <c r="Q206" s="43">
        <f t="shared" si="52"/>
        <v>0.86588921282798836</v>
      </c>
      <c r="R206" s="73"/>
      <c r="S206" s="14"/>
      <c r="T206" s="14"/>
      <c r="U206" s="15"/>
      <c r="V206" s="15"/>
      <c r="W206" s="15"/>
      <c r="X206" s="15"/>
      <c r="Y206" s="15"/>
    </row>
    <row r="207" spans="1:25" x14ac:dyDescent="0.25">
      <c r="A207" s="77" t="s">
        <v>216</v>
      </c>
      <c r="B207" s="53" t="s">
        <v>142</v>
      </c>
      <c r="C207" s="53" t="s">
        <v>250</v>
      </c>
      <c r="D207" s="41">
        <v>10235</v>
      </c>
      <c r="E207" s="41">
        <v>860</v>
      </c>
      <c r="F207" s="41">
        <v>658</v>
      </c>
      <c r="G207" s="41">
        <v>12</v>
      </c>
      <c r="H207" s="41">
        <v>0</v>
      </c>
      <c r="I207" s="41">
        <v>0</v>
      </c>
      <c r="J207" s="41">
        <v>0</v>
      </c>
      <c r="K207" s="41">
        <v>0</v>
      </c>
      <c r="L207" s="40">
        <f t="shared" si="49"/>
        <v>670</v>
      </c>
      <c r="M207" s="41">
        <v>0</v>
      </c>
      <c r="N207" s="41">
        <v>0</v>
      </c>
      <c r="O207" s="42">
        <f t="shared" si="50"/>
        <v>670</v>
      </c>
      <c r="P207" s="43">
        <f t="shared" si="51"/>
        <v>8.4025403028822665E-2</v>
      </c>
      <c r="Q207" s="43">
        <f t="shared" si="52"/>
        <v>6.5461651196873472E-2</v>
      </c>
      <c r="R207" s="73"/>
      <c r="S207" s="14"/>
      <c r="T207" s="14"/>
      <c r="U207" s="15"/>
      <c r="V207" s="15"/>
      <c r="W207" s="15"/>
      <c r="X207" s="15"/>
      <c r="Y207" s="15"/>
    </row>
    <row r="208" spans="1:25" x14ac:dyDescent="0.25">
      <c r="A208" s="77" t="s">
        <v>216</v>
      </c>
      <c r="B208" s="53" t="s">
        <v>118</v>
      </c>
      <c r="C208" s="53" t="s">
        <v>251</v>
      </c>
      <c r="D208" s="41">
        <v>10885</v>
      </c>
      <c r="E208" s="41">
        <v>2914</v>
      </c>
      <c r="F208" s="41">
        <v>773</v>
      </c>
      <c r="G208" s="41">
        <v>15</v>
      </c>
      <c r="H208" s="41">
        <v>0</v>
      </c>
      <c r="I208" s="41">
        <v>0</v>
      </c>
      <c r="J208" s="41">
        <v>0</v>
      </c>
      <c r="K208" s="41">
        <v>0</v>
      </c>
      <c r="L208" s="40">
        <f t="shared" si="49"/>
        <v>788</v>
      </c>
      <c r="M208" s="41">
        <v>0</v>
      </c>
      <c r="N208" s="41">
        <v>0</v>
      </c>
      <c r="O208" s="42">
        <f t="shared" si="50"/>
        <v>788</v>
      </c>
      <c r="P208" s="43">
        <f t="shared" si="51"/>
        <v>0.26770785484611853</v>
      </c>
      <c r="Q208" s="43">
        <f t="shared" si="52"/>
        <v>7.2393201653651817E-2</v>
      </c>
      <c r="R208" s="73"/>
      <c r="S208" s="14"/>
      <c r="T208" s="14"/>
      <c r="U208" s="15"/>
      <c r="V208" s="15"/>
      <c r="W208" s="15"/>
      <c r="X208" s="15"/>
      <c r="Y208" s="15"/>
    </row>
    <row r="209" spans="1:25" x14ac:dyDescent="0.25">
      <c r="A209" s="77" t="s">
        <v>216</v>
      </c>
      <c r="B209" s="53" t="s">
        <v>42</v>
      </c>
      <c r="C209" s="53" t="s">
        <v>252</v>
      </c>
      <c r="D209" s="41">
        <v>6292</v>
      </c>
      <c r="E209" s="41">
        <v>291</v>
      </c>
      <c r="F209" s="41">
        <v>173</v>
      </c>
      <c r="G209" s="41">
        <v>7</v>
      </c>
      <c r="H209" s="41">
        <v>0</v>
      </c>
      <c r="I209" s="41">
        <v>0</v>
      </c>
      <c r="J209" s="41">
        <v>0</v>
      </c>
      <c r="K209" s="41">
        <v>0</v>
      </c>
      <c r="L209" s="40">
        <f t="shared" si="49"/>
        <v>180</v>
      </c>
      <c r="M209" s="41">
        <v>0</v>
      </c>
      <c r="N209" s="41">
        <v>0</v>
      </c>
      <c r="O209" s="42">
        <f t="shared" si="50"/>
        <v>180</v>
      </c>
      <c r="P209" s="43">
        <f t="shared" si="51"/>
        <v>4.6249205340114431E-2</v>
      </c>
      <c r="Q209" s="43">
        <f t="shared" si="52"/>
        <v>2.8607755880483154E-2</v>
      </c>
      <c r="R209" s="73"/>
      <c r="S209" s="14"/>
      <c r="T209" s="14"/>
      <c r="U209" s="15"/>
      <c r="V209" s="15"/>
      <c r="W209" s="15"/>
      <c r="X209" s="15"/>
      <c r="Y209" s="15"/>
    </row>
    <row r="210" spans="1:25" x14ac:dyDescent="0.25">
      <c r="A210" s="77" t="s">
        <v>216</v>
      </c>
      <c r="B210" s="53" t="s">
        <v>118</v>
      </c>
      <c r="C210" s="53" t="s">
        <v>176</v>
      </c>
      <c r="D210" s="41">
        <v>4628</v>
      </c>
      <c r="E210" s="41">
        <v>1429</v>
      </c>
      <c r="F210" s="41">
        <v>602</v>
      </c>
      <c r="G210" s="41">
        <v>0</v>
      </c>
      <c r="H210" s="41">
        <v>1</v>
      </c>
      <c r="I210" s="41">
        <v>0</v>
      </c>
      <c r="J210" s="41">
        <v>0</v>
      </c>
      <c r="K210" s="41">
        <v>0</v>
      </c>
      <c r="L210" s="40">
        <f t="shared" si="49"/>
        <v>603</v>
      </c>
      <c r="M210" s="41">
        <v>6</v>
      </c>
      <c r="N210" s="41">
        <v>0</v>
      </c>
      <c r="O210" s="42">
        <f t="shared" si="50"/>
        <v>609</v>
      </c>
      <c r="P210" s="43">
        <f t="shared" si="51"/>
        <v>0.30877268798617113</v>
      </c>
      <c r="Q210" s="43">
        <f t="shared" si="52"/>
        <v>0.13029386343993085</v>
      </c>
      <c r="R210" s="73" t="s">
        <v>218</v>
      </c>
      <c r="S210" s="14"/>
      <c r="T210" s="14"/>
      <c r="U210" s="15"/>
      <c r="V210" s="15"/>
      <c r="W210" s="15"/>
      <c r="X210" s="15"/>
      <c r="Y210" s="15"/>
    </row>
    <row r="211" spans="1:25" x14ac:dyDescent="0.25">
      <c r="A211" s="77" t="s">
        <v>216</v>
      </c>
      <c r="B211" s="53" t="s">
        <v>128</v>
      </c>
      <c r="C211" s="53" t="s">
        <v>253</v>
      </c>
      <c r="D211" s="41">
        <v>216</v>
      </c>
      <c r="E211" s="41">
        <v>216</v>
      </c>
      <c r="F211" s="41">
        <v>202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0">
        <f t="shared" si="49"/>
        <v>202</v>
      </c>
      <c r="M211" s="41">
        <v>0</v>
      </c>
      <c r="N211" s="41">
        <v>0</v>
      </c>
      <c r="O211" s="42">
        <f t="shared" si="50"/>
        <v>202</v>
      </c>
      <c r="P211" s="43">
        <f t="shared" si="51"/>
        <v>1</v>
      </c>
      <c r="Q211" s="43">
        <f t="shared" si="52"/>
        <v>0.93518518518518523</v>
      </c>
      <c r="R211" s="73" t="s">
        <v>218</v>
      </c>
      <c r="S211" s="14"/>
      <c r="T211" s="14"/>
      <c r="U211" s="15"/>
      <c r="V211" s="15"/>
      <c r="W211" s="15"/>
      <c r="X211" s="15"/>
      <c r="Y211" s="15"/>
    </row>
    <row r="212" spans="1:25" x14ac:dyDescent="0.25">
      <c r="A212" s="77" t="s">
        <v>216</v>
      </c>
      <c r="B212" s="53" t="s">
        <v>128</v>
      </c>
      <c r="C212" s="53" t="s">
        <v>237</v>
      </c>
      <c r="D212" s="41">
        <v>6288</v>
      </c>
      <c r="E212" s="41">
        <v>358</v>
      </c>
      <c r="F212" s="41">
        <v>214</v>
      </c>
      <c r="G212" s="41">
        <v>2</v>
      </c>
      <c r="H212" s="41">
        <v>0</v>
      </c>
      <c r="I212" s="41">
        <v>0</v>
      </c>
      <c r="J212" s="41">
        <v>0</v>
      </c>
      <c r="K212" s="41">
        <v>0</v>
      </c>
      <c r="L212" s="40">
        <f t="shared" si="49"/>
        <v>216</v>
      </c>
      <c r="M212" s="41">
        <v>0</v>
      </c>
      <c r="N212" s="41">
        <v>0</v>
      </c>
      <c r="O212" s="42">
        <f t="shared" si="50"/>
        <v>216</v>
      </c>
      <c r="P212" s="43">
        <f t="shared" si="51"/>
        <v>5.6933842239185753E-2</v>
      </c>
      <c r="Q212" s="43">
        <f t="shared" si="52"/>
        <v>3.4351145038167941E-2</v>
      </c>
      <c r="R212" s="73" t="s">
        <v>218</v>
      </c>
      <c r="S212" s="14"/>
      <c r="T212" s="14"/>
      <c r="U212" s="15"/>
      <c r="V212" s="15"/>
      <c r="W212" s="15"/>
      <c r="X212" s="15"/>
      <c r="Y212" s="15"/>
    </row>
    <row r="213" spans="1:25" x14ac:dyDescent="0.25">
      <c r="A213" s="77" t="s">
        <v>216</v>
      </c>
      <c r="B213" s="53" t="s">
        <v>128</v>
      </c>
      <c r="C213" s="53" t="s">
        <v>254</v>
      </c>
      <c r="D213" s="41">
        <v>262</v>
      </c>
      <c r="E213" s="41">
        <v>215</v>
      </c>
      <c r="F213" s="41">
        <v>123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0">
        <f t="shared" si="49"/>
        <v>123</v>
      </c>
      <c r="M213" s="41">
        <v>0</v>
      </c>
      <c r="N213" s="41">
        <v>0</v>
      </c>
      <c r="O213" s="42">
        <f t="shared" si="50"/>
        <v>123</v>
      </c>
      <c r="P213" s="43">
        <f t="shared" si="51"/>
        <v>0.82061068702290074</v>
      </c>
      <c r="Q213" s="43">
        <f t="shared" si="52"/>
        <v>0.46946564885496184</v>
      </c>
      <c r="R213" s="73" t="s">
        <v>218</v>
      </c>
      <c r="S213" s="14"/>
      <c r="T213" s="14"/>
      <c r="U213" s="15"/>
      <c r="V213" s="15"/>
      <c r="W213" s="15"/>
      <c r="X213" s="15"/>
      <c r="Y213" s="15"/>
    </row>
    <row r="214" spans="1:25" x14ac:dyDescent="0.25">
      <c r="A214" s="77" t="s">
        <v>216</v>
      </c>
      <c r="B214" s="53" t="s">
        <v>128</v>
      </c>
      <c r="C214" s="53" t="s">
        <v>255</v>
      </c>
      <c r="D214" s="41">
        <v>296</v>
      </c>
      <c r="E214" s="41">
        <v>225</v>
      </c>
      <c r="F214" s="41">
        <v>12</v>
      </c>
      <c r="G214" s="41">
        <v>64</v>
      </c>
      <c r="H214" s="41">
        <v>2</v>
      </c>
      <c r="I214" s="41">
        <v>0</v>
      </c>
      <c r="J214" s="41">
        <v>0</v>
      </c>
      <c r="K214" s="41">
        <v>0</v>
      </c>
      <c r="L214" s="40">
        <f t="shared" si="49"/>
        <v>78</v>
      </c>
      <c r="M214" s="41">
        <v>0</v>
      </c>
      <c r="N214" s="41">
        <v>0</v>
      </c>
      <c r="O214" s="42">
        <f t="shared" si="50"/>
        <v>78</v>
      </c>
      <c r="P214" s="43">
        <f t="shared" si="51"/>
        <v>0.76013513513513509</v>
      </c>
      <c r="Q214" s="43">
        <f t="shared" si="52"/>
        <v>0.26351351351351349</v>
      </c>
      <c r="R214" s="73" t="s">
        <v>218</v>
      </c>
      <c r="S214" s="14"/>
      <c r="T214" s="14"/>
      <c r="U214" s="15"/>
      <c r="V214" s="15"/>
      <c r="W214" s="15"/>
      <c r="X214" s="15"/>
      <c r="Y214" s="15"/>
    </row>
    <row r="215" spans="1:25" x14ac:dyDescent="0.25">
      <c r="A215" s="77" t="s">
        <v>216</v>
      </c>
      <c r="B215" s="53" t="s">
        <v>118</v>
      </c>
      <c r="C215" s="53" t="s">
        <v>256</v>
      </c>
      <c r="D215" s="41">
        <v>960</v>
      </c>
      <c r="E215" s="41">
        <v>675</v>
      </c>
      <c r="F215" s="41">
        <v>17</v>
      </c>
      <c r="G215" s="41">
        <v>301</v>
      </c>
      <c r="H215" s="41">
        <v>0</v>
      </c>
      <c r="I215" s="41">
        <v>0</v>
      </c>
      <c r="J215" s="41">
        <v>0</v>
      </c>
      <c r="K215" s="41">
        <v>0</v>
      </c>
      <c r="L215" s="40">
        <f t="shared" si="49"/>
        <v>318</v>
      </c>
      <c r="M215" s="41">
        <v>0</v>
      </c>
      <c r="N215" s="41">
        <v>0</v>
      </c>
      <c r="O215" s="42">
        <f t="shared" si="50"/>
        <v>318</v>
      </c>
      <c r="P215" s="43">
        <f t="shared" si="51"/>
        <v>0.703125</v>
      </c>
      <c r="Q215" s="43">
        <f t="shared" si="52"/>
        <v>0.33124999999999999</v>
      </c>
      <c r="R215" s="73" t="s">
        <v>218</v>
      </c>
      <c r="S215" s="14"/>
      <c r="T215" s="14"/>
      <c r="U215" s="15"/>
      <c r="V215" s="15"/>
      <c r="W215" s="15"/>
      <c r="X215" s="15"/>
      <c r="Y215" s="15"/>
    </row>
    <row r="216" spans="1:25" x14ac:dyDescent="0.25">
      <c r="A216" s="16" t="s">
        <v>23</v>
      </c>
      <c r="B216" s="17"/>
      <c r="C216" s="17"/>
      <c r="D216" s="18">
        <f t="shared" ref="D216:O216" si="53">+SUM(D171:D215)</f>
        <v>88415</v>
      </c>
      <c r="E216" s="18">
        <f t="shared" si="53"/>
        <v>46131</v>
      </c>
      <c r="F216" s="18">
        <f t="shared" si="53"/>
        <v>17010</v>
      </c>
      <c r="G216" s="18">
        <f t="shared" si="53"/>
        <v>17957</v>
      </c>
      <c r="H216" s="18">
        <f t="shared" si="53"/>
        <v>908</v>
      </c>
      <c r="I216" s="18">
        <f t="shared" si="53"/>
        <v>0</v>
      </c>
      <c r="J216" s="18">
        <f t="shared" si="53"/>
        <v>0</v>
      </c>
      <c r="K216" s="18">
        <f t="shared" si="53"/>
        <v>0</v>
      </c>
      <c r="L216" s="18">
        <f t="shared" si="53"/>
        <v>35875</v>
      </c>
      <c r="M216" s="18">
        <f t="shared" si="53"/>
        <v>132</v>
      </c>
      <c r="N216" s="18">
        <f t="shared" si="53"/>
        <v>0</v>
      </c>
      <c r="O216" s="18">
        <f t="shared" si="53"/>
        <v>36007</v>
      </c>
      <c r="P216" s="19">
        <f>IFERROR(E216/D216,0)</f>
        <v>0.52175535825369002</v>
      </c>
      <c r="Q216" s="19">
        <f>+IFERROR(L216/D216,0)</f>
        <v>0.40575694169541365</v>
      </c>
      <c r="R216" s="66"/>
      <c r="S216" s="14"/>
      <c r="T216" s="14"/>
      <c r="U216" s="15"/>
      <c r="V216" s="15"/>
      <c r="W216" s="15"/>
      <c r="X216" s="15"/>
      <c r="Y216" s="15"/>
    </row>
    <row r="217" spans="1:25" x14ac:dyDescent="0.25">
      <c r="A217" s="36" t="s">
        <v>257</v>
      </c>
      <c r="B217" s="77" t="s">
        <v>258</v>
      </c>
      <c r="C217" s="77" t="s">
        <v>259</v>
      </c>
      <c r="D217" s="41">
        <v>3094</v>
      </c>
      <c r="E217" s="41">
        <v>3057</v>
      </c>
      <c r="F217" s="41">
        <v>1552</v>
      </c>
      <c r="G217" s="41">
        <v>1107</v>
      </c>
      <c r="H217" s="41"/>
      <c r="I217" s="41"/>
      <c r="J217" s="41"/>
      <c r="K217" s="41"/>
      <c r="L217" s="40">
        <f>F217+G217+H217+I217+J217+K217</f>
        <v>2659</v>
      </c>
      <c r="M217" s="41">
        <v>6</v>
      </c>
      <c r="N217" s="41"/>
      <c r="O217" s="42">
        <f>L217+M217+N217</f>
        <v>2665</v>
      </c>
      <c r="P217" s="43">
        <f t="shared" ref="P217:P250" si="54">E217/D217</f>
        <v>0.98804137039431161</v>
      </c>
      <c r="Q217" s="43">
        <f t="shared" ref="Q217:Q250" si="55">L217/D217</f>
        <v>0.85940530058177123</v>
      </c>
      <c r="R217" s="73"/>
      <c r="S217" s="14"/>
      <c r="T217" s="14"/>
      <c r="U217" s="15"/>
      <c r="V217" s="15"/>
      <c r="W217" s="15"/>
      <c r="X217" s="15"/>
      <c r="Y217" s="15"/>
    </row>
    <row r="218" spans="1:25" x14ac:dyDescent="0.25">
      <c r="A218" s="36" t="s">
        <v>257</v>
      </c>
      <c r="B218" s="77" t="s">
        <v>258</v>
      </c>
      <c r="C218" s="77" t="s">
        <v>260</v>
      </c>
      <c r="D218" s="41">
        <v>1686</v>
      </c>
      <c r="E218" s="41">
        <v>1680</v>
      </c>
      <c r="F218" s="41">
        <v>873</v>
      </c>
      <c r="G218" s="41">
        <v>739</v>
      </c>
      <c r="H218" s="41">
        <v>2</v>
      </c>
      <c r="I218" s="41"/>
      <c r="J218" s="41"/>
      <c r="K218" s="41"/>
      <c r="L218" s="40">
        <f t="shared" ref="L218:L250" si="56">F218+G218+H218+I218+J218+K218</f>
        <v>1614</v>
      </c>
      <c r="M218" s="41">
        <v>1</v>
      </c>
      <c r="N218" s="41"/>
      <c r="O218" s="42">
        <f t="shared" ref="O218:O250" si="57">L218+M218+N218</f>
        <v>1615</v>
      </c>
      <c r="P218" s="43">
        <f t="shared" si="54"/>
        <v>0.99644128113879005</v>
      </c>
      <c r="Q218" s="43">
        <f t="shared" si="55"/>
        <v>0.95729537366548045</v>
      </c>
      <c r="R218" s="73"/>
      <c r="S218" s="14"/>
      <c r="T218" s="14"/>
      <c r="U218" s="15"/>
      <c r="V218" s="15"/>
      <c r="W218" s="15"/>
      <c r="X218" s="15"/>
      <c r="Y218" s="15"/>
    </row>
    <row r="219" spans="1:25" x14ac:dyDescent="0.25">
      <c r="A219" s="36" t="s">
        <v>257</v>
      </c>
      <c r="B219" s="77" t="s">
        <v>258</v>
      </c>
      <c r="C219" s="77" t="s">
        <v>261</v>
      </c>
      <c r="D219" s="41">
        <v>1033</v>
      </c>
      <c r="E219" s="41">
        <v>920</v>
      </c>
      <c r="F219" s="41">
        <v>626</v>
      </c>
      <c r="G219" s="41">
        <v>214</v>
      </c>
      <c r="H219" s="41">
        <v>3</v>
      </c>
      <c r="I219" s="41"/>
      <c r="J219" s="41"/>
      <c r="K219" s="41"/>
      <c r="L219" s="40">
        <f t="shared" si="56"/>
        <v>843</v>
      </c>
      <c r="M219" s="41">
        <v>7</v>
      </c>
      <c r="N219" s="41"/>
      <c r="O219" s="42">
        <f t="shared" si="57"/>
        <v>850</v>
      </c>
      <c r="P219" s="43">
        <f t="shared" si="54"/>
        <v>0.89060987415295256</v>
      </c>
      <c r="Q219" s="43">
        <f t="shared" si="55"/>
        <v>0.81606969990319456</v>
      </c>
      <c r="R219" s="73"/>
      <c r="S219" s="14"/>
      <c r="T219" s="14"/>
      <c r="U219" s="15"/>
      <c r="V219" s="15"/>
      <c r="W219" s="15"/>
      <c r="X219" s="15"/>
      <c r="Y219" s="15"/>
    </row>
    <row r="220" spans="1:25" x14ac:dyDescent="0.25">
      <c r="A220" s="36" t="s">
        <v>257</v>
      </c>
      <c r="B220" s="77" t="s">
        <v>258</v>
      </c>
      <c r="C220" s="77" t="s">
        <v>262</v>
      </c>
      <c r="D220" s="41">
        <v>1921</v>
      </c>
      <c r="E220" s="41">
        <v>1903</v>
      </c>
      <c r="F220" s="41">
        <v>820</v>
      </c>
      <c r="G220" s="41">
        <v>1063</v>
      </c>
      <c r="H220" s="41">
        <v>6</v>
      </c>
      <c r="I220" s="41"/>
      <c r="J220" s="41"/>
      <c r="K220" s="41"/>
      <c r="L220" s="40">
        <f t="shared" si="56"/>
        <v>1889</v>
      </c>
      <c r="M220" s="41">
        <v>2</v>
      </c>
      <c r="N220" s="41"/>
      <c r="O220" s="42">
        <f t="shared" si="57"/>
        <v>1891</v>
      </c>
      <c r="P220" s="43">
        <f t="shared" si="54"/>
        <v>0.99062988027069232</v>
      </c>
      <c r="Q220" s="43">
        <f t="shared" si="55"/>
        <v>0.98334200937011973</v>
      </c>
      <c r="R220" s="73"/>
      <c r="S220" s="14"/>
      <c r="T220" s="14"/>
      <c r="U220" s="15"/>
      <c r="V220" s="15"/>
      <c r="W220" s="15"/>
      <c r="X220" s="15"/>
      <c r="Y220" s="15"/>
    </row>
    <row r="221" spans="1:25" x14ac:dyDescent="0.25">
      <c r="A221" s="36" t="s">
        <v>257</v>
      </c>
      <c r="B221" s="77" t="s">
        <v>258</v>
      </c>
      <c r="C221" s="77" t="s">
        <v>263</v>
      </c>
      <c r="D221" s="41">
        <v>3944</v>
      </c>
      <c r="E221" s="41">
        <v>3281</v>
      </c>
      <c r="F221" s="41">
        <v>1607</v>
      </c>
      <c r="G221" s="41">
        <v>756</v>
      </c>
      <c r="H221" s="41">
        <v>42</v>
      </c>
      <c r="I221" s="41"/>
      <c r="J221" s="41"/>
      <c r="K221" s="41"/>
      <c r="L221" s="40">
        <f t="shared" si="56"/>
        <v>2405</v>
      </c>
      <c r="M221" s="41">
        <v>7</v>
      </c>
      <c r="N221" s="41"/>
      <c r="O221" s="42">
        <f t="shared" si="57"/>
        <v>2412</v>
      </c>
      <c r="P221" s="43">
        <f t="shared" si="54"/>
        <v>0.8318965517241379</v>
      </c>
      <c r="Q221" s="43">
        <f t="shared" si="55"/>
        <v>0.60978701825557813</v>
      </c>
      <c r="R221" s="73"/>
      <c r="S221" s="14"/>
      <c r="T221" s="14"/>
      <c r="U221" s="15"/>
      <c r="V221" s="15"/>
      <c r="W221" s="15"/>
      <c r="X221" s="15"/>
      <c r="Y221" s="15"/>
    </row>
    <row r="222" spans="1:25" x14ac:dyDescent="0.25">
      <c r="A222" s="36" t="s">
        <v>257</v>
      </c>
      <c r="B222" s="77" t="s">
        <v>258</v>
      </c>
      <c r="C222" s="77" t="s">
        <v>264</v>
      </c>
      <c r="D222" s="41">
        <v>2095</v>
      </c>
      <c r="E222" s="41">
        <v>1421</v>
      </c>
      <c r="F222" s="41">
        <v>950</v>
      </c>
      <c r="G222" s="41">
        <v>454</v>
      </c>
      <c r="H222" s="41"/>
      <c r="I222" s="41"/>
      <c r="J222" s="41"/>
      <c r="K222" s="41"/>
      <c r="L222" s="40">
        <f t="shared" si="56"/>
        <v>1404</v>
      </c>
      <c r="M222" s="41">
        <v>3</v>
      </c>
      <c r="N222" s="41"/>
      <c r="O222" s="42">
        <f t="shared" si="57"/>
        <v>1407</v>
      </c>
      <c r="P222" s="43">
        <f t="shared" si="54"/>
        <v>0.67828162291169447</v>
      </c>
      <c r="Q222" s="43">
        <f t="shared" si="55"/>
        <v>0.67016706443914076</v>
      </c>
      <c r="R222" s="73"/>
      <c r="S222" s="14"/>
      <c r="T222" s="14"/>
      <c r="U222" s="15"/>
      <c r="V222" s="15"/>
      <c r="W222" s="15"/>
      <c r="X222" s="15"/>
      <c r="Y222" s="15"/>
    </row>
    <row r="223" spans="1:25" x14ac:dyDescent="0.25">
      <c r="A223" s="36" t="s">
        <v>257</v>
      </c>
      <c r="B223" s="77" t="s">
        <v>258</v>
      </c>
      <c r="C223" s="77" t="s">
        <v>73</v>
      </c>
      <c r="D223" s="41">
        <v>1361</v>
      </c>
      <c r="E223" s="41">
        <v>1361</v>
      </c>
      <c r="F223" s="41">
        <v>601</v>
      </c>
      <c r="G223" s="41">
        <v>738</v>
      </c>
      <c r="H223" s="41">
        <v>3</v>
      </c>
      <c r="I223" s="41"/>
      <c r="J223" s="41"/>
      <c r="K223" s="41"/>
      <c r="L223" s="40">
        <f t="shared" si="56"/>
        <v>1342</v>
      </c>
      <c r="M223" s="41">
        <v>3</v>
      </c>
      <c r="N223" s="41"/>
      <c r="O223" s="42">
        <f t="shared" si="57"/>
        <v>1345</v>
      </c>
      <c r="P223" s="43">
        <f t="shared" si="54"/>
        <v>1</v>
      </c>
      <c r="Q223" s="43">
        <f t="shared" si="55"/>
        <v>0.98603967670830273</v>
      </c>
      <c r="R223" s="73"/>
      <c r="S223" s="14"/>
      <c r="T223" s="14"/>
      <c r="U223" s="15"/>
      <c r="V223" s="15"/>
      <c r="W223" s="15"/>
      <c r="X223" s="15"/>
      <c r="Y223" s="15"/>
    </row>
    <row r="224" spans="1:25" x14ac:dyDescent="0.25">
      <c r="A224" s="36" t="s">
        <v>257</v>
      </c>
      <c r="B224" s="77" t="s">
        <v>258</v>
      </c>
      <c r="C224" s="77" t="s">
        <v>265</v>
      </c>
      <c r="D224" s="41">
        <v>879</v>
      </c>
      <c r="E224" s="41">
        <v>877</v>
      </c>
      <c r="F224" s="41">
        <v>318</v>
      </c>
      <c r="G224" s="41">
        <v>517</v>
      </c>
      <c r="H224" s="41">
        <v>22</v>
      </c>
      <c r="I224" s="41"/>
      <c r="J224" s="41"/>
      <c r="K224" s="41"/>
      <c r="L224" s="40">
        <f t="shared" si="56"/>
        <v>857</v>
      </c>
      <c r="M224" s="41">
        <v>0</v>
      </c>
      <c r="N224" s="41"/>
      <c r="O224" s="42">
        <f t="shared" si="57"/>
        <v>857</v>
      </c>
      <c r="P224" s="43">
        <f t="shared" si="54"/>
        <v>0.99772468714448237</v>
      </c>
      <c r="Q224" s="43">
        <f t="shared" si="55"/>
        <v>0.97497155858930606</v>
      </c>
      <c r="R224" s="73"/>
      <c r="S224" s="14"/>
      <c r="T224" s="14"/>
      <c r="U224" s="15"/>
      <c r="V224" s="15"/>
      <c r="W224" s="15"/>
      <c r="X224" s="15"/>
      <c r="Y224" s="15"/>
    </row>
    <row r="225" spans="1:25" x14ac:dyDescent="0.25">
      <c r="A225" s="36" t="s">
        <v>257</v>
      </c>
      <c r="B225" s="77" t="s">
        <v>258</v>
      </c>
      <c r="C225" s="77" t="s">
        <v>266</v>
      </c>
      <c r="D225" s="41">
        <v>835</v>
      </c>
      <c r="E225" s="41">
        <v>805</v>
      </c>
      <c r="F225" s="41">
        <v>407</v>
      </c>
      <c r="G225" s="41">
        <v>369</v>
      </c>
      <c r="H225" s="41">
        <v>4</v>
      </c>
      <c r="I225" s="41"/>
      <c r="J225" s="41"/>
      <c r="K225" s="41"/>
      <c r="L225" s="40">
        <f t="shared" si="56"/>
        <v>780</v>
      </c>
      <c r="M225" s="41">
        <v>5</v>
      </c>
      <c r="N225" s="41"/>
      <c r="O225" s="42">
        <f t="shared" si="57"/>
        <v>785</v>
      </c>
      <c r="P225" s="43">
        <f t="shared" si="54"/>
        <v>0.9640718562874252</v>
      </c>
      <c r="Q225" s="43">
        <f t="shared" si="55"/>
        <v>0.93413173652694614</v>
      </c>
      <c r="R225" s="73"/>
      <c r="S225" s="14"/>
      <c r="T225" s="14"/>
      <c r="U225" s="15"/>
      <c r="V225" s="15"/>
      <c r="W225" s="15"/>
      <c r="X225" s="15"/>
      <c r="Y225" s="15"/>
    </row>
    <row r="226" spans="1:25" x14ac:dyDescent="0.25">
      <c r="A226" s="36" t="s">
        <v>257</v>
      </c>
      <c r="B226" s="77" t="s">
        <v>258</v>
      </c>
      <c r="C226" s="77" t="s">
        <v>267</v>
      </c>
      <c r="D226" s="41">
        <v>874</v>
      </c>
      <c r="E226" s="41">
        <v>813</v>
      </c>
      <c r="F226" s="41">
        <v>387</v>
      </c>
      <c r="G226" s="41">
        <v>397</v>
      </c>
      <c r="H226" s="41">
        <v>11</v>
      </c>
      <c r="I226" s="41"/>
      <c r="J226" s="41"/>
      <c r="K226" s="41"/>
      <c r="L226" s="40">
        <f t="shared" si="56"/>
        <v>795</v>
      </c>
      <c r="M226" s="41">
        <v>5</v>
      </c>
      <c r="N226" s="41"/>
      <c r="O226" s="42">
        <f t="shared" si="57"/>
        <v>800</v>
      </c>
      <c r="P226" s="43">
        <f t="shared" si="54"/>
        <v>0.93020594965675052</v>
      </c>
      <c r="Q226" s="43">
        <f t="shared" si="55"/>
        <v>0.90961098398169338</v>
      </c>
      <c r="R226" s="73"/>
      <c r="S226" s="14"/>
      <c r="T226" s="14"/>
      <c r="U226" s="15"/>
      <c r="V226" s="15"/>
      <c r="W226" s="15"/>
      <c r="X226" s="15"/>
      <c r="Y226" s="15"/>
    </row>
    <row r="227" spans="1:25" x14ac:dyDescent="0.25">
      <c r="A227" s="36" t="s">
        <v>257</v>
      </c>
      <c r="B227" s="77" t="s">
        <v>258</v>
      </c>
      <c r="C227" s="77" t="s">
        <v>268</v>
      </c>
      <c r="D227" s="41">
        <v>1541</v>
      </c>
      <c r="E227" s="41">
        <v>1541</v>
      </c>
      <c r="F227" s="41">
        <v>858</v>
      </c>
      <c r="G227" s="41">
        <v>521</v>
      </c>
      <c r="H227" s="41"/>
      <c r="I227" s="41"/>
      <c r="J227" s="41"/>
      <c r="K227" s="41"/>
      <c r="L227" s="40">
        <f t="shared" si="56"/>
        <v>1379</v>
      </c>
      <c r="M227" s="41">
        <v>0</v>
      </c>
      <c r="N227" s="41"/>
      <c r="O227" s="42">
        <f t="shared" si="57"/>
        <v>1379</v>
      </c>
      <c r="P227" s="43">
        <f t="shared" si="54"/>
        <v>1</v>
      </c>
      <c r="Q227" s="43">
        <f t="shared" si="55"/>
        <v>0.89487345879299152</v>
      </c>
      <c r="R227" s="73"/>
      <c r="S227" s="14"/>
      <c r="T227" s="14"/>
      <c r="U227" s="15"/>
      <c r="V227" s="15"/>
      <c r="W227" s="15"/>
      <c r="X227" s="15"/>
      <c r="Y227" s="15"/>
    </row>
    <row r="228" spans="1:25" x14ac:dyDescent="0.25">
      <c r="A228" s="36" t="s">
        <v>257</v>
      </c>
      <c r="B228" s="77" t="s">
        <v>258</v>
      </c>
      <c r="C228" s="77" t="s">
        <v>269</v>
      </c>
      <c r="D228" s="41">
        <v>600</v>
      </c>
      <c r="E228" s="41">
        <v>476</v>
      </c>
      <c r="F228" s="41">
        <v>208</v>
      </c>
      <c r="G228" s="41">
        <v>268</v>
      </c>
      <c r="H228" s="41"/>
      <c r="I228" s="41"/>
      <c r="J228" s="41"/>
      <c r="K228" s="41"/>
      <c r="L228" s="40">
        <f t="shared" si="56"/>
        <v>476</v>
      </c>
      <c r="M228" s="41">
        <v>0</v>
      </c>
      <c r="N228" s="41"/>
      <c r="O228" s="42">
        <f t="shared" si="57"/>
        <v>476</v>
      </c>
      <c r="P228" s="43">
        <f t="shared" si="54"/>
        <v>0.79333333333333333</v>
      </c>
      <c r="Q228" s="43">
        <f t="shared" si="55"/>
        <v>0.79333333333333333</v>
      </c>
      <c r="R228" s="73" t="s">
        <v>270</v>
      </c>
      <c r="S228" s="14"/>
      <c r="T228" s="14"/>
      <c r="U228" s="15"/>
      <c r="V228" s="15"/>
      <c r="W228" s="15"/>
      <c r="X228" s="15"/>
      <c r="Y228" s="15"/>
    </row>
    <row r="229" spans="1:25" x14ac:dyDescent="0.25">
      <c r="A229" s="36" t="s">
        <v>257</v>
      </c>
      <c r="B229" s="77" t="s">
        <v>271</v>
      </c>
      <c r="C229" s="77" t="s">
        <v>272</v>
      </c>
      <c r="D229" s="41">
        <v>525</v>
      </c>
      <c r="E229" s="41">
        <v>385</v>
      </c>
      <c r="F229" s="41">
        <v>170</v>
      </c>
      <c r="G229" s="41">
        <v>181</v>
      </c>
      <c r="H229" s="41">
        <v>2</v>
      </c>
      <c r="I229" s="41"/>
      <c r="J229" s="41"/>
      <c r="K229" s="41"/>
      <c r="L229" s="40">
        <f t="shared" si="56"/>
        <v>353</v>
      </c>
      <c r="M229" s="41">
        <v>1</v>
      </c>
      <c r="N229" s="41"/>
      <c r="O229" s="42">
        <f t="shared" si="57"/>
        <v>354</v>
      </c>
      <c r="P229" s="43">
        <f t="shared" si="54"/>
        <v>0.73333333333333328</v>
      </c>
      <c r="Q229" s="43">
        <f t="shared" si="55"/>
        <v>0.67238095238095241</v>
      </c>
      <c r="R229" s="73"/>
      <c r="S229" s="14"/>
      <c r="T229" s="14"/>
      <c r="U229" s="15"/>
      <c r="V229" s="15"/>
      <c r="W229" s="15"/>
      <c r="X229" s="15"/>
      <c r="Y229" s="15"/>
    </row>
    <row r="230" spans="1:25" x14ac:dyDescent="0.25">
      <c r="A230" s="36" t="s">
        <v>257</v>
      </c>
      <c r="B230" s="77" t="s">
        <v>271</v>
      </c>
      <c r="C230" s="77" t="s">
        <v>273</v>
      </c>
      <c r="D230" s="41">
        <v>1614</v>
      </c>
      <c r="E230" s="41">
        <v>1539</v>
      </c>
      <c r="F230" s="41">
        <v>880</v>
      </c>
      <c r="G230" s="41">
        <v>565</v>
      </c>
      <c r="H230" s="41">
        <v>3</v>
      </c>
      <c r="I230" s="41"/>
      <c r="J230" s="41"/>
      <c r="K230" s="41"/>
      <c r="L230" s="40">
        <f t="shared" si="56"/>
        <v>1448</v>
      </c>
      <c r="M230" s="41">
        <v>1</v>
      </c>
      <c r="N230" s="41"/>
      <c r="O230" s="42">
        <f t="shared" si="57"/>
        <v>1449</v>
      </c>
      <c r="P230" s="43">
        <f t="shared" si="54"/>
        <v>0.95353159851301117</v>
      </c>
      <c r="Q230" s="43">
        <f t="shared" si="55"/>
        <v>0.89714993804213139</v>
      </c>
      <c r="R230" s="73" t="s">
        <v>274</v>
      </c>
      <c r="S230" s="14"/>
      <c r="T230" s="14"/>
      <c r="U230" s="15"/>
      <c r="V230" s="15"/>
      <c r="W230" s="15"/>
      <c r="X230" s="15"/>
      <c r="Y230" s="15"/>
    </row>
    <row r="231" spans="1:25" x14ac:dyDescent="0.25">
      <c r="A231" s="36" t="s">
        <v>257</v>
      </c>
      <c r="B231" s="77" t="s">
        <v>258</v>
      </c>
      <c r="C231" s="77" t="s">
        <v>275</v>
      </c>
      <c r="D231" s="41">
        <v>220</v>
      </c>
      <c r="E231" s="41">
        <v>220</v>
      </c>
      <c r="F231" s="41">
        <v>140</v>
      </c>
      <c r="G231" s="41">
        <v>46</v>
      </c>
      <c r="H231" s="41"/>
      <c r="I231" s="41"/>
      <c r="J231" s="41"/>
      <c r="K231" s="41"/>
      <c r="L231" s="40">
        <f t="shared" si="56"/>
        <v>186</v>
      </c>
      <c r="M231" s="41">
        <v>1</v>
      </c>
      <c r="N231" s="41"/>
      <c r="O231" s="42">
        <f t="shared" si="57"/>
        <v>187</v>
      </c>
      <c r="P231" s="43">
        <f t="shared" si="54"/>
        <v>1</v>
      </c>
      <c r="Q231" s="43">
        <f t="shared" si="55"/>
        <v>0.84545454545454546</v>
      </c>
      <c r="R231" s="73" t="s">
        <v>276</v>
      </c>
      <c r="S231" s="14"/>
      <c r="T231" s="14"/>
      <c r="U231" s="15"/>
      <c r="V231" s="15"/>
      <c r="W231" s="15"/>
      <c r="X231" s="15"/>
      <c r="Y231" s="15"/>
    </row>
    <row r="232" spans="1:25" x14ac:dyDescent="0.25">
      <c r="A232" s="36" t="s">
        <v>257</v>
      </c>
      <c r="B232" s="77" t="s">
        <v>258</v>
      </c>
      <c r="C232" s="77" t="s">
        <v>277</v>
      </c>
      <c r="D232" s="41">
        <v>180</v>
      </c>
      <c r="E232" s="41">
        <v>167</v>
      </c>
      <c r="F232" s="41">
        <v>133</v>
      </c>
      <c r="G232" s="41">
        <v>28</v>
      </c>
      <c r="H232" s="41"/>
      <c r="I232" s="41"/>
      <c r="J232" s="41"/>
      <c r="K232" s="41"/>
      <c r="L232" s="40">
        <f t="shared" si="56"/>
        <v>161</v>
      </c>
      <c r="M232" s="41">
        <v>0</v>
      </c>
      <c r="N232" s="41"/>
      <c r="O232" s="42">
        <f t="shared" si="57"/>
        <v>161</v>
      </c>
      <c r="P232" s="43">
        <f t="shared" si="54"/>
        <v>0.92777777777777781</v>
      </c>
      <c r="Q232" s="43">
        <f t="shared" si="55"/>
        <v>0.89444444444444449</v>
      </c>
      <c r="R232" s="73"/>
      <c r="S232" s="14"/>
      <c r="T232" s="14"/>
      <c r="U232" s="15"/>
      <c r="V232" s="15"/>
      <c r="W232" s="15"/>
      <c r="X232" s="15"/>
      <c r="Y232" s="15"/>
    </row>
    <row r="233" spans="1:25" x14ac:dyDescent="0.25">
      <c r="A233" s="36" t="s">
        <v>257</v>
      </c>
      <c r="B233" s="77" t="s">
        <v>258</v>
      </c>
      <c r="C233" s="77" t="s">
        <v>264</v>
      </c>
      <c r="D233" s="41">
        <v>260</v>
      </c>
      <c r="E233" s="41">
        <v>260</v>
      </c>
      <c r="F233" s="41">
        <v>221</v>
      </c>
      <c r="G233" s="41">
        <v>5</v>
      </c>
      <c r="H233" s="41"/>
      <c r="I233" s="41"/>
      <c r="J233" s="41"/>
      <c r="K233" s="41"/>
      <c r="L233" s="40">
        <f t="shared" si="56"/>
        <v>226</v>
      </c>
      <c r="M233" s="41">
        <v>0</v>
      </c>
      <c r="N233" s="41"/>
      <c r="O233" s="42">
        <f t="shared" si="57"/>
        <v>226</v>
      </c>
      <c r="P233" s="43">
        <f t="shared" si="54"/>
        <v>1</v>
      </c>
      <c r="Q233" s="43">
        <f t="shared" si="55"/>
        <v>0.86923076923076925</v>
      </c>
      <c r="R233" s="73" t="s">
        <v>278</v>
      </c>
      <c r="S233" s="14"/>
      <c r="T233" s="14"/>
      <c r="U233" s="15"/>
      <c r="V233" s="15"/>
      <c r="W233" s="15"/>
      <c r="X233" s="15"/>
      <c r="Y233" s="15"/>
    </row>
    <row r="234" spans="1:25" x14ac:dyDescent="0.25">
      <c r="A234" s="36" t="s">
        <v>257</v>
      </c>
      <c r="B234" s="77" t="s">
        <v>258</v>
      </c>
      <c r="C234" s="77" t="s">
        <v>269</v>
      </c>
      <c r="D234" s="41">
        <v>438</v>
      </c>
      <c r="E234" s="41">
        <v>438</v>
      </c>
      <c r="F234" s="41">
        <v>354</v>
      </c>
      <c r="G234" s="41">
        <v>7</v>
      </c>
      <c r="H234" s="41"/>
      <c r="I234" s="41"/>
      <c r="J234" s="41"/>
      <c r="K234" s="41"/>
      <c r="L234" s="40">
        <f t="shared" si="56"/>
        <v>361</v>
      </c>
      <c r="M234" s="41">
        <v>1</v>
      </c>
      <c r="N234" s="41"/>
      <c r="O234" s="42">
        <f t="shared" si="57"/>
        <v>362</v>
      </c>
      <c r="P234" s="43">
        <f t="shared" si="54"/>
        <v>1</v>
      </c>
      <c r="Q234" s="43">
        <f t="shared" si="55"/>
        <v>0.82420091324200917</v>
      </c>
      <c r="R234" s="73" t="s">
        <v>279</v>
      </c>
      <c r="S234" s="14"/>
      <c r="T234" s="14"/>
      <c r="U234" s="15"/>
      <c r="V234" s="15"/>
      <c r="W234" s="15"/>
      <c r="X234" s="15"/>
      <c r="Y234" s="15"/>
    </row>
    <row r="235" spans="1:25" x14ac:dyDescent="0.25">
      <c r="A235" s="36" t="s">
        <v>257</v>
      </c>
      <c r="B235" s="77" t="s">
        <v>258</v>
      </c>
      <c r="C235" s="77" t="s">
        <v>275</v>
      </c>
      <c r="D235" s="41">
        <v>181</v>
      </c>
      <c r="E235" s="41">
        <v>172</v>
      </c>
      <c r="F235" s="41">
        <v>131</v>
      </c>
      <c r="G235" s="41">
        <v>29</v>
      </c>
      <c r="H235" s="41"/>
      <c r="I235" s="41"/>
      <c r="J235" s="41"/>
      <c r="K235" s="41"/>
      <c r="L235" s="40">
        <f t="shared" si="56"/>
        <v>160</v>
      </c>
      <c r="M235" s="41">
        <v>0</v>
      </c>
      <c r="N235" s="41"/>
      <c r="O235" s="42">
        <f t="shared" si="57"/>
        <v>160</v>
      </c>
      <c r="P235" s="43">
        <f t="shared" si="54"/>
        <v>0.95027624309392267</v>
      </c>
      <c r="Q235" s="43">
        <f t="shared" si="55"/>
        <v>0.88397790055248615</v>
      </c>
      <c r="R235" s="73" t="s">
        <v>279</v>
      </c>
      <c r="S235" s="14"/>
      <c r="T235" s="14"/>
      <c r="U235" s="15"/>
      <c r="V235" s="15"/>
      <c r="W235" s="15"/>
      <c r="X235" s="15"/>
      <c r="Y235" s="15"/>
    </row>
    <row r="236" spans="1:25" x14ac:dyDescent="0.25">
      <c r="A236" s="36" t="s">
        <v>257</v>
      </c>
      <c r="B236" s="77" t="s">
        <v>258</v>
      </c>
      <c r="C236" s="77" t="s">
        <v>267</v>
      </c>
      <c r="D236" s="41">
        <v>532</v>
      </c>
      <c r="E236" s="41">
        <v>392</v>
      </c>
      <c r="F236" s="41">
        <v>274</v>
      </c>
      <c r="G236" s="41">
        <v>64</v>
      </c>
      <c r="H236" s="41"/>
      <c r="I236" s="41"/>
      <c r="J236" s="41"/>
      <c r="K236" s="41"/>
      <c r="L236" s="40">
        <f t="shared" si="56"/>
        <v>338</v>
      </c>
      <c r="M236" s="41">
        <v>1</v>
      </c>
      <c r="N236" s="41"/>
      <c r="O236" s="42">
        <f t="shared" si="57"/>
        <v>339</v>
      </c>
      <c r="P236" s="43">
        <f t="shared" si="54"/>
        <v>0.73684210526315785</v>
      </c>
      <c r="Q236" s="43">
        <f t="shared" si="55"/>
        <v>0.63533834586466165</v>
      </c>
      <c r="R236" s="73" t="s">
        <v>279</v>
      </c>
      <c r="S236" s="14"/>
      <c r="T236" s="14"/>
      <c r="U236" s="15"/>
      <c r="V236" s="15"/>
      <c r="W236" s="15"/>
      <c r="X236" s="15"/>
      <c r="Y236" s="15"/>
    </row>
    <row r="237" spans="1:25" x14ac:dyDescent="0.25">
      <c r="A237" s="36" t="s">
        <v>257</v>
      </c>
      <c r="B237" s="77" t="s">
        <v>258</v>
      </c>
      <c r="C237" s="77" t="s">
        <v>266</v>
      </c>
      <c r="D237" s="41">
        <v>108</v>
      </c>
      <c r="E237" s="41">
        <v>108</v>
      </c>
      <c r="F237" s="41">
        <v>103</v>
      </c>
      <c r="G237" s="41">
        <v>1</v>
      </c>
      <c r="H237" s="41"/>
      <c r="I237" s="41"/>
      <c r="J237" s="41"/>
      <c r="K237" s="41"/>
      <c r="L237" s="40">
        <f t="shared" si="56"/>
        <v>104</v>
      </c>
      <c r="M237" s="41">
        <v>0</v>
      </c>
      <c r="N237" s="41"/>
      <c r="O237" s="42">
        <f t="shared" si="57"/>
        <v>104</v>
      </c>
      <c r="P237" s="43">
        <f t="shared" si="54"/>
        <v>1</v>
      </c>
      <c r="Q237" s="43">
        <f t="shared" si="55"/>
        <v>0.96296296296296291</v>
      </c>
      <c r="R237" s="73" t="s">
        <v>279</v>
      </c>
      <c r="S237" s="14"/>
      <c r="T237" s="14"/>
      <c r="U237" s="15"/>
      <c r="V237" s="15"/>
      <c r="W237" s="15"/>
      <c r="X237" s="15"/>
      <c r="Y237" s="15"/>
    </row>
    <row r="238" spans="1:25" x14ac:dyDescent="0.25">
      <c r="A238" s="36" t="s">
        <v>257</v>
      </c>
      <c r="B238" s="77" t="s">
        <v>258</v>
      </c>
      <c r="C238" s="77" t="s">
        <v>263</v>
      </c>
      <c r="D238" s="41">
        <v>269</v>
      </c>
      <c r="E238" s="41">
        <v>241</v>
      </c>
      <c r="F238" s="41">
        <v>170</v>
      </c>
      <c r="G238" s="41">
        <v>27</v>
      </c>
      <c r="H238" s="41"/>
      <c r="I238" s="41"/>
      <c r="J238" s="41"/>
      <c r="K238" s="41"/>
      <c r="L238" s="40">
        <f t="shared" si="56"/>
        <v>197</v>
      </c>
      <c r="M238" s="41">
        <v>0</v>
      </c>
      <c r="N238" s="41"/>
      <c r="O238" s="42">
        <f t="shared" si="57"/>
        <v>197</v>
      </c>
      <c r="P238" s="43">
        <f t="shared" si="54"/>
        <v>0.89591078066914498</v>
      </c>
      <c r="Q238" s="43">
        <f t="shared" si="55"/>
        <v>0.73234200743494426</v>
      </c>
      <c r="R238" s="73" t="s">
        <v>279</v>
      </c>
      <c r="S238" s="14"/>
      <c r="T238" s="14"/>
      <c r="U238" s="15"/>
      <c r="V238" s="15"/>
      <c r="W238" s="15"/>
      <c r="X238" s="15"/>
      <c r="Y238" s="15"/>
    </row>
    <row r="239" spans="1:25" x14ac:dyDescent="0.25">
      <c r="A239" s="36" t="s">
        <v>257</v>
      </c>
      <c r="B239" s="77" t="s">
        <v>271</v>
      </c>
      <c r="C239" s="77" t="s">
        <v>272</v>
      </c>
      <c r="D239" s="41">
        <v>254</v>
      </c>
      <c r="E239" s="41">
        <v>254</v>
      </c>
      <c r="F239" s="41">
        <v>207</v>
      </c>
      <c r="G239" s="41">
        <v>2</v>
      </c>
      <c r="H239" s="41"/>
      <c r="I239" s="41"/>
      <c r="J239" s="41"/>
      <c r="K239" s="41"/>
      <c r="L239" s="40">
        <f t="shared" si="56"/>
        <v>209</v>
      </c>
      <c r="M239" s="41">
        <v>1</v>
      </c>
      <c r="N239" s="41"/>
      <c r="O239" s="42">
        <f t="shared" si="57"/>
        <v>210</v>
      </c>
      <c r="P239" s="43">
        <f t="shared" si="54"/>
        <v>1</v>
      </c>
      <c r="Q239" s="43">
        <f t="shared" si="55"/>
        <v>0.82283464566929132</v>
      </c>
      <c r="R239" s="73" t="s">
        <v>279</v>
      </c>
      <c r="S239" s="14"/>
      <c r="T239" s="14"/>
      <c r="U239" s="15"/>
      <c r="V239" s="15"/>
      <c r="W239" s="15"/>
      <c r="X239" s="15"/>
      <c r="Y239" s="15"/>
    </row>
    <row r="240" spans="1:25" x14ac:dyDescent="0.25">
      <c r="A240" s="36" t="s">
        <v>257</v>
      </c>
      <c r="B240" s="77" t="s">
        <v>258</v>
      </c>
      <c r="C240" s="77" t="s">
        <v>261</v>
      </c>
      <c r="D240" s="41">
        <v>76</v>
      </c>
      <c r="E240" s="41">
        <v>73</v>
      </c>
      <c r="F240" s="41">
        <v>70</v>
      </c>
      <c r="G240" s="41">
        <v>2</v>
      </c>
      <c r="H240" s="41"/>
      <c r="I240" s="41"/>
      <c r="J240" s="41"/>
      <c r="K240" s="41"/>
      <c r="L240" s="40">
        <f t="shared" si="56"/>
        <v>72</v>
      </c>
      <c r="M240" s="41">
        <v>0</v>
      </c>
      <c r="N240" s="41"/>
      <c r="O240" s="42">
        <f t="shared" si="57"/>
        <v>72</v>
      </c>
      <c r="P240" s="43">
        <f t="shared" si="54"/>
        <v>0.96052631578947367</v>
      </c>
      <c r="Q240" s="43">
        <f t="shared" si="55"/>
        <v>0.94736842105263153</v>
      </c>
      <c r="R240" s="73" t="s">
        <v>280</v>
      </c>
      <c r="S240" s="14"/>
      <c r="T240" s="14"/>
      <c r="U240" s="15"/>
      <c r="V240" s="15"/>
      <c r="W240" s="15"/>
      <c r="X240" s="15"/>
      <c r="Y240" s="15"/>
    </row>
    <row r="241" spans="1:25" x14ac:dyDescent="0.25">
      <c r="A241" s="36" t="s">
        <v>257</v>
      </c>
      <c r="B241" s="77" t="s">
        <v>258</v>
      </c>
      <c r="C241" s="77" t="s">
        <v>263</v>
      </c>
      <c r="D241" s="41">
        <v>1020</v>
      </c>
      <c r="E241" s="41">
        <v>890</v>
      </c>
      <c r="F241" s="41">
        <v>688</v>
      </c>
      <c r="G241" s="41">
        <v>265</v>
      </c>
      <c r="H241" s="41">
        <v>1</v>
      </c>
      <c r="I241" s="41"/>
      <c r="J241" s="41"/>
      <c r="K241" s="41"/>
      <c r="L241" s="40">
        <f t="shared" si="56"/>
        <v>954</v>
      </c>
      <c r="M241" s="41">
        <v>0</v>
      </c>
      <c r="N241" s="41"/>
      <c r="O241" s="42">
        <f t="shared" si="57"/>
        <v>954</v>
      </c>
      <c r="P241" s="43">
        <f t="shared" si="54"/>
        <v>0.87254901960784315</v>
      </c>
      <c r="Q241" s="43">
        <f t="shared" si="55"/>
        <v>0.93529411764705883</v>
      </c>
      <c r="R241" s="73" t="s">
        <v>280</v>
      </c>
      <c r="S241" s="14"/>
      <c r="T241" s="14"/>
      <c r="U241" s="15"/>
      <c r="V241" s="15"/>
      <c r="W241" s="15"/>
      <c r="X241" s="15"/>
      <c r="Y241" s="15"/>
    </row>
    <row r="242" spans="1:25" x14ac:dyDescent="0.25">
      <c r="A242" s="36" t="s">
        <v>257</v>
      </c>
      <c r="B242" s="77" t="s">
        <v>258</v>
      </c>
      <c r="C242" s="77" t="s">
        <v>275</v>
      </c>
      <c r="D242" s="41">
        <v>194</v>
      </c>
      <c r="E242" s="41">
        <v>173</v>
      </c>
      <c r="F242" s="41">
        <v>166</v>
      </c>
      <c r="G242" s="41">
        <v>5</v>
      </c>
      <c r="H242" s="41">
        <v>1</v>
      </c>
      <c r="I242" s="41"/>
      <c r="J242" s="41"/>
      <c r="K242" s="41"/>
      <c r="L242" s="40">
        <f t="shared" si="56"/>
        <v>172</v>
      </c>
      <c r="M242" s="41">
        <v>0</v>
      </c>
      <c r="N242" s="41"/>
      <c r="O242" s="42">
        <f t="shared" si="57"/>
        <v>172</v>
      </c>
      <c r="P242" s="43">
        <f t="shared" si="54"/>
        <v>0.89175257731958768</v>
      </c>
      <c r="Q242" s="43">
        <f t="shared" si="55"/>
        <v>0.88659793814432986</v>
      </c>
      <c r="R242" s="73" t="s">
        <v>280</v>
      </c>
      <c r="S242" s="14"/>
      <c r="T242" s="14"/>
      <c r="U242" s="15"/>
      <c r="V242" s="15"/>
      <c r="W242" s="15"/>
      <c r="X242" s="15"/>
      <c r="Y242" s="15"/>
    </row>
    <row r="243" spans="1:25" x14ac:dyDescent="0.25">
      <c r="A243" s="36" t="s">
        <v>257</v>
      </c>
      <c r="B243" s="77" t="s">
        <v>258</v>
      </c>
      <c r="C243" s="77" t="s">
        <v>259</v>
      </c>
      <c r="D243" s="41">
        <v>298</v>
      </c>
      <c r="E243" s="41">
        <v>296</v>
      </c>
      <c r="F243" s="41">
        <v>251</v>
      </c>
      <c r="G243" s="41">
        <v>37</v>
      </c>
      <c r="H243" s="41"/>
      <c r="I243" s="41"/>
      <c r="J243" s="41"/>
      <c r="K243" s="41"/>
      <c r="L243" s="40">
        <f t="shared" si="56"/>
        <v>288</v>
      </c>
      <c r="M243" s="41">
        <v>0</v>
      </c>
      <c r="N243" s="41"/>
      <c r="O243" s="42">
        <f t="shared" si="57"/>
        <v>288</v>
      </c>
      <c r="P243" s="43">
        <f t="shared" si="54"/>
        <v>0.99328859060402686</v>
      </c>
      <c r="Q243" s="43">
        <f t="shared" si="55"/>
        <v>0.96644295302013428</v>
      </c>
      <c r="R243" s="73" t="s">
        <v>281</v>
      </c>
      <c r="S243" s="14"/>
      <c r="T243" s="14"/>
      <c r="U243" s="15"/>
      <c r="V243" s="15"/>
      <c r="W243" s="15"/>
      <c r="X243" s="15"/>
      <c r="Y243" s="15"/>
    </row>
    <row r="244" spans="1:25" x14ac:dyDescent="0.25">
      <c r="A244" s="36" t="s">
        <v>257</v>
      </c>
      <c r="B244" s="77" t="s">
        <v>258</v>
      </c>
      <c r="C244" s="77" t="s">
        <v>268</v>
      </c>
      <c r="D244" s="41">
        <v>202</v>
      </c>
      <c r="E244" s="41">
        <v>202</v>
      </c>
      <c r="F244" s="41">
        <v>110</v>
      </c>
      <c r="G244" s="41">
        <v>64</v>
      </c>
      <c r="H244" s="41"/>
      <c r="I244" s="41"/>
      <c r="J244" s="41"/>
      <c r="K244" s="41"/>
      <c r="L244" s="40">
        <f t="shared" si="56"/>
        <v>174</v>
      </c>
      <c r="M244" s="41">
        <v>0</v>
      </c>
      <c r="N244" s="41"/>
      <c r="O244" s="42">
        <f t="shared" si="57"/>
        <v>174</v>
      </c>
      <c r="P244" s="43">
        <f t="shared" si="54"/>
        <v>1</v>
      </c>
      <c r="Q244" s="43">
        <f t="shared" si="55"/>
        <v>0.86138613861386137</v>
      </c>
      <c r="R244" s="73" t="s">
        <v>281</v>
      </c>
      <c r="S244" s="14"/>
      <c r="T244" s="14"/>
      <c r="U244" s="15"/>
      <c r="V244" s="15"/>
      <c r="W244" s="15"/>
      <c r="X244" s="15"/>
      <c r="Y244" s="15"/>
    </row>
    <row r="245" spans="1:25" x14ac:dyDescent="0.25">
      <c r="A245" s="36" t="s">
        <v>257</v>
      </c>
      <c r="B245" s="77" t="s">
        <v>258</v>
      </c>
      <c r="C245" s="77" t="s">
        <v>282</v>
      </c>
      <c r="D245" s="41">
        <v>413</v>
      </c>
      <c r="E245" s="41">
        <v>413</v>
      </c>
      <c r="F245" s="41">
        <v>331</v>
      </c>
      <c r="G245" s="41">
        <v>24</v>
      </c>
      <c r="H245" s="41"/>
      <c r="I245" s="41"/>
      <c r="J245" s="41"/>
      <c r="K245" s="41"/>
      <c r="L245" s="40">
        <f t="shared" si="56"/>
        <v>355</v>
      </c>
      <c r="M245" s="41">
        <v>0</v>
      </c>
      <c r="N245" s="41"/>
      <c r="O245" s="42">
        <f t="shared" si="57"/>
        <v>355</v>
      </c>
      <c r="P245" s="43">
        <f t="shared" si="54"/>
        <v>1</v>
      </c>
      <c r="Q245" s="43">
        <f t="shared" si="55"/>
        <v>0.85956416464891039</v>
      </c>
      <c r="R245" s="73" t="s">
        <v>281</v>
      </c>
      <c r="S245" s="14"/>
      <c r="T245" s="14"/>
      <c r="U245" s="15"/>
      <c r="V245" s="15"/>
      <c r="W245" s="15"/>
      <c r="X245" s="15"/>
      <c r="Y245" s="15"/>
    </row>
    <row r="246" spans="1:25" x14ac:dyDescent="0.25">
      <c r="A246" s="36" t="s">
        <v>257</v>
      </c>
      <c r="B246" s="77" t="s">
        <v>258</v>
      </c>
      <c r="C246" s="77" t="s">
        <v>283</v>
      </c>
      <c r="D246" s="41">
        <v>191</v>
      </c>
      <c r="E246" s="41">
        <v>191</v>
      </c>
      <c r="F246" s="41">
        <v>92</v>
      </c>
      <c r="G246" s="41">
        <v>88</v>
      </c>
      <c r="H246" s="41"/>
      <c r="I246" s="41"/>
      <c r="J246" s="41"/>
      <c r="K246" s="41"/>
      <c r="L246" s="40">
        <f t="shared" si="56"/>
        <v>180</v>
      </c>
      <c r="M246" s="41">
        <v>0</v>
      </c>
      <c r="N246" s="41">
        <v>0</v>
      </c>
      <c r="O246" s="42">
        <f t="shared" si="57"/>
        <v>180</v>
      </c>
      <c r="P246" s="43">
        <f t="shared" si="54"/>
        <v>1</v>
      </c>
      <c r="Q246" s="43">
        <f t="shared" si="55"/>
        <v>0.94240837696335078</v>
      </c>
      <c r="R246" s="73" t="s">
        <v>284</v>
      </c>
      <c r="S246" s="14"/>
      <c r="T246" s="14"/>
      <c r="U246" s="15"/>
      <c r="V246" s="15"/>
      <c r="W246" s="15"/>
      <c r="X246" s="15"/>
      <c r="Y246" s="15"/>
    </row>
    <row r="247" spans="1:25" x14ac:dyDescent="0.25">
      <c r="A247" s="36" t="s">
        <v>257</v>
      </c>
      <c r="B247" s="77" t="s">
        <v>258</v>
      </c>
      <c r="C247" s="77" t="s">
        <v>259</v>
      </c>
      <c r="D247" s="41">
        <v>66</v>
      </c>
      <c r="E247" s="41">
        <v>66</v>
      </c>
      <c r="F247" s="41">
        <v>27</v>
      </c>
      <c r="G247" s="41">
        <v>10</v>
      </c>
      <c r="H247" s="41"/>
      <c r="I247" s="41"/>
      <c r="J247" s="41"/>
      <c r="K247" s="41"/>
      <c r="L247" s="40">
        <f t="shared" si="56"/>
        <v>37</v>
      </c>
      <c r="M247" s="41">
        <v>0</v>
      </c>
      <c r="N247" s="41">
        <v>0</v>
      </c>
      <c r="O247" s="42">
        <f t="shared" si="57"/>
        <v>37</v>
      </c>
      <c r="P247" s="43">
        <f t="shared" si="54"/>
        <v>1</v>
      </c>
      <c r="Q247" s="43">
        <f t="shared" si="55"/>
        <v>0.56060606060606055</v>
      </c>
      <c r="R247" s="73"/>
      <c r="S247" s="14"/>
      <c r="T247" s="14"/>
      <c r="U247" s="15"/>
      <c r="V247" s="15"/>
      <c r="W247" s="15"/>
      <c r="X247" s="15"/>
      <c r="Y247" s="15"/>
    </row>
    <row r="248" spans="1:25" x14ac:dyDescent="0.25">
      <c r="A248" s="36" t="s">
        <v>257</v>
      </c>
      <c r="B248" s="77" t="s">
        <v>258</v>
      </c>
      <c r="C248" s="77" t="s">
        <v>285</v>
      </c>
      <c r="D248" s="41">
        <v>168</v>
      </c>
      <c r="E248" s="41">
        <v>168</v>
      </c>
      <c r="F248" s="41">
        <v>48</v>
      </c>
      <c r="G248" s="41">
        <v>7</v>
      </c>
      <c r="H248" s="41"/>
      <c r="I248" s="41"/>
      <c r="J248" s="41"/>
      <c r="K248" s="41"/>
      <c r="L248" s="40">
        <f t="shared" si="56"/>
        <v>55</v>
      </c>
      <c r="M248" s="41">
        <v>0</v>
      </c>
      <c r="N248" s="41">
        <v>0</v>
      </c>
      <c r="O248" s="42">
        <f t="shared" si="57"/>
        <v>55</v>
      </c>
      <c r="P248" s="43">
        <f t="shared" si="54"/>
        <v>1</v>
      </c>
      <c r="Q248" s="43">
        <f t="shared" si="55"/>
        <v>0.32738095238095238</v>
      </c>
      <c r="R248" s="73"/>
      <c r="S248" s="14"/>
      <c r="T248" s="14"/>
      <c r="U248" s="15"/>
      <c r="V248" s="15"/>
      <c r="W248" s="15"/>
      <c r="X248" s="15"/>
      <c r="Y248" s="15"/>
    </row>
    <row r="249" spans="1:25" x14ac:dyDescent="0.25">
      <c r="A249" s="36" t="s">
        <v>257</v>
      </c>
      <c r="B249" s="77" t="s">
        <v>258</v>
      </c>
      <c r="C249" s="15" t="s">
        <v>73</v>
      </c>
      <c r="D249" s="41">
        <v>49</v>
      </c>
      <c r="E249" s="41">
        <v>49</v>
      </c>
      <c r="F249" s="41">
        <v>30</v>
      </c>
      <c r="G249" s="41">
        <v>14</v>
      </c>
      <c r="H249" s="41"/>
      <c r="I249" s="41"/>
      <c r="J249" s="41"/>
      <c r="K249" s="41"/>
      <c r="L249" s="40">
        <f t="shared" si="56"/>
        <v>44</v>
      </c>
      <c r="M249" s="41">
        <v>0</v>
      </c>
      <c r="N249" s="41">
        <v>0</v>
      </c>
      <c r="O249" s="42">
        <f t="shared" si="57"/>
        <v>44</v>
      </c>
      <c r="P249" s="43">
        <f t="shared" si="54"/>
        <v>1</v>
      </c>
      <c r="Q249" s="43">
        <f t="shared" si="55"/>
        <v>0.89795918367346939</v>
      </c>
      <c r="R249" s="73" t="s">
        <v>286</v>
      </c>
      <c r="S249" s="14"/>
      <c r="T249" s="14"/>
      <c r="U249" s="15"/>
      <c r="V249" s="15"/>
      <c r="W249" s="15"/>
      <c r="X249" s="15"/>
      <c r="Y249" s="15"/>
    </row>
    <row r="250" spans="1:25" x14ac:dyDescent="0.25">
      <c r="A250" s="36" t="s">
        <v>257</v>
      </c>
      <c r="B250" s="77" t="s">
        <v>258</v>
      </c>
      <c r="C250" s="77" t="s">
        <v>275</v>
      </c>
      <c r="D250" s="77">
        <v>169</v>
      </c>
      <c r="E250" s="77">
        <v>169</v>
      </c>
      <c r="F250" s="77">
        <v>144</v>
      </c>
      <c r="G250" s="77">
        <v>2</v>
      </c>
      <c r="H250" s="77"/>
      <c r="I250" s="77"/>
      <c r="J250" s="77"/>
      <c r="K250" s="77"/>
      <c r="L250" s="40">
        <f t="shared" si="56"/>
        <v>146</v>
      </c>
      <c r="M250" s="41">
        <v>0</v>
      </c>
      <c r="N250" s="41">
        <v>0</v>
      </c>
      <c r="O250" s="42">
        <f t="shared" si="57"/>
        <v>146</v>
      </c>
      <c r="P250" s="43">
        <f t="shared" si="54"/>
        <v>1</v>
      </c>
      <c r="Q250" s="43">
        <f t="shared" si="55"/>
        <v>0.86390532544378695</v>
      </c>
      <c r="R250" s="77"/>
      <c r="S250" s="14"/>
      <c r="T250" s="14"/>
      <c r="U250" s="15"/>
      <c r="V250" s="15"/>
      <c r="W250" s="15"/>
      <c r="X250" s="15"/>
      <c r="Y250" s="15"/>
    </row>
    <row r="251" spans="1:25" x14ac:dyDescent="0.25">
      <c r="A251" s="16" t="s">
        <v>23</v>
      </c>
      <c r="B251" s="17"/>
      <c r="C251" s="17"/>
      <c r="D251" s="18">
        <f t="shared" ref="D251:R251" si="58">+SUM(D217:D250)</f>
        <v>27290</v>
      </c>
      <c r="E251" s="18">
        <f t="shared" si="58"/>
        <v>25001</v>
      </c>
      <c r="F251" s="18">
        <f t="shared" si="58"/>
        <v>13947</v>
      </c>
      <c r="G251" s="18">
        <f t="shared" si="58"/>
        <v>8616</v>
      </c>
      <c r="H251" s="18">
        <f t="shared" si="58"/>
        <v>100</v>
      </c>
      <c r="I251" s="18">
        <f t="shared" si="58"/>
        <v>0</v>
      </c>
      <c r="J251" s="18">
        <f t="shared" si="58"/>
        <v>0</v>
      </c>
      <c r="K251" s="18">
        <f t="shared" si="58"/>
        <v>0</v>
      </c>
      <c r="L251" s="18">
        <f>SUM(L217:L250)</f>
        <v>22663</v>
      </c>
      <c r="M251" s="18">
        <f t="shared" ref="M251:N251" si="59">SUM(M217:M250)</f>
        <v>45</v>
      </c>
      <c r="N251" s="18">
        <f t="shared" si="59"/>
        <v>0</v>
      </c>
      <c r="O251" s="18">
        <f t="shared" si="58"/>
        <v>22708</v>
      </c>
      <c r="P251" s="19">
        <f>IFERROR(E251/D251,0)</f>
        <v>0.91612312202271895</v>
      </c>
      <c r="Q251" s="19">
        <f>+IFERROR(L251/D251,0)</f>
        <v>0.83045071454745323</v>
      </c>
      <c r="R251" s="66">
        <f t="shared" si="58"/>
        <v>0</v>
      </c>
      <c r="S251" s="14"/>
      <c r="T251" s="14"/>
      <c r="U251" s="15"/>
      <c r="V251" s="15"/>
      <c r="W251" s="15"/>
      <c r="X251" s="15"/>
      <c r="Y251" s="15"/>
    </row>
    <row r="252" spans="1:25" x14ac:dyDescent="0.25">
      <c r="A252" s="85" t="s">
        <v>287</v>
      </c>
      <c r="B252" s="85"/>
      <c r="C252" s="85"/>
      <c r="D252" s="86">
        <f t="shared" ref="D252:O252" si="60">D5+D7+D16+D23+D52+D61+D74+D79+D89+D98+D107+D122+D126+D136+D128+D144+D159+D166+D170+D216+D251+D87+D131+D12+D133</f>
        <v>778342</v>
      </c>
      <c r="E252" s="86">
        <f t="shared" si="60"/>
        <v>211888</v>
      </c>
      <c r="F252" s="86">
        <f t="shared" si="60"/>
        <v>82924</v>
      </c>
      <c r="G252" s="86">
        <f t="shared" si="60"/>
        <v>77470</v>
      </c>
      <c r="H252" s="86">
        <f t="shared" si="60"/>
        <v>10364</v>
      </c>
      <c r="I252" s="86">
        <f t="shared" si="60"/>
        <v>750</v>
      </c>
      <c r="J252" s="86">
        <f t="shared" si="60"/>
        <v>154</v>
      </c>
      <c r="K252" s="86">
        <f t="shared" si="60"/>
        <v>1</v>
      </c>
      <c r="L252" s="86">
        <f t="shared" si="60"/>
        <v>171663</v>
      </c>
      <c r="M252" s="86">
        <f t="shared" si="60"/>
        <v>403</v>
      </c>
      <c r="N252" s="86">
        <f t="shared" si="60"/>
        <v>10</v>
      </c>
      <c r="O252" s="86">
        <f t="shared" si="60"/>
        <v>172076</v>
      </c>
      <c r="P252" s="87">
        <f>IFERROR(E252/D252,0)</f>
        <v>0.27222994519118843</v>
      </c>
      <c r="Q252" s="87">
        <f>+IFERROR(L252/D252,0)</f>
        <v>0.22054957846293788</v>
      </c>
      <c r="R252" s="87"/>
      <c r="S252" s="88"/>
      <c r="T252" s="89"/>
      <c r="U252" s="89"/>
      <c r="V252" s="89"/>
      <c r="W252" s="89"/>
      <c r="X252" s="89"/>
      <c r="Y252" s="89"/>
    </row>
    <row r="253" spans="1:2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2"/>
      <c r="T253" s="2"/>
      <c r="U253" s="3"/>
      <c r="V253" s="3"/>
      <c r="W253" s="3"/>
      <c r="X253" s="3"/>
      <c r="Y253" s="3"/>
    </row>
    <row r="254" spans="1:2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90"/>
      <c r="M254" s="90"/>
      <c r="N254" s="90"/>
      <c r="O254" s="90"/>
      <c r="P254" s="2"/>
      <c r="Q254" s="2"/>
      <c r="R254" s="3"/>
      <c r="S254" s="2"/>
      <c r="T254" s="2"/>
      <c r="U254" s="3"/>
      <c r="V254" s="3"/>
      <c r="W254" s="3"/>
      <c r="X254" s="3"/>
      <c r="Y254" s="3"/>
    </row>
    <row r="255" spans="1:25" ht="15.75" thickBot="1" x14ac:dyDescent="0.3">
      <c r="A255" s="88"/>
      <c r="B255" s="88"/>
      <c r="C255" s="88"/>
      <c r="D255" s="91"/>
      <c r="E255" s="91"/>
      <c r="F255" s="92" t="s">
        <v>288</v>
      </c>
      <c r="G255" s="92"/>
      <c r="H255" s="92"/>
      <c r="I255" s="92"/>
      <c r="J255" s="92"/>
      <c r="K255" s="92"/>
      <c r="L255" s="88"/>
      <c r="M255" s="88"/>
      <c r="N255" s="88"/>
      <c r="O255" s="93"/>
      <c r="P255" s="88"/>
      <c r="Q255" s="88"/>
      <c r="R255" s="94"/>
      <c r="S255" s="88"/>
      <c r="T255" s="89"/>
      <c r="U255" s="89"/>
      <c r="V255" s="89"/>
      <c r="W255" s="89"/>
      <c r="X255" s="89"/>
      <c r="Y255" s="89"/>
    </row>
    <row r="256" spans="1:25" ht="96.75" thickBot="1" x14ac:dyDescent="0.3">
      <c r="A256" s="95" t="s">
        <v>289</v>
      </c>
      <c r="B256" s="96" t="s">
        <v>290</v>
      </c>
      <c r="C256" s="97" t="s">
        <v>291</v>
      </c>
      <c r="D256" s="91"/>
      <c r="E256" s="91"/>
      <c r="F256" s="98" t="s">
        <v>292</v>
      </c>
      <c r="G256" s="99" t="s">
        <v>293</v>
      </c>
      <c r="H256" s="99" t="s">
        <v>294</v>
      </c>
      <c r="I256" s="99" t="s">
        <v>295</v>
      </c>
      <c r="J256" s="99" t="s">
        <v>296</v>
      </c>
      <c r="K256" s="100" t="s">
        <v>297</v>
      </c>
      <c r="L256" s="88"/>
      <c r="M256" s="88"/>
      <c r="N256" s="88"/>
      <c r="O256" s="93"/>
      <c r="P256" s="88"/>
      <c r="Q256" s="88"/>
      <c r="R256" s="94"/>
      <c r="S256" s="88"/>
      <c r="T256" s="89"/>
      <c r="U256" s="89"/>
      <c r="V256" s="89"/>
      <c r="W256" s="89"/>
      <c r="X256" s="89"/>
      <c r="Y256" s="89"/>
    </row>
    <row r="257" spans="1:25" x14ac:dyDescent="0.25">
      <c r="A257" s="101" t="s">
        <v>298</v>
      </c>
      <c r="B257" s="102">
        <v>171663</v>
      </c>
      <c r="C257" s="103">
        <v>0.99759989771961222</v>
      </c>
      <c r="D257" s="91"/>
      <c r="E257" s="91"/>
      <c r="F257" s="104">
        <v>82924</v>
      </c>
      <c r="G257" s="105">
        <v>77470</v>
      </c>
      <c r="H257" s="105">
        <v>10364</v>
      </c>
      <c r="I257" s="105">
        <v>750</v>
      </c>
      <c r="J257" s="105">
        <v>154</v>
      </c>
      <c r="K257" s="106">
        <v>1</v>
      </c>
      <c r="L257" s="88"/>
      <c r="M257" s="88"/>
      <c r="N257" s="88"/>
      <c r="O257" s="93"/>
      <c r="P257" s="88"/>
      <c r="Q257" s="88"/>
      <c r="R257" s="94"/>
      <c r="S257" s="88"/>
      <c r="T257" s="89"/>
      <c r="U257" s="89"/>
      <c r="V257" s="89"/>
      <c r="W257" s="89"/>
      <c r="X257" s="89"/>
      <c r="Y257" s="89"/>
    </row>
    <row r="258" spans="1:25" ht="15.75" thickBot="1" x14ac:dyDescent="0.3">
      <c r="A258" s="107" t="s">
        <v>299</v>
      </c>
      <c r="B258" s="108">
        <v>403</v>
      </c>
      <c r="C258" s="109">
        <v>2.3419884237197517E-3</v>
      </c>
      <c r="D258" s="91"/>
      <c r="E258" s="91"/>
      <c r="F258" s="110">
        <v>0.48306274502950547</v>
      </c>
      <c r="G258" s="111">
        <v>0.45129119262741535</v>
      </c>
      <c r="H258" s="111">
        <v>6.0374105077972542E-2</v>
      </c>
      <c r="I258" s="111">
        <v>4.3690253578231768E-3</v>
      </c>
      <c r="J258" s="111">
        <v>8.9710654013969225E-4</v>
      </c>
      <c r="K258" s="112">
        <v>5.8253671437642356E-6</v>
      </c>
      <c r="L258" s="88"/>
      <c r="M258" s="88"/>
      <c r="N258" s="88"/>
      <c r="O258" s="93"/>
      <c r="P258" s="88"/>
      <c r="Q258" s="88"/>
      <c r="R258" s="94"/>
      <c r="S258" s="88"/>
      <c r="T258" s="89"/>
      <c r="U258" s="89"/>
      <c r="V258" s="89"/>
      <c r="W258" s="89"/>
      <c r="X258" s="89"/>
      <c r="Y258" s="89"/>
    </row>
    <row r="259" spans="1:25" ht="15.75" thickBot="1" x14ac:dyDescent="0.3">
      <c r="A259" s="113" t="s">
        <v>300</v>
      </c>
      <c r="B259" s="114">
        <v>10</v>
      </c>
      <c r="C259" s="115">
        <v>5.8113856667983917E-5</v>
      </c>
      <c r="D259" s="91"/>
      <c r="E259" s="91"/>
      <c r="F259" s="88"/>
      <c r="G259" s="88"/>
      <c r="H259" s="88"/>
      <c r="I259" s="88"/>
      <c r="J259" s="88"/>
      <c r="K259" s="88"/>
      <c r="L259" s="88"/>
      <c r="M259" s="88"/>
      <c r="N259" s="88"/>
      <c r="O259" s="93"/>
      <c r="P259" s="88"/>
      <c r="Q259" s="88"/>
      <c r="R259" s="94"/>
      <c r="S259" s="88"/>
      <c r="T259" s="89"/>
      <c r="U259" s="89"/>
      <c r="V259" s="89"/>
      <c r="W259" s="89"/>
      <c r="X259" s="89"/>
      <c r="Y259" s="89"/>
    </row>
    <row r="260" spans="1:25" ht="15.75" thickBot="1" x14ac:dyDescent="0.3">
      <c r="A260" s="116" t="s">
        <v>301</v>
      </c>
      <c r="B260" s="117">
        <v>172076</v>
      </c>
      <c r="C260" s="118">
        <v>1</v>
      </c>
      <c r="D260" s="91"/>
      <c r="E260" s="91"/>
      <c r="F260" s="88"/>
      <c r="G260" s="88"/>
      <c r="H260" s="88"/>
      <c r="I260" s="88"/>
      <c r="J260" s="88"/>
      <c r="K260" s="88"/>
      <c r="L260" s="88"/>
      <c r="M260" s="88"/>
      <c r="N260" s="88"/>
      <c r="O260" s="93"/>
      <c r="P260" s="88"/>
      <c r="Q260" s="88"/>
      <c r="R260" s="94"/>
      <c r="S260" s="88"/>
      <c r="T260" s="89"/>
      <c r="U260" s="89"/>
      <c r="V260" s="89"/>
      <c r="W260" s="89"/>
      <c r="X260" s="89"/>
      <c r="Y260" s="89"/>
    </row>
    <row r="261" spans="1:25" x14ac:dyDescent="0.25">
      <c r="A261" s="88"/>
      <c r="B261" s="88"/>
      <c r="C261" s="88"/>
      <c r="D261" s="91"/>
      <c r="E261" s="91"/>
      <c r="F261" s="88"/>
      <c r="G261" s="88"/>
      <c r="H261" s="88"/>
      <c r="I261" s="88"/>
      <c r="J261" s="88"/>
      <c r="K261" s="88"/>
      <c r="L261" s="88"/>
      <c r="M261" s="88"/>
      <c r="N261" s="88"/>
      <c r="O261" s="93"/>
      <c r="P261" s="88"/>
      <c r="Q261" s="88"/>
      <c r="R261" s="94"/>
      <c r="S261" s="88"/>
      <c r="T261" s="89"/>
      <c r="U261" s="89"/>
      <c r="V261" s="89"/>
      <c r="W261" s="89"/>
      <c r="X261" s="89"/>
      <c r="Y261" s="89"/>
    </row>
    <row r="262" spans="1:25" ht="60" x14ac:dyDescent="0.25">
      <c r="A262" s="88" t="s">
        <v>302</v>
      </c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93"/>
      <c r="P262" s="88"/>
      <c r="Q262" s="88"/>
      <c r="R262" s="94"/>
      <c r="S262" s="88"/>
      <c r="T262" s="89"/>
      <c r="U262" s="89"/>
      <c r="V262" s="89"/>
      <c r="W262" s="89"/>
      <c r="X262" s="89"/>
      <c r="Y262" s="89"/>
    </row>
  </sheetData>
  <mergeCells count="2">
    <mergeCell ref="A1:R1"/>
    <mergeCell ref="F255:K255"/>
  </mergeCells>
  <dataValidations count="1">
    <dataValidation type="whole" operator="greaterThanOrEqual" allowBlank="1" showInputMessage="1" showErrorMessage="1" errorTitle="Atención" error="Por favor ingrese valores enteros" sqref="D90:K90 M90:N90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2021-12-09T14:36:08Z</dcterms:created>
  <dcterms:modified xsi:type="dcterms:W3CDTF">2021-12-09T14:39:42Z</dcterms:modified>
</cp:coreProperties>
</file>