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OBERTURAS\2021\COBERTURA 1-2021\"/>
    </mc:Choice>
  </mc:AlternateContent>
  <bookViews>
    <workbookView xWindow="0" yWindow="0" windowWidth="21600" windowHeight="9735"/>
  </bookViews>
  <sheets>
    <sheet name="Cobertura GLP 1-202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31" i="1" l="1"/>
  <c r="O231" i="1"/>
  <c r="N231" i="1"/>
  <c r="M231" i="1"/>
  <c r="R231" i="1" s="1"/>
  <c r="L231" i="1"/>
  <c r="K231" i="1"/>
  <c r="J231" i="1"/>
  <c r="I231" i="1"/>
  <c r="H231" i="1"/>
  <c r="G231" i="1"/>
  <c r="F231" i="1"/>
  <c r="E231" i="1"/>
  <c r="Q231" i="1" s="1"/>
  <c r="Q198" i="1"/>
  <c r="O198" i="1"/>
  <c r="N198" i="1"/>
  <c r="L198" i="1"/>
  <c r="K198" i="1"/>
  <c r="J198" i="1"/>
  <c r="I198" i="1"/>
  <c r="H198" i="1"/>
  <c r="G198" i="1"/>
  <c r="F198" i="1"/>
  <c r="E198" i="1"/>
  <c r="M169" i="1"/>
  <c r="M198" i="1" s="1"/>
  <c r="R198" i="1" s="1"/>
  <c r="Q157" i="1"/>
  <c r="P157" i="1"/>
  <c r="O157" i="1"/>
  <c r="N157" i="1"/>
  <c r="L157" i="1"/>
  <c r="K157" i="1"/>
  <c r="J157" i="1"/>
  <c r="I157" i="1"/>
  <c r="H157" i="1"/>
  <c r="G157" i="1"/>
  <c r="M157" i="1" s="1"/>
  <c r="R157" i="1" s="1"/>
  <c r="F157" i="1"/>
  <c r="E157" i="1"/>
  <c r="Q153" i="1"/>
  <c r="P153" i="1"/>
  <c r="O153" i="1"/>
  <c r="N153" i="1"/>
  <c r="M153" i="1"/>
  <c r="R153" i="1" s="1"/>
  <c r="L153" i="1"/>
  <c r="K153" i="1"/>
  <c r="J153" i="1"/>
  <c r="I153" i="1"/>
  <c r="H153" i="1"/>
  <c r="G153" i="1"/>
  <c r="F153" i="1"/>
  <c r="E153" i="1"/>
  <c r="P148" i="1"/>
  <c r="O148" i="1"/>
  <c r="N148" i="1"/>
  <c r="L148" i="1"/>
  <c r="K148" i="1"/>
  <c r="J148" i="1"/>
  <c r="I148" i="1"/>
  <c r="H148" i="1"/>
  <c r="G148" i="1"/>
  <c r="M148" i="1" s="1"/>
  <c r="R148" i="1" s="1"/>
  <c r="F148" i="1"/>
  <c r="E148" i="1"/>
  <c r="Q148" i="1" s="1"/>
  <c r="P133" i="1"/>
  <c r="O133" i="1"/>
  <c r="N133" i="1"/>
  <c r="M133" i="1"/>
  <c r="R133" i="1" s="1"/>
  <c r="L133" i="1"/>
  <c r="K133" i="1"/>
  <c r="J133" i="1"/>
  <c r="I133" i="1"/>
  <c r="H133" i="1"/>
  <c r="G133" i="1"/>
  <c r="F133" i="1"/>
  <c r="E133" i="1"/>
  <c r="Q133" i="1" s="1"/>
  <c r="Q125" i="1"/>
  <c r="P125" i="1"/>
  <c r="O125" i="1"/>
  <c r="N125" i="1"/>
  <c r="L125" i="1"/>
  <c r="K125" i="1"/>
  <c r="J125" i="1"/>
  <c r="I125" i="1"/>
  <c r="H125" i="1"/>
  <c r="G125" i="1"/>
  <c r="M125" i="1" s="1"/>
  <c r="R125" i="1" s="1"/>
  <c r="F125" i="1"/>
  <c r="E125" i="1"/>
  <c r="Q122" i="1"/>
  <c r="P122" i="1"/>
  <c r="O122" i="1"/>
  <c r="N122" i="1"/>
  <c r="L122" i="1"/>
  <c r="K122" i="1"/>
  <c r="J122" i="1"/>
  <c r="I122" i="1"/>
  <c r="H122" i="1"/>
  <c r="G122" i="1"/>
  <c r="M122" i="1" s="1"/>
  <c r="R122" i="1" s="1"/>
  <c r="F122" i="1"/>
  <c r="E122" i="1"/>
  <c r="P119" i="1"/>
  <c r="O119" i="1"/>
  <c r="N119" i="1"/>
  <c r="L119" i="1"/>
  <c r="K119" i="1"/>
  <c r="J119" i="1"/>
  <c r="I119" i="1"/>
  <c r="H119" i="1"/>
  <c r="G119" i="1"/>
  <c r="M119" i="1" s="1"/>
  <c r="R119" i="1" s="1"/>
  <c r="F119" i="1"/>
  <c r="E119" i="1"/>
  <c r="Q119" i="1" s="1"/>
  <c r="P117" i="1"/>
  <c r="N117" i="1"/>
  <c r="M117" i="1"/>
  <c r="R117" i="1" s="1"/>
  <c r="L117" i="1"/>
  <c r="K117" i="1"/>
  <c r="J117" i="1"/>
  <c r="I117" i="1"/>
  <c r="H117" i="1"/>
  <c r="G117" i="1"/>
  <c r="F117" i="1"/>
  <c r="E117" i="1"/>
  <c r="Q117" i="1" s="1"/>
  <c r="Q113" i="1"/>
  <c r="P113" i="1"/>
  <c r="O113" i="1"/>
  <c r="O117" i="1" s="1"/>
  <c r="N113" i="1"/>
  <c r="L113" i="1"/>
  <c r="K113" i="1"/>
  <c r="J113" i="1"/>
  <c r="I113" i="1"/>
  <c r="H113" i="1"/>
  <c r="G113" i="1"/>
  <c r="M113" i="1" s="1"/>
  <c r="R113" i="1" s="1"/>
  <c r="F113" i="1"/>
  <c r="E113" i="1"/>
  <c r="Q98" i="1"/>
  <c r="P98" i="1"/>
  <c r="O98" i="1"/>
  <c r="N98" i="1"/>
  <c r="L98" i="1"/>
  <c r="K98" i="1"/>
  <c r="J98" i="1"/>
  <c r="I98" i="1"/>
  <c r="H98" i="1"/>
  <c r="G98" i="1"/>
  <c r="M98" i="1" s="1"/>
  <c r="R98" i="1" s="1"/>
  <c r="F98" i="1"/>
  <c r="E98" i="1"/>
  <c r="P90" i="1"/>
  <c r="O90" i="1"/>
  <c r="N90" i="1"/>
  <c r="L90" i="1"/>
  <c r="K90" i="1"/>
  <c r="J90" i="1"/>
  <c r="I90" i="1"/>
  <c r="H90" i="1"/>
  <c r="G90" i="1"/>
  <c r="M90" i="1" s="1"/>
  <c r="R90" i="1" s="1"/>
  <c r="F90" i="1"/>
  <c r="E90" i="1"/>
  <c r="Q90" i="1" s="1"/>
  <c r="P81" i="1"/>
  <c r="O81" i="1"/>
  <c r="N81" i="1"/>
  <c r="M81" i="1"/>
  <c r="R81" i="1" s="1"/>
  <c r="L81" i="1"/>
  <c r="K81" i="1"/>
  <c r="J81" i="1"/>
  <c r="I81" i="1"/>
  <c r="H81" i="1"/>
  <c r="G81" i="1"/>
  <c r="F81" i="1"/>
  <c r="E81" i="1"/>
  <c r="Q81" i="1" s="1"/>
  <c r="Q79" i="1"/>
  <c r="P79" i="1"/>
  <c r="O79" i="1"/>
  <c r="N79" i="1"/>
  <c r="M79" i="1"/>
  <c r="R79" i="1" s="1"/>
  <c r="L79" i="1"/>
  <c r="K79" i="1"/>
  <c r="J79" i="1"/>
  <c r="I79" i="1"/>
  <c r="H79" i="1"/>
  <c r="G79" i="1"/>
  <c r="F79" i="1"/>
  <c r="E79" i="1"/>
  <c r="Q75" i="1"/>
  <c r="P75" i="1"/>
  <c r="O75" i="1"/>
  <c r="N75" i="1"/>
  <c r="L75" i="1"/>
  <c r="K75" i="1"/>
  <c r="J75" i="1"/>
  <c r="I75" i="1"/>
  <c r="H75" i="1"/>
  <c r="G75" i="1"/>
  <c r="M75" i="1" s="1"/>
  <c r="R75" i="1" s="1"/>
  <c r="F75" i="1"/>
  <c r="E75" i="1"/>
  <c r="O70" i="1"/>
  <c r="N70" i="1"/>
  <c r="L70" i="1"/>
  <c r="K70" i="1"/>
  <c r="J70" i="1"/>
  <c r="I70" i="1"/>
  <c r="H70" i="1"/>
  <c r="G70" i="1"/>
  <c r="M70" i="1" s="1"/>
  <c r="F70" i="1"/>
  <c r="E70" i="1"/>
  <c r="Q70" i="1" s="1"/>
  <c r="P69" i="1"/>
  <c r="P68" i="1"/>
  <c r="P67" i="1"/>
  <c r="P66" i="1"/>
  <c r="P65" i="1"/>
  <c r="P64" i="1"/>
  <c r="P63" i="1"/>
  <c r="P62" i="1"/>
  <c r="P61" i="1"/>
  <c r="P60" i="1"/>
  <c r="P59" i="1"/>
  <c r="P58" i="1"/>
  <c r="O58" i="1"/>
  <c r="N58" i="1"/>
  <c r="L58" i="1"/>
  <c r="K58" i="1"/>
  <c r="J58" i="1"/>
  <c r="I58" i="1"/>
  <c r="H58" i="1"/>
  <c r="G58" i="1"/>
  <c r="M58" i="1" s="1"/>
  <c r="R58" i="1" s="1"/>
  <c r="F58" i="1"/>
  <c r="Q58" i="1" s="1"/>
  <c r="E58" i="1"/>
  <c r="P49" i="1"/>
  <c r="O49" i="1"/>
  <c r="N49" i="1"/>
  <c r="L49" i="1"/>
  <c r="K49" i="1"/>
  <c r="J49" i="1"/>
  <c r="I49" i="1"/>
  <c r="H49" i="1"/>
  <c r="G49" i="1"/>
  <c r="M49" i="1" s="1"/>
  <c r="R49" i="1" s="1"/>
  <c r="F49" i="1"/>
  <c r="Q49" i="1" s="1"/>
  <c r="E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P20" i="1"/>
  <c r="O20" i="1"/>
  <c r="N20" i="1"/>
  <c r="M20" i="1"/>
  <c r="R20" i="1" s="1"/>
  <c r="L20" i="1"/>
  <c r="K20" i="1"/>
  <c r="J20" i="1"/>
  <c r="I20" i="1"/>
  <c r="H20" i="1"/>
  <c r="G20" i="1"/>
  <c r="F20" i="1"/>
  <c r="Q20" i="1" s="1"/>
  <c r="E20" i="1"/>
  <c r="R14" i="1"/>
  <c r="P14" i="1"/>
  <c r="O14" i="1"/>
  <c r="N14" i="1"/>
  <c r="M14" i="1"/>
  <c r="L14" i="1"/>
  <c r="K14" i="1"/>
  <c r="J14" i="1"/>
  <c r="I14" i="1"/>
  <c r="H14" i="1"/>
  <c r="G14" i="1"/>
  <c r="F14" i="1"/>
  <c r="Q14" i="1" s="1"/>
  <c r="E14" i="1"/>
  <c r="O11" i="1"/>
  <c r="N11" i="1"/>
  <c r="L11" i="1"/>
  <c r="K11" i="1"/>
  <c r="J11" i="1"/>
  <c r="I11" i="1"/>
  <c r="H11" i="1"/>
  <c r="G11" i="1"/>
  <c r="F11" i="1"/>
  <c r="Q11" i="1" s="1"/>
  <c r="E11" i="1"/>
  <c r="P10" i="1"/>
  <c r="M10" i="1"/>
  <c r="P9" i="1"/>
  <c r="P11" i="1" s="1"/>
  <c r="M9" i="1"/>
  <c r="M11" i="1" s="1"/>
  <c r="R11" i="1" s="1"/>
  <c r="P8" i="1"/>
  <c r="O8" i="1"/>
  <c r="N8" i="1"/>
  <c r="L8" i="1"/>
  <c r="K8" i="1"/>
  <c r="J8" i="1"/>
  <c r="I8" i="1"/>
  <c r="H8" i="1"/>
  <c r="G8" i="1"/>
  <c r="M8" i="1" s="1"/>
  <c r="R8" i="1" s="1"/>
  <c r="F8" i="1"/>
  <c r="Q8" i="1" s="1"/>
  <c r="E8" i="1"/>
  <c r="Q7" i="1"/>
  <c r="M7" i="1"/>
  <c r="R7" i="1" s="1"/>
  <c r="P6" i="1"/>
  <c r="O6" i="1"/>
  <c r="O232" i="1" s="1"/>
  <c r="C239" i="1" s="1"/>
  <c r="N6" i="1"/>
  <c r="N232" i="1" s="1"/>
  <c r="C238" i="1" s="1"/>
  <c r="L6" i="1"/>
  <c r="L232" i="1" s="1"/>
  <c r="L237" i="1" s="1"/>
  <c r="K6" i="1"/>
  <c r="K232" i="1" s="1"/>
  <c r="K237" i="1" s="1"/>
  <c r="J6" i="1"/>
  <c r="J232" i="1" s="1"/>
  <c r="J237" i="1" s="1"/>
  <c r="I6" i="1"/>
  <c r="I232" i="1" s="1"/>
  <c r="I237" i="1" s="1"/>
  <c r="H6" i="1"/>
  <c r="H232" i="1" s="1"/>
  <c r="H237" i="1" s="1"/>
  <c r="G6" i="1"/>
  <c r="M6" i="1" s="1"/>
  <c r="F6" i="1"/>
  <c r="F232" i="1" s="1"/>
  <c r="E6" i="1"/>
  <c r="E232" i="1" s="1"/>
  <c r="R70" i="1" l="1"/>
  <c r="P70" i="1"/>
  <c r="Q232" i="1"/>
  <c r="M232" i="1"/>
  <c r="R6" i="1"/>
  <c r="P169" i="1"/>
  <c r="P198" i="1" s="1"/>
  <c r="P232" i="1" s="1"/>
  <c r="Q6" i="1"/>
  <c r="G232" i="1"/>
  <c r="G237" i="1" s="1"/>
  <c r="C237" i="1" l="1"/>
  <c r="R232" i="1"/>
  <c r="C240" i="1" l="1"/>
  <c r="J238" i="1"/>
  <c r="I238" i="1"/>
  <c r="K238" i="1"/>
  <c r="H238" i="1"/>
  <c r="L238" i="1"/>
  <c r="G238" i="1"/>
  <c r="D238" i="1" l="1"/>
  <c r="D239" i="1"/>
  <c r="D237" i="1"/>
  <c r="D240" i="1" l="1"/>
</calcChain>
</file>

<file path=xl/sharedStrings.xml><?xml version="1.0" encoding="utf-8"?>
<sst xmlns="http://schemas.openxmlformats.org/spreadsheetml/2006/main" count="767" uniqueCount="286">
  <si>
    <t>COBERTURA DEL SERVICIO DE GLP POR RED - I TRIMESTRE DE 2021</t>
  </si>
  <si>
    <t>Empresa</t>
  </si>
  <si>
    <t xml:space="preserve"> Departamento</t>
  </si>
  <si>
    <t xml:space="preserve"> Municipio</t>
  </si>
  <si>
    <t xml:space="preserve"> Catastro 
Población</t>
  </si>
  <si>
    <t xml:space="preserve"> Total Residenciales 
Anillados</t>
  </si>
  <si>
    <t>  E1</t>
  </si>
  <si>
    <t xml:space="preserve"> E2</t>
  </si>
  <si>
    <t xml:space="preserve"> E3</t>
  </si>
  <si>
    <t xml:space="preserve"> E4</t>
  </si>
  <si>
    <t xml:space="preserve"> E5</t>
  </si>
  <si>
    <t xml:space="preserve"> E6</t>
  </si>
  <si>
    <t>Total Usuarios Residenciales Conectados</t>
  </si>
  <si>
    <t xml:space="preserve"> Total Comercial 
Conectados</t>
  </si>
  <si>
    <t xml:space="preserve"> Total Industrial 
Conectados</t>
  </si>
  <si>
    <t xml:space="preserve"> Total Usuarios 
Conectados</t>
  </si>
  <si>
    <t xml:space="preserve"> Cobertura Residencial 
Potencial</t>
  </si>
  <si>
    <t xml:space="preserve"> Cobertura Residencial 
Efectiva</t>
  </si>
  <si>
    <t xml:space="preserve"> Observación</t>
  </si>
  <si>
    <t>CENTAURO GAS S.A. E.S.P.</t>
  </si>
  <si>
    <t>META</t>
  </si>
  <si>
    <t>MESETAS</t>
  </si>
  <si>
    <t xml:space="preserve"> a la fecha se tienen datos de 1962 nucleos familiares en el casco urbano de mesetas-meta</t>
  </si>
  <si>
    <t>SUBTOTAL</t>
  </si>
  <si>
    <t>COLOMBIANA DE SERVICIOS PUBLICOS SAS ESP COLSERPU SAS ESP</t>
  </si>
  <si>
    <t>BOLIVAR</t>
  </si>
  <si>
    <t>TALAIGUA NUEVO</t>
  </si>
  <si>
    <t>Por razones economicas de la poblacion no se ha podido aumentar el numero de instalaciones en el lugar.</t>
  </si>
  <si>
    <t>COLOMBIAN ENERGY GROUP S.A.S ESP</t>
  </si>
  <si>
    <t>N. DE SANTANDER</t>
  </si>
  <si>
    <t>ARBOLEDAS</t>
  </si>
  <si>
    <t>MUNICIPIO DE BELEN DE LOS ANDAQUIES - CAQUETÁ</t>
  </si>
  <si>
    <t>CUCUTILLA</t>
  </si>
  <si>
    <t>COLOMBIANA DE SERVICIOS PUBLICOS SOSTENIBLES S.A ESP</t>
  </si>
  <si>
    <t>CAQUETA</t>
  </si>
  <si>
    <t>CURILLO</t>
  </si>
  <si>
    <t>MUNICIPIO DE CURILLO - CAQUETÁ</t>
  </si>
  <si>
    <t>BELEN DE ANDAQUIES</t>
  </si>
  <si>
    <t>COMPRIGAS S.A.S ESP</t>
  </si>
  <si>
    <t>BOYACA</t>
  </si>
  <si>
    <t>MUZO</t>
  </si>
  <si>
    <t>LA VICTORIA</t>
  </si>
  <si>
    <t>QUIPAMA</t>
  </si>
  <si>
    <t>OTANCHE</t>
  </si>
  <si>
    <t>SAN MIGUEL DE SEMA</t>
  </si>
  <si>
    <t>DISTICON S.A.S ESP</t>
  </si>
  <si>
    <t>CHISCAS</t>
  </si>
  <si>
    <t>SON INSTITUCIONALES</t>
  </si>
  <si>
    <t>CHITA</t>
  </si>
  <si>
    <t>MUNICIPIO CHITA</t>
  </si>
  <si>
    <t>EL COCUY</t>
  </si>
  <si>
    <t>EL ESPINO</t>
  </si>
  <si>
    <t>GUACAMAYAS</t>
  </si>
  <si>
    <t>GsICAN</t>
  </si>
  <si>
    <t>PANQUEBA</t>
  </si>
  <si>
    <t>SAN MATEO</t>
  </si>
  <si>
    <t>SATIVANORTE</t>
  </si>
  <si>
    <t>SUSACON</t>
  </si>
  <si>
    <t>COPER</t>
  </si>
  <si>
    <t>MARIPI</t>
  </si>
  <si>
    <t>PAUNA</t>
  </si>
  <si>
    <t>SAN PABLO DE BORBUR</t>
  </si>
  <si>
    <t>BUENAVISTA</t>
  </si>
  <si>
    <t>MACANAL</t>
  </si>
  <si>
    <t>RONDON</t>
  </si>
  <si>
    <t>SOMONDOCO</t>
  </si>
  <si>
    <t>ALMEIDA</t>
  </si>
  <si>
    <t>GUAYATA</t>
  </si>
  <si>
    <t>JERICO</t>
  </si>
  <si>
    <t>SANTA MARIA</t>
  </si>
  <si>
    <t>GACHANTIVA</t>
  </si>
  <si>
    <t>SOCOTA</t>
  </si>
  <si>
    <t>CHIVOR</t>
  </si>
  <si>
    <t>LABRANZAGRANDE</t>
  </si>
  <si>
    <t>PAYA</t>
  </si>
  <si>
    <t>PISBA</t>
  </si>
  <si>
    <t>EMPRESA PRIVADA DE SERVICIOS PÙBLICOS AMAZONIA - EPSAS S.A.S ESP</t>
  </si>
  <si>
    <t>PUERTO RICO</t>
  </si>
  <si>
    <t>EL DONCELLO</t>
  </si>
  <si>
    <t>MORELIA</t>
  </si>
  <si>
    <t>LA MONTAÑITA</t>
  </si>
  <si>
    <t>ALBANIA</t>
  </si>
  <si>
    <t>SOLITA</t>
  </si>
  <si>
    <t>VALPARAISO</t>
  </si>
  <si>
    <t>MILAN</t>
  </si>
  <si>
    <t>EMPRESA INTEGRAL DE SERVICOS OP&amp;S CONSTRUCCIONES S.A. E.S.P.</t>
  </si>
  <si>
    <t>TOLIMA</t>
  </si>
  <si>
    <t>ALPUJARRA</t>
  </si>
  <si>
    <t>RIOBLANCO</t>
  </si>
  <si>
    <t>COYAIMA</t>
  </si>
  <si>
    <t>VALLE DEL CAUCA</t>
  </si>
  <si>
    <t>DAGUA</t>
  </si>
  <si>
    <t>RESTREPO</t>
  </si>
  <si>
    <t>LA CUMBRE</t>
  </si>
  <si>
    <t>ESPINAL</t>
  </si>
  <si>
    <t>GUAMO</t>
  </si>
  <si>
    <t>ARGELIA</t>
  </si>
  <si>
    <t>EL AGUILA</t>
  </si>
  <si>
    <t>FLANDES</t>
  </si>
  <si>
    <t>EMPRESAS PÚBLICAS DEL QUINDIO S.A ESP</t>
  </si>
  <si>
    <t>QUINDIO</t>
  </si>
  <si>
    <t>Los usuarios indicados en la columna industrial son usuarios oficiales</t>
  </si>
  <si>
    <t>CORDOBA</t>
  </si>
  <si>
    <t>GENOVA</t>
  </si>
  <si>
    <t>PIJAO</t>
  </si>
  <si>
    <t>ENERGY GAS S.A.S. E.S.P</t>
  </si>
  <si>
    <t>CHAPARRAL</t>
  </si>
  <si>
    <t>EL SERVICIO SE PRETA EN EL CENTRO POBLADO DE LIMON MUNICIPIO DE CHAPARRAL</t>
  </si>
  <si>
    <t>ATACO</t>
  </si>
  <si>
    <t>ANTIOQUIA</t>
  </si>
  <si>
    <t>SONSON</t>
  </si>
  <si>
    <t>CENTRO POBLADO DE LA DANTA - SAN MIGUEL</t>
  </si>
  <si>
    <t>GASTUMACO DEL PACIFICO</t>
  </si>
  <si>
    <t>NARIÑO</t>
  </si>
  <si>
    <t>SAN ANDRES DE TUMACO</t>
  </si>
  <si>
    <t>GASES DEL SUR DE SANTANDER S.A. E.S.P.</t>
  </si>
  <si>
    <t>SANTANDER</t>
  </si>
  <si>
    <t>CERRITO</t>
  </si>
  <si>
    <t>CONCEPCION</t>
  </si>
  <si>
    <t>MOLAGAVITA</t>
  </si>
  <si>
    <t>SAN JOSE DE MIRANDA</t>
  </si>
  <si>
    <t>ONZAGA</t>
  </si>
  <si>
    <t>PALMAS DEL SOCORRO</t>
  </si>
  <si>
    <t>COVARACHIA</t>
  </si>
  <si>
    <t>TIPACOQUE</t>
  </si>
  <si>
    <t>HEGA S.A. E.S.P.</t>
  </si>
  <si>
    <t>LEBRIJA</t>
  </si>
  <si>
    <t>SABANA DE TORRES</t>
  </si>
  <si>
    <t>PUERTO WILCHES</t>
  </si>
  <si>
    <t>PAZ DE RIO</t>
  </si>
  <si>
    <t>CESAR</t>
  </si>
  <si>
    <t>SAN ALBERTO</t>
  </si>
  <si>
    <t>SAN MARTIN</t>
  </si>
  <si>
    <t>TASCO</t>
  </si>
  <si>
    <t>INGENIERIA Y SERVICIOS S.A. E.S.P.</t>
  </si>
  <si>
    <t>TUQUERRES</t>
  </si>
  <si>
    <t xml:space="preserve">Catastro Municipal. Urbano: 5198, Rural: 9516, Otros: 653. Para el reporte la Cobertura corresponde a area urbana mas zonas rurales aledañas </t>
  </si>
  <si>
    <t>SAPUYES</t>
  </si>
  <si>
    <t>Castastro Censo Dane 2018 Cabecera: 476 Rural: 1660 Para el reporte la Cobertura corresponde a área urbana</t>
  </si>
  <si>
    <t>OSPINA</t>
  </si>
  <si>
    <t>Castastro Censo Dane 2018 Cabecera: 696 Rural: 1897 Para el reporte la Cobertura corresponde a área urbana</t>
  </si>
  <si>
    <t>GUALMATAN</t>
  </si>
  <si>
    <t>Castastro Censo Dane 2018 Cabecera: 956 Rural:1287 Para el reporte la Cobertura corresponde a área urbana</t>
  </si>
  <si>
    <t>PUTUMAYO</t>
  </si>
  <si>
    <t>SIBUNDOY</t>
  </si>
  <si>
    <t>Castastro Censo Dane 2018 Cabecera: 3439 Rural:1758 Para el reporte la Cobertura corresponde a área urbana y Rural</t>
  </si>
  <si>
    <t>SANTIAGO</t>
  </si>
  <si>
    <t>Castastro Censo Dane 2018 Cabecera: 1307 Rural:1441 Para el reporte la Cobertura corresponde a área urbana y Rural</t>
  </si>
  <si>
    <t>COLON</t>
  </si>
  <si>
    <t>Castastro Censo Dane 2018 Cabecera: 1341 Rural:668 Para el reporte la Cobertura corresponde a área urbana y Rural</t>
  </si>
  <si>
    <t>SAN FRANCISCO</t>
  </si>
  <si>
    <t>Castastro Censo Dane 2018 Cabecera: 1321 Rural:820 Para el reporte la Cobertura corresponde a área urbana y Rural</t>
  </si>
  <si>
    <t>PUPIALES</t>
  </si>
  <si>
    <t>Castastro Censo Dane 2018 Cabecera: 1805 Rural:3953 Para el reporte la Cobertura corresponde a área urbana</t>
  </si>
  <si>
    <t>GUAITARILLA</t>
  </si>
  <si>
    <t>Castastro Censo Dane 2018 Cabecera: 1520 Rural:2907 Para el reporte la Cobertura corresponde a área urbana</t>
  </si>
  <si>
    <t>Castastro Censo Dane 2018 Cabecera: 1114 Rural:4152 Para el reporte la Cobertura corresponde a área urbana</t>
  </si>
  <si>
    <t>CUMBAL</t>
  </si>
  <si>
    <t/>
  </si>
  <si>
    <t>Castastro Censo Dane 2018 Cabecera: 2427. Para el reporte la Cobertura corresponde a área urbana</t>
  </si>
  <si>
    <t>GUACHUCAL</t>
  </si>
  <si>
    <t>Castastro Censo Dane 2018 Cabecera:1181 - Centro Poblado:548 . Para el reporte la Cobertura corresponde a área urbana mas zonas aledañas</t>
  </si>
  <si>
    <t>POTOSI</t>
  </si>
  <si>
    <t>Castastro Censo Dane 2018 Cabecera: 742. Para el reporte la Cobertura corresponde a área urbana</t>
  </si>
  <si>
    <t>JADAPE S.A.S ESP</t>
  </si>
  <si>
    <t>NECHI</t>
  </si>
  <si>
    <t>MONTERIA</t>
  </si>
  <si>
    <t>CERETE</t>
  </si>
  <si>
    <t>KEOPS ASOCIADOS S.A.S ESP</t>
  </si>
  <si>
    <t>CUNDINAMARCA</t>
  </si>
  <si>
    <t>PACHO</t>
  </si>
  <si>
    <t>LOGIGAS COLOMBIA S.A ESP</t>
  </si>
  <si>
    <t>UBALA</t>
  </si>
  <si>
    <t>CASTILLA LA NUEVA</t>
  </si>
  <si>
    <t>NACIONAL DE SERVICIOS PÚBLICOS DOMICILIARIOS S.A. E.S.P.</t>
  </si>
  <si>
    <t>SOCORRO</t>
  </si>
  <si>
    <t>SAN GIL</t>
  </si>
  <si>
    <t>NORTESANTANDEREANA DE GAS S.A. E.S.P.</t>
  </si>
  <si>
    <t>RIONEGRO</t>
  </si>
  <si>
    <t>CHARALA</t>
  </si>
  <si>
    <t>CURITI</t>
  </si>
  <si>
    <t>VILLANUEVA</t>
  </si>
  <si>
    <t>PARAMO</t>
  </si>
  <si>
    <t>LOS SANTOS</t>
  </si>
  <si>
    <t>PROMOTORA DE SERVICIOS PÚBLICOS S.A. E.S.P.</t>
  </si>
  <si>
    <t>MALAGA</t>
  </si>
  <si>
    <t>ZAPATOCA</t>
  </si>
  <si>
    <t>RIO DE ORO</t>
  </si>
  <si>
    <t>EL PLAYON</t>
  </si>
  <si>
    <t>MATANZA</t>
  </si>
  <si>
    <t>BETULIA</t>
  </si>
  <si>
    <t>BARICHARA</t>
  </si>
  <si>
    <t>SAN CAYETANO</t>
  </si>
  <si>
    <t>ABREGO</t>
  </si>
  <si>
    <t>GALAN</t>
  </si>
  <si>
    <t>LA ESPERANZA</t>
  </si>
  <si>
    <t>TIQUISIO</t>
  </si>
  <si>
    <t>MORALES</t>
  </si>
  <si>
    <t>CACHIRA</t>
  </si>
  <si>
    <t>PROVIGAS COLOMBIA S.A ESP</t>
  </si>
  <si>
    <t>FRESNO</t>
  </si>
  <si>
    <t>MARIQUITA</t>
  </si>
  <si>
    <t>PROYECTOS DE INGENIERÍA Y COMERCIALIZACIÓN DE GAS S.A. E.S.P.</t>
  </si>
  <si>
    <t>REDNOVA S.A.S ESP</t>
  </si>
  <si>
    <t>SANTA BARBARA</t>
  </si>
  <si>
    <t>informacion con corte al 31/03/2021</t>
  </si>
  <si>
    <t>OIBA</t>
  </si>
  <si>
    <t>OCAMONTE</t>
  </si>
  <si>
    <t>CHIMA</t>
  </si>
  <si>
    <t>CONFINES</t>
  </si>
  <si>
    <t>ENCINO</t>
  </si>
  <si>
    <t>COROMORO</t>
  </si>
  <si>
    <t>MOGOTES</t>
  </si>
  <si>
    <t>GUADALUPE</t>
  </si>
  <si>
    <t>CAPITANEJO</t>
  </si>
  <si>
    <t>VALLE DE SAN JOSE</t>
  </si>
  <si>
    <t>SIMACOTA</t>
  </si>
  <si>
    <t>SAN ANDRES</t>
  </si>
  <si>
    <t>GUACA</t>
  </si>
  <si>
    <t>CONTRATACION</t>
  </si>
  <si>
    <t>ARATOCA</t>
  </si>
  <si>
    <t>TOCA</t>
  </si>
  <si>
    <t>SAN JOAQUIN</t>
  </si>
  <si>
    <t>EL GUACAMAYO</t>
  </si>
  <si>
    <t>CIMITARRA</t>
  </si>
  <si>
    <t>LANDAZURI</t>
  </si>
  <si>
    <t>CHOCO</t>
  </si>
  <si>
    <t>EL CARMEN DE ATRATO</t>
  </si>
  <si>
    <t>ROVIRA</t>
  </si>
  <si>
    <t>ANZOATEGUI</t>
  </si>
  <si>
    <t>PLANADAS</t>
  </si>
  <si>
    <t>SAN JOSE DEL FRAGUA</t>
  </si>
  <si>
    <t>EL PAUJIL</t>
  </si>
  <si>
    <t>NATAGAIMA</t>
  </si>
  <si>
    <t>RONCESVALLES</t>
  </si>
  <si>
    <t>GUTIERREZ</t>
  </si>
  <si>
    <t>CARMEN DE CARUPA</t>
  </si>
  <si>
    <t>LA JAGUA DE IBIRICO</t>
  </si>
  <si>
    <t>EL BAGRE</t>
  </si>
  <si>
    <t>PUERTO BOYACA</t>
  </si>
  <si>
    <t>SURCOLOMBIANA DE GAS S.A. E.S.P.</t>
  </si>
  <si>
    <t>HUILA</t>
  </si>
  <si>
    <t>ACEVEDO</t>
  </si>
  <si>
    <t>LA ARGENTINA</t>
  </si>
  <si>
    <t>ELIAS</t>
  </si>
  <si>
    <t>IQUIRA</t>
  </si>
  <si>
    <t>ISNOS</t>
  </si>
  <si>
    <t>OPORAPA</t>
  </si>
  <si>
    <t>NATAGA</t>
  </si>
  <si>
    <t>COLOMBIA</t>
  </si>
  <si>
    <t>PALESTINA</t>
  </si>
  <si>
    <t>SALADOBLANCO</t>
  </si>
  <si>
    <t>SAN AGUSTIN</t>
  </si>
  <si>
    <t>Corresponde al Centros Poblados de Obando y El Palmar - Municipio de San Agustin</t>
  </si>
  <si>
    <t>CAUCA</t>
  </si>
  <si>
    <t>INZA</t>
  </si>
  <si>
    <t>PAEZ</t>
  </si>
  <si>
    <t>Se encuentran incluidos los Centros Poblados de Belalcazar, Itaibe y Rio Chiquito.</t>
  </si>
  <si>
    <t>PITAL</t>
  </si>
  <si>
    <t>La informacion corresponde al Centro Poblado El Socorro y Llano de la Virgen.</t>
  </si>
  <si>
    <t>ALTAMIRA</t>
  </si>
  <si>
    <t>Mercado especial conformado por Centros Polbados Carmen y Mirador en el Municipio de Oporapa</t>
  </si>
  <si>
    <t>Mercado especial conformado por Centros Polbados de los Municipios de San Agustin, Pital, Palestina, Colombia e Isnos en el Depto del Huila e Inza en el Depto del Cauca</t>
  </si>
  <si>
    <t>Mercado especial conformado por Centros Polbados de los Municipios de Pital, Acevedo, Isnos, Suaza, Saladoblanco y Elias en el Depto del Huila</t>
  </si>
  <si>
    <t>Mercado especial conformado por Centros Polbados de los Municipios de Agrado, Guadalupe, Pitalito y Timana en el Depto del Huila</t>
  </si>
  <si>
    <t>SUAZA</t>
  </si>
  <si>
    <t>PITALITO</t>
  </si>
  <si>
    <t>Mercado especial conformado por el Centro Polbado La Laguna, Municipio de Pitalito en el Depto del Huila</t>
  </si>
  <si>
    <t>Mercado especial conformado por los Centro Poblados de Astillero, La Maria, Granadillo y Alto Buenavista del Municipio de Agrado; La Carbona en el  Municipio de Acevedo y Las Juntas en el Municipio de Santa Maria en el Depto del Huila</t>
  </si>
  <si>
    <t>AGRADO</t>
  </si>
  <si>
    <t>TOTAL</t>
  </si>
  <si>
    <t>Número Total de Usuarios Residenciales Conectados por Estrato</t>
  </si>
  <si>
    <t>USUARIOS CONECTADOS CON GLP POR RED</t>
  </si>
  <si>
    <t>No. USUARIOS</t>
  </si>
  <si>
    <t>PORCENTAJE DE PARTICIPACIÓN EN EL TOTAL DE USUARIOS CONECTADOS</t>
  </si>
  <si>
    <t>E1</t>
  </si>
  <si>
    <t>E2</t>
  </si>
  <si>
    <t>E3</t>
  </si>
  <si>
    <t>E4</t>
  </si>
  <si>
    <t>E5</t>
  </si>
  <si>
    <t>E6</t>
  </si>
  <si>
    <t>Residenciales</t>
  </si>
  <si>
    <t>Comerciales</t>
  </si>
  <si>
    <t>Industriales</t>
  </si>
  <si>
    <t>TOTAL USUARIOS CONECTADOS CON GLP POR RED</t>
  </si>
  <si>
    <t xml:space="preserve">*NOTA: EMPRESAS PUBLICAS DEL QUINDÌO S.A ESP no cumpliò con el envío del reporte de cobertura actualizada del servicio. Se toma la información reportada al 31 de Diciembre de 2019.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</si>
</sst>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\ _€_-;\-* #,##0\ _€_-;_-* &quot;-&quot;??\ _€_-;_-@_-"/>
    <numFmt numFmtId="165" formatCode="_(* #,##0_);_(* \(#,##0\);_(* &quot;-&quot;??_);_(@_)"/>
    <numFmt numFmtId="166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CC00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EDEDED"/>
        <bgColor rgb="FF000000"/>
      </patternFill>
    </fill>
    <fill>
      <patternFill patternType="solid">
        <fgColor rgb="FFFFFF00"/>
        <bgColor rgb="FF000000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 applyProtection="1"/>
    <xf numFmtId="0" fontId="5" fillId="0" borderId="1" xfId="0" applyFont="1" applyFill="1" applyBorder="1" applyAlignment="1" applyProtection="1">
      <protection locked="0"/>
    </xf>
    <xf numFmtId="0" fontId="5" fillId="0" borderId="1" xfId="0" applyFont="1" applyFill="1" applyBorder="1" applyProtection="1">
      <protection locked="0"/>
    </xf>
    <xf numFmtId="37" fontId="5" fillId="0" borderId="1" xfId="3" applyNumberFormat="1" applyFont="1" applyFill="1" applyBorder="1" applyAlignment="1" applyProtection="1">
      <alignment horizontal="right"/>
      <protection locked="0"/>
    </xf>
    <xf numFmtId="37" fontId="5" fillId="0" borderId="1" xfId="0" applyNumberFormat="1" applyFont="1" applyFill="1" applyBorder="1"/>
    <xf numFmtId="37" fontId="5" fillId="0" borderId="1" xfId="3" applyNumberFormat="1" applyFont="1" applyFill="1" applyBorder="1" applyAlignment="1" applyProtection="1">
      <alignment horizontal="right"/>
    </xf>
    <xf numFmtId="10" fontId="5" fillId="0" borderId="1" xfId="3" applyNumberFormat="1" applyFont="1" applyFill="1" applyBorder="1" applyAlignment="1" applyProtection="1">
      <alignment horizontal="right"/>
    </xf>
    <xf numFmtId="0" fontId="2" fillId="3" borderId="1" xfId="0" applyFont="1" applyFill="1" applyBorder="1"/>
    <xf numFmtId="0" fontId="4" fillId="3" borderId="1" xfId="0" applyFont="1" applyFill="1" applyBorder="1" applyAlignment="1">
      <alignment horizontal="right" vertical="center" wrapText="1"/>
    </xf>
    <xf numFmtId="164" fontId="4" fillId="3" borderId="1" xfId="0" applyNumberFormat="1" applyFont="1" applyFill="1" applyBorder="1" applyAlignment="1">
      <alignment horizontal="right" vertical="center" wrapText="1"/>
    </xf>
    <xf numFmtId="10" fontId="2" fillId="4" borderId="1" xfId="2" applyNumberFormat="1" applyFont="1" applyFill="1" applyBorder="1" applyAlignment="1">
      <alignment horizontal="right" vertical="center" wrapText="1"/>
    </xf>
    <xf numFmtId="0" fontId="3" fillId="5" borderId="1" xfId="0" applyFont="1" applyFill="1" applyBorder="1"/>
    <xf numFmtId="0" fontId="3" fillId="5" borderId="1" xfId="0" applyFont="1" applyFill="1" applyBorder="1" applyProtection="1"/>
    <xf numFmtId="37" fontId="3" fillId="5" borderId="1" xfId="1" applyNumberFormat="1" applyFont="1" applyFill="1" applyBorder="1" applyAlignment="1" applyProtection="1">
      <alignment horizontal="right"/>
      <protection locked="0"/>
    </xf>
    <xf numFmtId="37" fontId="3" fillId="5" borderId="1" xfId="0" applyNumberFormat="1" applyFont="1" applyFill="1" applyBorder="1"/>
    <xf numFmtId="37" fontId="3" fillId="5" borderId="1" xfId="1" applyNumberFormat="1" applyFont="1" applyFill="1" applyBorder="1" applyAlignment="1" applyProtection="1">
      <alignment horizontal="right"/>
    </xf>
    <xf numFmtId="10" fontId="3" fillId="5" borderId="1" xfId="1" applyNumberFormat="1" applyFont="1" applyFill="1" applyBorder="1" applyAlignment="1" applyProtection="1">
      <alignment horizontal="right"/>
    </xf>
    <xf numFmtId="0" fontId="3" fillId="5" borderId="1" xfId="0" applyFont="1" applyFill="1" applyBorder="1" applyProtection="1">
      <protection locked="0"/>
    </xf>
    <xf numFmtId="0" fontId="3" fillId="0" borderId="1" xfId="0" applyFont="1" applyFill="1" applyBorder="1"/>
    <xf numFmtId="0" fontId="5" fillId="0" borderId="1" xfId="0" applyFont="1" applyFill="1" applyBorder="1" applyProtection="1"/>
    <xf numFmtId="0" fontId="3" fillId="0" borderId="1" xfId="0" applyFont="1" applyFill="1" applyBorder="1" applyProtection="1">
      <protection locked="0"/>
    </xf>
    <xf numFmtId="37" fontId="3" fillId="0" borderId="1" xfId="3" applyNumberFormat="1" applyFont="1" applyFill="1" applyBorder="1" applyAlignment="1" applyProtection="1">
      <alignment horizontal="right"/>
      <protection locked="0"/>
    </xf>
    <xf numFmtId="37" fontId="3" fillId="0" borderId="1" xfId="0" applyNumberFormat="1" applyFont="1" applyFill="1" applyBorder="1"/>
    <xf numFmtId="37" fontId="3" fillId="0" borderId="1" xfId="3" applyNumberFormat="1" applyFont="1" applyFill="1" applyBorder="1" applyAlignment="1" applyProtection="1">
      <alignment horizontal="right"/>
    </xf>
    <xf numFmtId="10" fontId="3" fillId="0" borderId="1" xfId="3" applyNumberFormat="1" applyFont="1" applyFill="1" applyBorder="1" applyAlignment="1" applyProtection="1">
      <alignment horizontal="right"/>
    </xf>
    <xf numFmtId="10" fontId="3" fillId="0" borderId="1" xfId="2" applyNumberFormat="1" applyFont="1" applyFill="1" applyBorder="1"/>
    <xf numFmtId="0" fontId="4" fillId="3" borderId="2" xfId="0" applyFont="1" applyFill="1" applyBorder="1" applyAlignment="1">
      <alignment horizontal="right" vertical="center" wrapText="1"/>
    </xf>
    <xf numFmtId="164" fontId="4" fillId="3" borderId="2" xfId="0" applyNumberFormat="1" applyFont="1" applyFill="1" applyBorder="1" applyAlignment="1">
      <alignment horizontal="right" vertical="center" wrapText="1"/>
    </xf>
    <xf numFmtId="10" fontId="2" fillId="4" borderId="2" xfId="2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/>
    <xf numFmtId="0" fontId="5" fillId="0" borderId="2" xfId="0" applyFont="1" applyFill="1" applyBorder="1" applyProtection="1"/>
    <xf numFmtId="0" fontId="3" fillId="0" borderId="1" xfId="0" applyFont="1" applyFill="1" applyBorder="1" applyProtection="1"/>
    <xf numFmtId="3" fontId="3" fillId="0" borderId="1" xfId="0" applyNumberFormat="1" applyFont="1" applyFill="1" applyBorder="1"/>
    <xf numFmtId="37" fontId="3" fillId="0" borderId="1" xfId="1" applyNumberFormat="1" applyFont="1" applyFill="1" applyBorder="1" applyAlignment="1" applyProtection="1">
      <alignment horizontal="right"/>
      <protection locked="0"/>
    </xf>
    <xf numFmtId="37" fontId="3" fillId="0" borderId="3" xfId="1" applyNumberFormat="1" applyFont="1" applyFill="1" applyBorder="1" applyAlignment="1" applyProtection="1">
      <alignment horizontal="right"/>
      <protection locked="0"/>
    </xf>
    <xf numFmtId="10" fontId="3" fillId="0" borderId="2" xfId="1" applyNumberFormat="1" applyFont="1" applyFill="1" applyBorder="1" applyAlignment="1" applyProtection="1">
      <alignment horizontal="right"/>
    </xf>
    <xf numFmtId="37" fontId="3" fillId="0" borderId="4" xfId="1" applyNumberFormat="1" applyFont="1" applyFill="1" applyBorder="1" applyAlignment="1" applyProtection="1">
      <alignment horizontal="right"/>
      <protection locked="0"/>
    </xf>
    <xf numFmtId="37" fontId="3" fillId="0" borderId="2" xfId="1" applyNumberFormat="1" applyFont="1" applyFill="1" applyBorder="1" applyAlignment="1" applyProtection="1">
      <alignment horizontal="right"/>
      <protection locked="0"/>
    </xf>
    <xf numFmtId="164" fontId="6" fillId="0" borderId="1" xfId="0" applyNumberFormat="1" applyFont="1" applyFill="1" applyBorder="1" applyAlignment="1">
      <alignment horizontal="right" vertical="center" wrapText="1"/>
    </xf>
    <xf numFmtId="164" fontId="6" fillId="0" borderId="2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3" fillId="0" borderId="5" xfId="0" applyFont="1" applyFill="1" applyBorder="1" applyProtection="1">
      <protection locked="0"/>
    </xf>
    <xf numFmtId="0" fontId="3" fillId="0" borderId="1" xfId="0" applyFont="1" applyFill="1" applyBorder="1" applyAlignment="1">
      <alignment horizontal="left"/>
    </xf>
    <xf numFmtId="164" fontId="6" fillId="0" borderId="1" xfId="0" applyNumberFormat="1" applyFont="1" applyFill="1" applyBorder="1" applyAlignment="1">
      <alignment horizontal="left" vertical="center" wrapText="1"/>
    </xf>
    <xf numFmtId="10" fontId="3" fillId="4" borderId="1" xfId="2" applyNumberFormat="1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37" fontId="3" fillId="0" borderId="1" xfId="0" applyNumberFormat="1" applyFont="1" applyFill="1" applyBorder="1" applyAlignment="1">
      <alignment horizontal="right"/>
    </xf>
    <xf numFmtId="10" fontId="3" fillId="0" borderId="1" xfId="2" applyNumberFormat="1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10" fontId="3" fillId="0" borderId="1" xfId="2" applyNumberFormat="1" applyFont="1" applyFill="1" applyBorder="1" applyAlignment="1">
      <alignment horizontal="righ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2" xfId="0" applyFont="1" applyFill="1" applyBorder="1" applyProtection="1">
      <protection locked="0"/>
    </xf>
    <xf numFmtId="10" fontId="3" fillId="4" borderId="1" xfId="2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left"/>
      <protection locked="0"/>
    </xf>
    <xf numFmtId="0" fontId="4" fillId="2" borderId="2" xfId="0" applyFont="1" applyFill="1" applyBorder="1" applyAlignment="1">
      <alignment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10" fontId="2" fillId="2" borderId="1" xfId="2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65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center" wrapText="1"/>
    </xf>
    <xf numFmtId="165" fontId="3" fillId="0" borderId="2" xfId="0" applyNumberFormat="1" applyFont="1" applyFill="1" applyBorder="1" applyAlignment="1">
      <alignment horizontal="left" vertical="center" wrapText="1"/>
    </xf>
    <xf numFmtId="166" fontId="3" fillId="0" borderId="14" xfId="2" applyNumberFormat="1" applyFont="1" applyFill="1" applyBorder="1" applyAlignment="1">
      <alignment horizontal="right" vertical="center" wrapText="1"/>
    </xf>
    <xf numFmtId="165" fontId="3" fillId="0" borderId="15" xfId="0" applyNumberFormat="1" applyFont="1" applyFill="1" applyBorder="1" applyAlignment="1">
      <alignment horizontal="left" vertical="center" wrapText="1"/>
    </xf>
    <xf numFmtId="165" fontId="3" fillId="0" borderId="16" xfId="0" applyNumberFormat="1" applyFont="1" applyFill="1" applyBorder="1" applyAlignment="1">
      <alignment horizontal="left" vertical="center" wrapText="1"/>
    </xf>
    <xf numFmtId="165" fontId="3" fillId="0" borderId="17" xfId="0" applyNumberFormat="1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165" fontId="3" fillId="0" borderId="1" xfId="0" applyNumberFormat="1" applyFont="1" applyFill="1" applyBorder="1" applyAlignment="1">
      <alignment horizontal="left" vertical="center" wrapText="1"/>
    </xf>
    <xf numFmtId="166" fontId="3" fillId="0" borderId="19" xfId="2" applyNumberFormat="1" applyFont="1" applyFill="1" applyBorder="1" applyAlignment="1">
      <alignment horizontal="right" vertical="center" wrapText="1"/>
    </xf>
    <xf numFmtId="166" fontId="3" fillId="0" borderId="20" xfId="0" applyNumberFormat="1" applyFont="1" applyFill="1" applyBorder="1" applyAlignment="1">
      <alignment horizontal="right" vertical="center" wrapText="1"/>
    </xf>
    <xf numFmtId="166" fontId="3" fillId="0" borderId="21" xfId="0" applyNumberFormat="1" applyFont="1" applyFill="1" applyBorder="1" applyAlignment="1">
      <alignment horizontal="right" vertical="center" wrapText="1"/>
    </xf>
    <xf numFmtId="166" fontId="3" fillId="0" borderId="22" xfId="0" applyNumberFormat="1" applyFont="1" applyFill="1" applyBorder="1" applyAlignment="1">
      <alignment horizontal="right" vertical="center" wrapText="1"/>
    </xf>
    <xf numFmtId="0" fontId="3" fillId="0" borderId="23" xfId="0" applyFont="1" applyFill="1" applyBorder="1" applyAlignment="1">
      <alignment horizontal="left" vertical="center" wrapText="1"/>
    </xf>
    <xf numFmtId="165" fontId="3" fillId="0" borderId="24" xfId="0" applyNumberFormat="1" applyFont="1" applyFill="1" applyBorder="1" applyAlignment="1">
      <alignment horizontal="left" vertical="center" wrapText="1"/>
    </xf>
    <xf numFmtId="166" fontId="3" fillId="0" borderId="25" xfId="2" applyNumberFormat="1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left" vertical="center" wrapText="1"/>
    </xf>
    <xf numFmtId="165" fontId="2" fillId="2" borderId="8" xfId="0" applyNumberFormat="1" applyFont="1" applyFill="1" applyBorder="1" applyAlignment="1">
      <alignment horizontal="left" vertical="center" wrapText="1"/>
    </xf>
    <xf numFmtId="166" fontId="2" fillId="2" borderId="9" xfId="2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left" vertical="center" wrapText="1"/>
    </xf>
  </cellXfs>
  <cellStyles count="4">
    <cellStyle name="Millares" xfId="1" builtinId="3"/>
    <cellStyle name="Millares 2" xf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1390650</xdr:colOff>
      <xdr:row>1</xdr:row>
      <xdr:rowOff>85725</xdr:rowOff>
    </xdr:from>
    <xdr:ext cx="2825183" cy="379980"/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9" t="10714" r="3390" b="7352"/>
        <a:stretch/>
      </xdr:blipFill>
      <xdr:spPr>
        <a:xfrm>
          <a:off x="1657350" y="238125"/>
          <a:ext cx="2825183" cy="37998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45"/>
  <sheetViews>
    <sheetView tabSelected="1" topLeftCell="A222" workbookViewId="0">
      <selection activeCell="B23" sqref="B23"/>
    </sheetView>
  </sheetViews>
  <sheetFormatPr baseColWidth="10" defaultColWidth="11.42578125" defaultRowHeight="12" x14ac:dyDescent="0.2"/>
  <cols>
    <col min="1" max="1" width="4" style="2" bestFit="1" customWidth="1"/>
    <col min="2" max="2" width="56.42578125" style="68" customWidth="1"/>
    <col min="3" max="3" width="17.42578125" style="68" customWidth="1"/>
    <col min="4" max="4" width="19.5703125" style="68" customWidth="1"/>
    <col min="5" max="5" width="15.7109375" style="68" bestFit="1" customWidth="1"/>
    <col min="6" max="6" width="20.7109375" style="68" customWidth="1"/>
    <col min="7" max="7" width="14.42578125" style="68" customWidth="1"/>
    <col min="8" max="8" width="15" style="68" customWidth="1"/>
    <col min="9" max="10" width="13.140625" style="68" customWidth="1"/>
    <col min="11" max="11" width="12.42578125" style="68" customWidth="1"/>
    <col min="12" max="12" width="12" style="68" customWidth="1"/>
    <col min="13" max="13" width="15.5703125" style="68" customWidth="1"/>
    <col min="14" max="14" width="14.5703125" style="68" customWidth="1"/>
    <col min="15" max="15" width="13.5703125" style="68" customWidth="1"/>
    <col min="16" max="16" width="13.85546875" style="68" customWidth="1"/>
    <col min="17" max="17" width="16.85546875" style="68" customWidth="1"/>
    <col min="18" max="18" width="17.5703125" style="68" customWidth="1"/>
    <col min="19" max="19" width="48.85546875" style="2" customWidth="1"/>
    <col min="20" max="16384" width="11.42578125" style="2"/>
  </cols>
  <sheetData>
    <row r="2" spans="2:19" ht="39.75" customHeight="1" x14ac:dyDescent="0.2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4" spans="2:19" ht="60" customHeight="1" x14ac:dyDescent="0.2"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3" t="s">
        <v>16</v>
      </c>
      <c r="R4" s="3" t="s">
        <v>17</v>
      </c>
      <c r="S4" s="4" t="s">
        <v>18</v>
      </c>
    </row>
    <row r="5" spans="2:19" ht="15" customHeight="1" x14ac:dyDescent="0.2">
      <c r="B5" s="5" t="s">
        <v>19</v>
      </c>
      <c r="C5" s="6" t="s">
        <v>20</v>
      </c>
      <c r="D5" s="6" t="s">
        <v>21</v>
      </c>
      <c r="E5" s="7">
        <v>4905</v>
      </c>
      <c r="F5" s="7">
        <v>370</v>
      </c>
      <c r="G5" s="7">
        <v>147</v>
      </c>
      <c r="H5" s="8">
        <v>137</v>
      </c>
      <c r="I5" s="8">
        <v>0</v>
      </c>
      <c r="J5" s="8">
        <v>0</v>
      </c>
      <c r="K5" s="9">
        <v>0</v>
      </c>
      <c r="L5" s="9">
        <v>0</v>
      </c>
      <c r="M5" s="10">
        <v>284</v>
      </c>
      <c r="N5" s="9">
        <v>0</v>
      </c>
      <c r="O5" s="9">
        <v>1</v>
      </c>
      <c r="P5" s="11">
        <v>285</v>
      </c>
      <c r="Q5" s="12">
        <v>7.5433231396534142E-2</v>
      </c>
      <c r="R5" s="12">
        <v>5.7900101936799182E-2</v>
      </c>
      <c r="S5" s="8" t="s">
        <v>22</v>
      </c>
    </row>
    <row r="6" spans="2:19" ht="15" customHeight="1" x14ac:dyDescent="0.2">
      <c r="B6" s="13" t="s">
        <v>23</v>
      </c>
      <c r="C6" s="14"/>
      <c r="D6" s="14"/>
      <c r="E6" s="15">
        <f>+SUM(E5)</f>
        <v>4905</v>
      </c>
      <c r="F6" s="15">
        <f t="shared" ref="F6:P6" si="0">+SUM(F5)</f>
        <v>370</v>
      </c>
      <c r="G6" s="15">
        <f t="shared" si="0"/>
        <v>147</v>
      </c>
      <c r="H6" s="15">
        <f t="shared" si="0"/>
        <v>137</v>
      </c>
      <c r="I6" s="15">
        <f t="shared" si="0"/>
        <v>0</v>
      </c>
      <c r="J6" s="15">
        <f t="shared" si="0"/>
        <v>0</v>
      </c>
      <c r="K6" s="15">
        <f t="shared" si="0"/>
        <v>0</v>
      </c>
      <c r="L6" s="15">
        <f t="shared" si="0"/>
        <v>0</v>
      </c>
      <c r="M6" s="15">
        <f t="shared" ref="M6:M90" si="1">SUM(G6:L6)</f>
        <v>284</v>
      </c>
      <c r="N6" s="15">
        <f t="shared" si="0"/>
        <v>0</v>
      </c>
      <c r="O6" s="15">
        <f t="shared" si="0"/>
        <v>1</v>
      </c>
      <c r="P6" s="15">
        <f t="shared" si="0"/>
        <v>285</v>
      </c>
      <c r="Q6" s="16">
        <f>IFERROR(F6/E6,0)</f>
        <v>7.5433231396534142E-2</v>
      </c>
      <c r="R6" s="16">
        <f>+IFERROR(M6/E6,0)</f>
        <v>5.7900101936799182E-2</v>
      </c>
      <c r="S6" s="14"/>
    </row>
    <row r="7" spans="2:19" ht="15" customHeight="1" x14ac:dyDescent="0.2">
      <c r="B7" s="17" t="s">
        <v>24</v>
      </c>
      <c r="C7" s="18" t="s">
        <v>25</v>
      </c>
      <c r="D7" s="18" t="s">
        <v>26</v>
      </c>
      <c r="E7" s="19">
        <v>566</v>
      </c>
      <c r="F7" s="19">
        <v>550</v>
      </c>
      <c r="G7" s="19">
        <v>211</v>
      </c>
      <c r="H7" s="19">
        <v>0</v>
      </c>
      <c r="I7" s="19">
        <v>0</v>
      </c>
      <c r="J7" s="19">
        <v>1</v>
      </c>
      <c r="K7" s="19">
        <v>0</v>
      </c>
      <c r="L7" s="19">
        <v>0</v>
      </c>
      <c r="M7" s="20">
        <f t="shared" si="1"/>
        <v>212</v>
      </c>
      <c r="N7" s="19">
        <v>0</v>
      </c>
      <c r="O7" s="19">
        <v>0</v>
      </c>
      <c r="P7" s="21">
        <v>212</v>
      </c>
      <c r="Q7" s="22">
        <f>F7/E7</f>
        <v>0.9717314487632509</v>
      </c>
      <c r="R7" s="22">
        <f>M7/E7</f>
        <v>0.37455830388692579</v>
      </c>
      <c r="S7" s="23" t="s">
        <v>27</v>
      </c>
    </row>
    <row r="8" spans="2:19" ht="15" customHeight="1" x14ac:dyDescent="0.2">
      <c r="B8" s="13" t="s">
        <v>23</v>
      </c>
      <c r="C8" s="14"/>
      <c r="D8" s="14"/>
      <c r="E8" s="15">
        <f>+SUM(E7)</f>
        <v>566</v>
      </c>
      <c r="F8" s="15">
        <f t="shared" ref="F8:L8" si="2">+SUM(F7)</f>
        <v>550</v>
      </c>
      <c r="G8" s="15">
        <f t="shared" si="2"/>
        <v>211</v>
      </c>
      <c r="H8" s="15">
        <f t="shared" si="2"/>
        <v>0</v>
      </c>
      <c r="I8" s="15">
        <f t="shared" si="2"/>
        <v>0</v>
      </c>
      <c r="J8" s="15">
        <f t="shared" si="2"/>
        <v>1</v>
      </c>
      <c r="K8" s="15">
        <f t="shared" si="2"/>
        <v>0</v>
      </c>
      <c r="L8" s="15">
        <f t="shared" si="2"/>
        <v>0</v>
      </c>
      <c r="M8" s="15">
        <f t="shared" si="1"/>
        <v>212</v>
      </c>
      <c r="N8" s="15">
        <f>+SUM(N7)</f>
        <v>0</v>
      </c>
      <c r="O8" s="15">
        <f>+SUM(O7)</f>
        <v>0</v>
      </c>
      <c r="P8" s="15">
        <f>+SUM(P7)</f>
        <v>212</v>
      </c>
      <c r="Q8" s="16">
        <f>IFERROR(F8/E8,0)</f>
        <v>0.9717314487632509</v>
      </c>
      <c r="R8" s="16">
        <f>+IFERROR(M8/E8,0)</f>
        <v>0.37455830388692579</v>
      </c>
      <c r="S8" s="14"/>
    </row>
    <row r="9" spans="2:19" ht="15" customHeight="1" x14ac:dyDescent="0.2">
      <c r="B9" s="24" t="s">
        <v>28</v>
      </c>
      <c r="C9" s="25" t="s">
        <v>29</v>
      </c>
      <c r="D9" s="25" t="s">
        <v>30</v>
      </c>
      <c r="E9" s="26">
        <v>1600</v>
      </c>
      <c r="F9" s="26">
        <v>800</v>
      </c>
      <c r="G9" s="26">
        <v>52</v>
      </c>
      <c r="H9" s="26">
        <v>302</v>
      </c>
      <c r="I9" s="26">
        <v>0</v>
      </c>
      <c r="J9" s="26">
        <v>0</v>
      </c>
      <c r="K9" s="27">
        <v>0</v>
      </c>
      <c r="L9" s="27">
        <v>0</v>
      </c>
      <c r="M9" s="28">
        <f t="shared" ref="M9:M10" si="3">G9+H9+I9+J9+K9+L9</f>
        <v>354</v>
      </c>
      <c r="N9" s="27">
        <v>0</v>
      </c>
      <c r="O9" s="27">
        <v>0</v>
      </c>
      <c r="P9" s="29">
        <f>M9+N9+O9</f>
        <v>354</v>
      </c>
      <c r="Q9" s="30">
        <v>0.94968268359020858</v>
      </c>
      <c r="R9" s="30">
        <v>0.45194922937443338</v>
      </c>
      <c r="S9" s="24" t="s">
        <v>31</v>
      </c>
    </row>
    <row r="10" spans="2:19" ht="15" customHeight="1" x14ac:dyDescent="0.2">
      <c r="B10" s="24" t="s">
        <v>28</v>
      </c>
      <c r="C10" s="25" t="s">
        <v>29</v>
      </c>
      <c r="D10" s="24" t="s">
        <v>32</v>
      </c>
      <c r="E10" s="24">
        <v>450</v>
      </c>
      <c r="F10" s="24">
        <v>230</v>
      </c>
      <c r="G10" s="24">
        <v>0</v>
      </c>
      <c r="H10" s="24">
        <v>12</v>
      </c>
      <c r="I10" s="24">
        <v>0</v>
      </c>
      <c r="J10" s="24">
        <v>0</v>
      </c>
      <c r="K10" s="24">
        <v>0</v>
      </c>
      <c r="L10" s="24">
        <v>0</v>
      </c>
      <c r="M10" s="28">
        <f t="shared" si="3"/>
        <v>12</v>
      </c>
      <c r="N10" s="27">
        <v>0</v>
      </c>
      <c r="O10" s="27">
        <v>0</v>
      </c>
      <c r="P10" s="29">
        <f>M10+N10+O10</f>
        <v>12</v>
      </c>
      <c r="Q10" s="31">
        <v>0.51111111111111107</v>
      </c>
      <c r="R10" s="31">
        <v>2.6666666666666668E-2</v>
      </c>
      <c r="S10" s="24"/>
    </row>
    <row r="11" spans="2:19" ht="18.75" customHeight="1" x14ac:dyDescent="0.2">
      <c r="B11" s="13" t="s">
        <v>23</v>
      </c>
      <c r="C11" s="32"/>
      <c r="D11" s="32"/>
      <c r="E11" s="33">
        <f>+SUM(E9:E10)</f>
        <v>2050</v>
      </c>
      <c r="F11" s="33">
        <f t="shared" ref="F11:P11" si="4">+SUM(F9:F10)</f>
        <v>1030</v>
      </c>
      <c r="G11" s="33">
        <f t="shared" si="4"/>
        <v>52</v>
      </c>
      <c r="H11" s="33">
        <f t="shared" si="4"/>
        <v>314</v>
      </c>
      <c r="I11" s="33">
        <f t="shared" si="4"/>
        <v>0</v>
      </c>
      <c r="J11" s="33">
        <f t="shared" si="4"/>
        <v>0</v>
      </c>
      <c r="K11" s="33">
        <f t="shared" si="4"/>
        <v>0</v>
      </c>
      <c r="L11" s="33">
        <f t="shared" si="4"/>
        <v>0</v>
      </c>
      <c r="M11" s="33">
        <f t="shared" si="4"/>
        <v>366</v>
      </c>
      <c r="N11" s="33">
        <f t="shared" si="4"/>
        <v>0</v>
      </c>
      <c r="O11" s="33">
        <f t="shared" si="4"/>
        <v>0</v>
      </c>
      <c r="P11" s="33">
        <f t="shared" si="4"/>
        <v>366</v>
      </c>
      <c r="Q11" s="34">
        <f>IFERROR(F11/E11,0)</f>
        <v>0.5024390243902439</v>
      </c>
      <c r="R11" s="34">
        <f>+IFERROR(M11/E11,0)</f>
        <v>0.17853658536585365</v>
      </c>
      <c r="S11" s="32"/>
    </row>
    <row r="12" spans="2:19" ht="15" customHeight="1" x14ac:dyDescent="0.2">
      <c r="B12" s="24" t="s">
        <v>33</v>
      </c>
      <c r="C12" s="25" t="s">
        <v>34</v>
      </c>
      <c r="D12" s="25" t="s">
        <v>35</v>
      </c>
      <c r="E12" s="26">
        <v>2139</v>
      </c>
      <c r="F12" s="26">
        <v>1120</v>
      </c>
      <c r="G12" s="26">
        <v>89</v>
      </c>
      <c r="H12" s="26">
        <v>15</v>
      </c>
      <c r="I12" s="26">
        <v>0</v>
      </c>
      <c r="J12" s="26">
        <v>0</v>
      </c>
      <c r="K12" s="27">
        <v>0</v>
      </c>
      <c r="L12" s="27">
        <v>0</v>
      </c>
      <c r="M12" s="28">
        <v>104</v>
      </c>
      <c r="N12" s="27">
        <v>0</v>
      </c>
      <c r="O12" s="27">
        <v>0</v>
      </c>
      <c r="P12" s="29">
        <v>104</v>
      </c>
      <c r="Q12" s="30">
        <v>0.52360916316035533</v>
      </c>
      <c r="R12" s="30">
        <v>4.8620850864890139E-2</v>
      </c>
      <c r="S12" s="35" t="s">
        <v>36</v>
      </c>
    </row>
    <row r="13" spans="2:19" ht="15" customHeight="1" x14ac:dyDescent="0.2">
      <c r="B13" s="24" t="s">
        <v>33</v>
      </c>
      <c r="C13" s="25" t="s">
        <v>34</v>
      </c>
      <c r="D13" s="25" t="s">
        <v>37</v>
      </c>
      <c r="E13" s="26">
        <v>2206</v>
      </c>
      <c r="F13" s="26">
        <v>2095</v>
      </c>
      <c r="G13" s="26">
        <v>834</v>
      </c>
      <c r="H13" s="26">
        <v>293</v>
      </c>
      <c r="I13" s="26">
        <v>6</v>
      </c>
      <c r="J13" s="26">
        <v>0</v>
      </c>
      <c r="K13" s="27">
        <v>0</v>
      </c>
      <c r="L13" s="27">
        <v>0</v>
      </c>
      <c r="M13" s="28">
        <v>1133</v>
      </c>
      <c r="N13" s="27">
        <v>0</v>
      </c>
      <c r="O13" s="27">
        <v>0</v>
      </c>
      <c r="P13" s="29">
        <v>1133</v>
      </c>
      <c r="Q13" s="30">
        <v>0.94968268359020858</v>
      </c>
      <c r="R13" s="30">
        <v>0.51359927470534905</v>
      </c>
      <c r="S13" s="24" t="s">
        <v>31</v>
      </c>
    </row>
    <row r="14" spans="2:19" ht="18.75" customHeight="1" x14ac:dyDescent="0.2">
      <c r="B14" s="13" t="s">
        <v>23</v>
      </c>
      <c r="C14" s="14"/>
      <c r="D14" s="14"/>
      <c r="E14" s="15">
        <f t="shared" ref="E14:P14" si="5">+SUM(E12:E13)</f>
        <v>4345</v>
      </c>
      <c r="F14" s="15">
        <f t="shared" si="5"/>
        <v>3215</v>
      </c>
      <c r="G14" s="15">
        <f t="shared" si="5"/>
        <v>923</v>
      </c>
      <c r="H14" s="15">
        <f t="shared" si="5"/>
        <v>308</v>
      </c>
      <c r="I14" s="15">
        <f t="shared" si="5"/>
        <v>6</v>
      </c>
      <c r="J14" s="15">
        <f t="shared" si="5"/>
        <v>0</v>
      </c>
      <c r="K14" s="15">
        <f t="shared" si="5"/>
        <v>0</v>
      </c>
      <c r="L14" s="15">
        <f t="shared" si="5"/>
        <v>0</v>
      </c>
      <c r="M14" s="15">
        <f t="shared" si="5"/>
        <v>1237</v>
      </c>
      <c r="N14" s="15">
        <f t="shared" si="5"/>
        <v>0</v>
      </c>
      <c r="O14" s="15">
        <f t="shared" si="5"/>
        <v>0</v>
      </c>
      <c r="P14" s="15">
        <f t="shared" si="5"/>
        <v>1237</v>
      </c>
      <c r="Q14" s="34">
        <f>IFERROR(F14/E14,0)</f>
        <v>0.73993095512082852</v>
      </c>
      <c r="R14" s="34">
        <f>+IFERROR(M14/E14,0)</f>
        <v>0.28469505178365939</v>
      </c>
      <c r="S14" s="14"/>
    </row>
    <row r="15" spans="2:19" ht="15" customHeight="1" x14ac:dyDescent="0.2">
      <c r="B15" s="36" t="s">
        <v>38</v>
      </c>
      <c r="C15" s="37" t="s">
        <v>39</v>
      </c>
      <c r="D15" s="37" t="s">
        <v>40</v>
      </c>
      <c r="E15" s="26">
        <v>1300</v>
      </c>
      <c r="F15" s="26">
        <v>1233</v>
      </c>
      <c r="G15" s="26">
        <v>704</v>
      </c>
      <c r="H15" s="26">
        <v>529</v>
      </c>
      <c r="I15" s="26"/>
      <c r="J15" s="26"/>
      <c r="K15" s="27"/>
      <c r="L15" s="27"/>
      <c r="M15" s="28">
        <v>1233</v>
      </c>
      <c r="N15" s="27"/>
      <c r="O15" s="27"/>
      <c r="P15" s="29">
        <v>1233</v>
      </c>
      <c r="Q15" s="30">
        <v>0.94846153846153847</v>
      </c>
      <c r="R15" s="30">
        <v>0.94846153846153847</v>
      </c>
      <c r="S15" s="26"/>
    </row>
    <row r="16" spans="2:19" ht="15" customHeight="1" x14ac:dyDescent="0.2">
      <c r="B16" s="36" t="s">
        <v>38</v>
      </c>
      <c r="C16" s="37" t="s">
        <v>39</v>
      </c>
      <c r="D16" s="37" t="s">
        <v>41</v>
      </c>
      <c r="E16" s="26">
        <v>160</v>
      </c>
      <c r="F16" s="26">
        <v>155</v>
      </c>
      <c r="G16" s="26">
        <v>45</v>
      </c>
      <c r="H16" s="26">
        <v>109</v>
      </c>
      <c r="I16" s="26">
        <v>1</v>
      </c>
      <c r="J16" s="26"/>
      <c r="K16" s="27"/>
      <c r="L16" s="27"/>
      <c r="M16" s="28">
        <v>155</v>
      </c>
      <c r="N16" s="27"/>
      <c r="O16" s="27"/>
      <c r="P16" s="29">
        <v>155</v>
      </c>
      <c r="Q16" s="30">
        <v>0.96875</v>
      </c>
      <c r="R16" s="30">
        <v>0.96875</v>
      </c>
      <c r="S16" s="26"/>
    </row>
    <row r="17" spans="2:19" ht="15" customHeight="1" x14ac:dyDescent="0.2">
      <c r="B17" s="36" t="s">
        <v>38</v>
      </c>
      <c r="C17" s="37" t="s">
        <v>39</v>
      </c>
      <c r="D17" s="37" t="s">
        <v>42</v>
      </c>
      <c r="E17" s="26">
        <v>650</v>
      </c>
      <c r="F17" s="26">
        <v>626</v>
      </c>
      <c r="G17" s="26">
        <v>173</v>
      </c>
      <c r="H17" s="26">
        <v>453</v>
      </c>
      <c r="I17" s="26"/>
      <c r="J17" s="26"/>
      <c r="K17" s="27"/>
      <c r="L17" s="27"/>
      <c r="M17" s="28">
        <v>626</v>
      </c>
      <c r="N17" s="27"/>
      <c r="O17" s="27"/>
      <c r="P17" s="29">
        <v>626</v>
      </c>
      <c r="Q17" s="30">
        <v>0.96307692307692305</v>
      </c>
      <c r="R17" s="30">
        <v>0.96307692307692305</v>
      </c>
      <c r="S17" s="26"/>
    </row>
    <row r="18" spans="2:19" ht="15" customHeight="1" x14ac:dyDescent="0.2">
      <c r="B18" s="36" t="s">
        <v>38</v>
      </c>
      <c r="C18" s="37" t="s">
        <v>39</v>
      </c>
      <c r="D18" s="37" t="s">
        <v>43</v>
      </c>
      <c r="E18" s="26">
        <v>1100</v>
      </c>
      <c r="F18" s="26">
        <v>930</v>
      </c>
      <c r="G18" s="26">
        <v>447</v>
      </c>
      <c r="H18" s="26">
        <v>483</v>
      </c>
      <c r="I18" s="26"/>
      <c r="J18" s="26"/>
      <c r="K18" s="27"/>
      <c r="L18" s="27"/>
      <c r="M18" s="28">
        <v>930</v>
      </c>
      <c r="N18" s="27"/>
      <c r="O18" s="27"/>
      <c r="P18" s="29">
        <v>930</v>
      </c>
      <c r="Q18" s="30">
        <v>0.84545454545454546</v>
      </c>
      <c r="R18" s="30">
        <v>0.84545454545454546</v>
      </c>
      <c r="S18" s="26"/>
    </row>
    <row r="19" spans="2:19" ht="15" customHeight="1" x14ac:dyDescent="0.2">
      <c r="B19" s="36" t="s">
        <v>38</v>
      </c>
      <c r="C19" s="37" t="s">
        <v>39</v>
      </c>
      <c r="D19" s="37" t="s">
        <v>44</v>
      </c>
      <c r="E19" s="26">
        <v>141</v>
      </c>
      <c r="F19" s="26">
        <v>141</v>
      </c>
      <c r="G19" s="26">
        <v>14</v>
      </c>
      <c r="H19" s="26">
        <v>127</v>
      </c>
      <c r="I19" s="26"/>
      <c r="J19" s="26"/>
      <c r="K19" s="27"/>
      <c r="L19" s="27"/>
      <c r="M19" s="28">
        <v>141</v>
      </c>
      <c r="N19" s="27"/>
      <c r="O19" s="27"/>
      <c r="P19" s="29">
        <v>141</v>
      </c>
      <c r="Q19" s="30">
        <v>1</v>
      </c>
      <c r="R19" s="30">
        <v>1</v>
      </c>
      <c r="S19" s="26"/>
    </row>
    <row r="20" spans="2:19" ht="18.75" customHeight="1" x14ac:dyDescent="0.2">
      <c r="B20" s="13" t="s">
        <v>23</v>
      </c>
      <c r="C20" s="14"/>
      <c r="D20" s="14"/>
      <c r="E20" s="15">
        <f>+SUM(E15:E19)</f>
        <v>3351</v>
      </c>
      <c r="F20" s="15">
        <f t="shared" ref="F20:L20" si="6">+SUM(F15:F19)</f>
        <v>3085</v>
      </c>
      <c r="G20" s="15">
        <f t="shared" si="6"/>
        <v>1383</v>
      </c>
      <c r="H20" s="15">
        <f t="shared" si="6"/>
        <v>1701</v>
      </c>
      <c r="I20" s="15">
        <f t="shared" si="6"/>
        <v>1</v>
      </c>
      <c r="J20" s="15">
        <f t="shared" si="6"/>
        <v>0</v>
      </c>
      <c r="K20" s="15">
        <f t="shared" si="6"/>
        <v>0</v>
      </c>
      <c r="L20" s="15">
        <f t="shared" si="6"/>
        <v>0</v>
      </c>
      <c r="M20" s="15">
        <f>+SUM(M15:M19)</f>
        <v>3085</v>
      </c>
      <c r="N20" s="15">
        <f t="shared" ref="N20:P20" si="7">+SUM(N15:N19)</f>
        <v>0</v>
      </c>
      <c r="O20" s="15">
        <f t="shared" si="7"/>
        <v>0</v>
      </c>
      <c r="P20" s="15">
        <f t="shared" si="7"/>
        <v>3085</v>
      </c>
      <c r="Q20" s="34">
        <f>IFERROR(F20/E20,0)</f>
        <v>0.92062071023575054</v>
      </c>
      <c r="R20" s="34">
        <f>+IFERROR(M20/E20,0)</f>
        <v>0.92062071023575054</v>
      </c>
      <c r="S20" s="14"/>
    </row>
    <row r="21" spans="2:19" ht="15" customHeight="1" x14ac:dyDescent="0.2">
      <c r="B21" s="24" t="s">
        <v>45</v>
      </c>
      <c r="C21" s="38" t="s">
        <v>39</v>
      </c>
      <c r="D21" s="38" t="s">
        <v>46</v>
      </c>
      <c r="E21" s="39">
        <v>400</v>
      </c>
      <c r="F21" s="40">
        <v>400</v>
      </c>
      <c r="G21" s="41">
        <v>229</v>
      </c>
      <c r="H21" s="40">
        <v>143</v>
      </c>
      <c r="I21" s="40">
        <v>5</v>
      </c>
      <c r="J21" s="40">
        <v>6</v>
      </c>
      <c r="K21" s="40">
        <v>0</v>
      </c>
      <c r="L21" s="40">
        <v>0</v>
      </c>
      <c r="M21" s="28">
        <f>SUM(G21:L21)</f>
        <v>383</v>
      </c>
      <c r="N21" s="40">
        <v>0</v>
      </c>
      <c r="O21" s="40">
        <v>0</v>
      </c>
      <c r="P21" s="39">
        <v>383</v>
      </c>
      <c r="Q21" s="42">
        <v>1</v>
      </c>
      <c r="R21" s="42">
        <v>0.95750000000000002</v>
      </c>
      <c r="S21" s="24" t="s">
        <v>47</v>
      </c>
    </row>
    <row r="22" spans="2:19" ht="15" customHeight="1" x14ac:dyDescent="0.2">
      <c r="B22" s="24" t="s">
        <v>45</v>
      </c>
      <c r="C22" s="38" t="s">
        <v>39</v>
      </c>
      <c r="D22" s="38" t="s">
        <v>48</v>
      </c>
      <c r="E22" s="39">
        <v>750</v>
      </c>
      <c r="F22" s="40">
        <v>750</v>
      </c>
      <c r="G22" s="41">
        <v>102</v>
      </c>
      <c r="H22" s="40">
        <v>258</v>
      </c>
      <c r="I22" s="40">
        <v>0</v>
      </c>
      <c r="J22" s="40">
        <v>0</v>
      </c>
      <c r="K22" s="40">
        <v>0</v>
      </c>
      <c r="L22" s="40">
        <v>0</v>
      </c>
      <c r="M22" s="28">
        <f t="shared" ref="M22:M48" si="8">SUM(G22:L22)</f>
        <v>360</v>
      </c>
      <c r="N22" s="40">
        <v>0</v>
      </c>
      <c r="O22" s="40">
        <v>0</v>
      </c>
      <c r="P22" s="39">
        <v>360</v>
      </c>
      <c r="Q22" s="42">
        <v>1</v>
      </c>
      <c r="R22" s="42">
        <v>0.48</v>
      </c>
      <c r="S22" s="24" t="s">
        <v>49</v>
      </c>
    </row>
    <row r="23" spans="2:19" ht="15" customHeight="1" x14ac:dyDescent="0.2">
      <c r="B23" s="24" t="s">
        <v>45</v>
      </c>
      <c r="C23" s="38" t="s">
        <v>39</v>
      </c>
      <c r="D23" s="38" t="s">
        <v>50</v>
      </c>
      <c r="E23" s="39">
        <v>726</v>
      </c>
      <c r="F23" s="40">
        <v>726</v>
      </c>
      <c r="G23" s="41">
        <v>107</v>
      </c>
      <c r="H23" s="40">
        <v>455</v>
      </c>
      <c r="I23" s="40">
        <v>38</v>
      </c>
      <c r="J23" s="40">
        <v>0</v>
      </c>
      <c r="K23" s="40">
        <v>0</v>
      </c>
      <c r="L23" s="40">
        <v>0</v>
      </c>
      <c r="M23" s="28">
        <f t="shared" si="8"/>
        <v>600</v>
      </c>
      <c r="N23" s="40">
        <v>0</v>
      </c>
      <c r="O23" s="40">
        <v>0</v>
      </c>
      <c r="P23" s="39">
        <v>600</v>
      </c>
      <c r="Q23" s="42">
        <v>1</v>
      </c>
      <c r="R23" s="42">
        <v>0.82644628099173556</v>
      </c>
      <c r="S23" s="24"/>
    </row>
    <row r="24" spans="2:19" ht="15" customHeight="1" x14ac:dyDescent="0.2">
      <c r="B24" s="24" t="s">
        <v>45</v>
      </c>
      <c r="C24" s="38" t="s">
        <v>39</v>
      </c>
      <c r="D24" s="38" t="s">
        <v>51</v>
      </c>
      <c r="E24" s="39">
        <v>450</v>
      </c>
      <c r="F24" s="40">
        <v>450</v>
      </c>
      <c r="G24" s="41">
        <v>9</v>
      </c>
      <c r="H24" s="40">
        <v>402</v>
      </c>
      <c r="I24" s="40">
        <v>0</v>
      </c>
      <c r="J24" s="40">
        <v>0</v>
      </c>
      <c r="K24" s="40">
        <v>0</v>
      </c>
      <c r="L24" s="40">
        <v>0</v>
      </c>
      <c r="M24" s="28">
        <f t="shared" si="8"/>
        <v>411</v>
      </c>
      <c r="N24" s="40">
        <v>0</v>
      </c>
      <c r="O24" s="40">
        <v>0</v>
      </c>
      <c r="P24" s="39">
        <v>411</v>
      </c>
      <c r="Q24" s="42">
        <v>1</v>
      </c>
      <c r="R24" s="42">
        <v>0.91333333333333333</v>
      </c>
      <c r="S24" s="24"/>
    </row>
    <row r="25" spans="2:19" ht="15" customHeight="1" x14ac:dyDescent="0.2">
      <c r="B25" s="24" t="s">
        <v>45</v>
      </c>
      <c r="C25" s="38" t="s">
        <v>39</v>
      </c>
      <c r="D25" s="38" t="s">
        <v>52</v>
      </c>
      <c r="E25" s="39">
        <v>300</v>
      </c>
      <c r="F25" s="40">
        <v>300</v>
      </c>
      <c r="G25" s="41">
        <v>37</v>
      </c>
      <c r="H25" s="40">
        <v>217</v>
      </c>
      <c r="I25" s="40">
        <v>0</v>
      </c>
      <c r="J25" s="40">
        <v>4</v>
      </c>
      <c r="K25" s="40">
        <v>0</v>
      </c>
      <c r="L25" s="40">
        <v>0</v>
      </c>
      <c r="M25" s="28">
        <f t="shared" si="8"/>
        <v>258</v>
      </c>
      <c r="N25" s="40">
        <v>0</v>
      </c>
      <c r="O25" s="40">
        <v>0</v>
      </c>
      <c r="P25" s="39">
        <v>258</v>
      </c>
      <c r="Q25" s="42">
        <v>1</v>
      </c>
      <c r="R25" s="42">
        <v>0.86</v>
      </c>
      <c r="S25" s="24" t="s">
        <v>47</v>
      </c>
    </row>
    <row r="26" spans="2:19" ht="15" customHeight="1" x14ac:dyDescent="0.2">
      <c r="B26" s="24" t="s">
        <v>45</v>
      </c>
      <c r="C26" s="38" t="s">
        <v>39</v>
      </c>
      <c r="D26" s="38" t="s">
        <v>53</v>
      </c>
      <c r="E26" s="39">
        <v>550</v>
      </c>
      <c r="F26" s="40">
        <v>550</v>
      </c>
      <c r="G26" s="43">
        <v>114</v>
      </c>
      <c r="H26" s="44">
        <v>385</v>
      </c>
      <c r="I26" s="44">
        <v>9</v>
      </c>
      <c r="J26" s="44">
        <v>0</v>
      </c>
      <c r="K26" s="40">
        <v>0</v>
      </c>
      <c r="L26" s="40">
        <v>0</v>
      </c>
      <c r="M26" s="28">
        <f t="shared" si="8"/>
        <v>508</v>
      </c>
      <c r="N26" s="40">
        <v>0</v>
      </c>
      <c r="O26" s="40">
        <v>0</v>
      </c>
      <c r="P26" s="39">
        <v>508</v>
      </c>
      <c r="Q26" s="42">
        <v>1</v>
      </c>
      <c r="R26" s="42">
        <v>0.92363636363636359</v>
      </c>
      <c r="S26" s="24"/>
    </row>
    <row r="27" spans="2:19" ht="15" customHeight="1" x14ac:dyDescent="0.2">
      <c r="B27" s="24" t="s">
        <v>45</v>
      </c>
      <c r="C27" s="38" t="s">
        <v>39</v>
      </c>
      <c r="D27" s="38" t="s">
        <v>54</v>
      </c>
      <c r="E27" s="39">
        <v>350</v>
      </c>
      <c r="F27" s="40">
        <v>300</v>
      </c>
      <c r="G27" s="41">
        <v>136</v>
      </c>
      <c r="H27" s="40">
        <v>186</v>
      </c>
      <c r="I27" s="40">
        <v>0</v>
      </c>
      <c r="J27" s="40">
        <v>0</v>
      </c>
      <c r="K27" s="40">
        <v>0</v>
      </c>
      <c r="L27" s="40">
        <v>0</v>
      </c>
      <c r="M27" s="28">
        <f t="shared" si="8"/>
        <v>322</v>
      </c>
      <c r="N27" s="40">
        <v>0</v>
      </c>
      <c r="O27" s="40">
        <v>0</v>
      </c>
      <c r="P27" s="39">
        <v>322</v>
      </c>
      <c r="Q27" s="42">
        <v>0.8571428571428571</v>
      </c>
      <c r="R27" s="42">
        <v>0.92</v>
      </c>
      <c r="S27" s="24"/>
    </row>
    <row r="28" spans="2:19" ht="15" customHeight="1" x14ac:dyDescent="0.2">
      <c r="B28" s="24" t="s">
        <v>45</v>
      </c>
      <c r="C28" s="38" t="s">
        <v>39</v>
      </c>
      <c r="D28" s="38" t="s">
        <v>55</v>
      </c>
      <c r="E28" s="39">
        <v>500</v>
      </c>
      <c r="F28" s="40">
        <v>500</v>
      </c>
      <c r="G28" s="43">
        <v>28</v>
      </c>
      <c r="H28" s="44">
        <v>421</v>
      </c>
      <c r="I28" s="44">
        <v>1</v>
      </c>
      <c r="J28" s="44">
        <v>0</v>
      </c>
      <c r="K28" s="40">
        <v>0</v>
      </c>
      <c r="L28" s="40">
        <v>0</v>
      </c>
      <c r="M28" s="28">
        <f t="shared" si="8"/>
        <v>450</v>
      </c>
      <c r="N28" s="40">
        <v>0</v>
      </c>
      <c r="O28" s="40">
        <v>0</v>
      </c>
      <c r="P28" s="39">
        <v>450</v>
      </c>
      <c r="Q28" s="42">
        <v>1</v>
      </c>
      <c r="R28" s="42">
        <v>0.9</v>
      </c>
      <c r="S28" s="24"/>
    </row>
    <row r="29" spans="2:19" ht="15" customHeight="1" x14ac:dyDescent="0.2">
      <c r="B29" s="24" t="s">
        <v>45</v>
      </c>
      <c r="C29" s="38" t="s">
        <v>39</v>
      </c>
      <c r="D29" s="38" t="s">
        <v>56</v>
      </c>
      <c r="E29" s="39">
        <v>420</v>
      </c>
      <c r="F29" s="40">
        <v>360</v>
      </c>
      <c r="G29" s="41">
        <v>0</v>
      </c>
      <c r="H29" s="40">
        <v>320</v>
      </c>
      <c r="I29" s="40">
        <v>0</v>
      </c>
      <c r="J29" s="40">
        <v>3</v>
      </c>
      <c r="K29" s="40">
        <v>0</v>
      </c>
      <c r="L29" s="40">
        <v>0</v>
      </c>
      <c r="M29" s="28">
        <f t="shared" si="8"/>
        <v>323</v>
      </c>
      <c r="N29" s="40">
        <v>0</v>
      </c>
      <c r="O29" s="40">
        <v>0</v>
      </c>
      <c r="P29" s="39">
        <v>323</v>
      </c>
      <c r="Q29" s="42">
        <v>0.8571428571428571</v>
      </c>
      <c r="R29" s="42">
        <v>0.76904761904761909</v>
      </c>
      <c r="S29" s="24" t="s">
        <v>47</v>
      </c>
    </row>
    <row r="30" spans="2:19" ht="15" customHeight="1" x14ac:dyDescent="0.2">
      <c r="B30" s="24" t="s">
        <v>45</v>
      </c>
      <c r="C30" s="38" t="s">
        <v>39</v>
      </c>
      <c r="D30" s="38" t="s">
        <v>57</v>
      </c>
      <c r="E30" s="39">
        <v>350</v>
      </c>
      <c r="F30" s="40">
        <v>350</v>
      </c>
      <c r="G30" s="43">
        <v>14</v>
      </c>
      <c r="H30" s="44">
        <v>210</v>
      </c>
      <c r="I30" s="44">
        <v>8</v>
      </c>
      <c r="J30" s="44">
        <v>6</v>
      </c>
      <c r="K30" s="40">
        <v>0</v>
      </c>
      <c r="L30" s="40">
        <v>0</v>
      </c>
      <c r="M30" s="28">
        <f t="shared" si="8"/>
        <v>238</v>
      </c>
      <c r="N30" s="40">
        <v>0</v>
      </c>
      <c r="O30" s="40">
        <v>0</v>
      </c>
      <c r="P30" s="39">
        <v>238</v>
      </c>
      <c r="Q30" s="42">
        <v>1</v>
      </c>
      <c r="R30" s="42">
        <v>0.68</v>
      </c>
      <c r="S30" s="24" t="s">
        <v>47</v>
      </c>
    </row>
    <row r="31" spans="2:19" ht="15" customHeight="1" x14ac:dyDescent="0.2">
      <c r="B31" s="24" t="s">
        <v>45</v>
      </c>
      <c r="C31" s="38" t="s">
        <v>39</v>
      </c>
      <c r="D31" s="38" t="s">
        <v>58</v>
      </c>
      <c r="E31" s="39">
        <v>370</v>
      </c>
      <c r="F31" s="40">
        <v>370</v>
      </c>
      <c r="G31" s="41">
        <v>65</v>
      </c>
      <c r="H31" s="40">
        <v>288</v>
      </c>
      <c r="I31" s="40">
        <v>0</v>
      </c>
      <c r="J31" s="40">
        <v>0</v>
      </c>
      <c r="K31" s="40">
        <v>0</v>
      </c>
      <c r="L31" s="40">
        <v>0</v>
      </c>
      <c r="M31" s="28">
        <f t="shared" si="8"/>
        <v>353</v>
      </c>
      <c r="N31" s="40">
        <v>0</v>
      </c>
      <c r="O31" s="40">
        <v>0</v>
      </c>
      <c r="P31" s="39">
        <v>353</v>
      </c>
      <c r="Q31" s="42">
        <v>1</v>
      </c>
      <c r="R31" s="42">
        <v>0.95405405405405408</v>
      </c>
      <c r="S31" s="24"/>
    </row>
    <row r="32" spans="2:19" ht="15" customHeight="1" x14ac:dyDescent="0.2">
      <c r="B32" s="24" t="s">
        <v>45</v>
      </c>
      <c r="C32" s="38" t="s">
        <v>39</v>
      </c>
      <c r="D32" s="38" t="s">
        <v>59</v>
      </c>
      <c r="E32" s="39">
        <v>200</v>
      </c>
      <c r="F32" s="40">
        <v>200</v>
      </c>
      <c r="G32" s="43">
        <v>33</v>
      </c>
      <c r="H32" s="44">
        <v>134</v>
      </c>
      <c r="I32" s="44">
        <v>10</v>
      </c>
      <c r="J32" s="40">
        <v>0</v>
      </c>
      <c r="K32" s="40">
        <v>0</v>
      </c>
      <c r="L32" s="40">
        <v>0</v>
      </c>
      <c r="M32" s="28">
        <f t="shared" si="8"/>
        <v>177</v>
      </c>
      <c r="N32" s="40">
        <v>0</v>
      </c>
      <c r="O32" s="40">
        <v>0</v>
      </c>
      <c r="P32" s="39">
        <v>177</v>
      </c>
      <c r="Q32" s="42">
        <v>1</v>
      </c>
      <c r="R32" s="42">
        <v>0.88500000000000001</v>
      </c>
      <c r="S32" s="24"/>
    </row>
    <row r="33" spans="2:19" ht="15" customHeight="1" x14ac:dyDescent="0.2">
      <c r="B33" s="24" t="s">
        <v>45</v>
      </c>
      <c r="C33" s="38" t="s">
        <v>39</v>
      </c>
      <c r="D33" s="38" t="s">
        <v>60</v>
      </c>
      <c r="E33" s="39">
        <v>650</v>
      </c>
      <c r="F33" s="40">
        <v>650</v>
      </c>
      <c r="G33" s="43">
        <v>99</v>
      </c>
      <c r="H33" s="44">
        <v>530</v>
      </c>
      <c r="I33" s="44">
        <v>4</v>
      </c>
      <c r="J33" s="40">
        <v>0</v>
      </c>
      <c r="K33" s="40">
        <v>0</v>
      </c>
      <c r="L33" s="40">
        <v>0</v>
      </c>
      <c r="M33" s="28">
        <f t="shared" si="8"/>
        <v>633</v>
      </c>
      <c r="N33" s="40">
        <v>0</v>
      </c>
      <c r="O33" s="40">
        <v>0</v>
      </c>
      <c r="P33" s="39">
        <v>633</v>
      </c>
      <c r="Q33" s="42">
        <v>1</v>
      </c>
      <c r="R33" s="42">
        <v>0.97384615384615381</v>
      </c>
      <c r="S33" s="24"/>
    </row>
    <row r="34" spans="2:19" ht="15" customHeight="1" x14ac:dyDescent="0.2">
      <c r="B34" s="24" t="s">
        <v>45</v>
      </c>
      <c r="C34" s="38" t="s">
        <v>39</v>
      </c>
      <c r="D34" s="38" t="s">
        <v>61</v>
      </c>
      <c r="E34" s="39">
        <v>350</v>
      </c>
      <c r="F34" s="40">
        <v>350</v>
      </c>
      <c r="G34" s="43">
        <v>7</v>
      </c>
      <c r="H34" s="44">
        <v>258</v>
      </c>
      <c r="I34" s="44">
        <v>1</v>
      </c>
      <c r="J34" s="40">
        <v>0</v>
      </c>
      <c r="K34" s="40">
        <v>0</v>
      </c>
      <c r="L34" s="40">
        <v>0</v>
      </c>
      <c r="M34" s="28">
        <f t="shared" si="8"/>
        <v>266</v>
      </c>
      <c r="N34" s="40">
        <v>0</v>
      </c>
      <c r="O34" s="40">
        <v>0</v>
      </c>
      <c r="P34" s="39">
        <v>266</v>
      </c>
      <c r="Q34" s="42">
        <v>1</v>
      </c>
      <c r="R34" s="42">
        <v>0.76</v>
      </c>
      <c r="S34" s="24"/>
    </row>
    <row r="35" spans="2:19" ht="15" customHeight="1" x14ac:dyDescent="0.2">
      <c r="B35" s="24" t="s">
        <v>45</v>
      </c>
      <c r="C35" s="38" t="s">
        <v>39</v>
      </c>
      <c r="D35" s="38" t="s">
        <v>62</v>
      </c>
      <c r="E35" s="39">
        <v>250</v>
      </c>
      <c r="F35" s="40">
        <v>250</v>
      </c>
      <c r="G35" s="43">
        <v>5</v>
      </c>
      <c r="H35" s="44">
        <v>242</v>
      </c>
      <c r="I35" s="44">
        <v>1</v>
      </c>
      <c r="J35" s="44">
        <v>0</v>
      </c>
      <c r="K35" s="44">
        <v>0</v>
      </c>
      <c r="L35" s="44">
        <v>0</v>
      </c>
      <c r="M35" s="28">
        <f t="shared" si="8"/>
        <v>248</v>
      </c>
      <c r="N35" s="40">
        <v>0</v>
      </c>
      <c r="O35" s="40">
        <v>0</v>
      </c>
      <c r="P35" s="39">
        <v>248</v>
      </c>
      <c r="Q35" s="42">
        <v>1</v>
      </c>
      <c r="R35" s="42">
        <v>0.99199999999999999</v>
      </c>
      <c r="S35" s="24"/>
    </row>
    <row r="36" spans="2:19" ht="15" customHeight="1" x14ac:dyDescent="0.2">
      <c r="B36" s="24" t="s">
        <v>45</v>
      </c>
      <c r="C36" s="38" t="s">
        <v>39</v>
      </c>
      <c r="D36" s="38" t="s">
        <v>63</v>
      </c>
      <c r="E36" s="39">
        <v>400</v>
      </c>
      <c r="F36" s="40">
        <v>400</v>
      </c>
      <c r="G36" s="43">
        <v>43</v>
      </c>
      <c r="H36" s="44">
        <v>346</v>
      </c>
      <c r="I36" s="44">
        <v>0</v>
      </c>
      <c r="J36" s="44">
        <v>2</v>
      </c>
      <c r="K36" s="44">
        <v>0</v>
      </c>
      <c r="L36" s="44">
        <v>0</v>
      </c>
      <c r="M36" s="28">
        <f t="shared" si="8"/>
        <v>391</v>
      </c>
      <c r="N36" s="40">
        <v>0</v>
      </c>
      <c r="O36" s="40">
        <v>0</v>
      </c>
      <c r="P36" s="39">
        <v>391</v>
      </c>
      <c r="Q36" s="42">
        <v>1</v>
      </c>
      <c r="R36" s="42">
        <v>0.97750000000000004</v>
      </c>
      <c r="S36" s="24" t="s">
        <v>47</v>
      </c>
    </row>
    <row r="37" spans="2:19" ht="15" customHeight="1" x14ac:dyDescent="0.2">
      <c r="B37" s="24" t="s">
        <v>45</v>
      </c>
      <c r="C37" s="38" t="s">
        <v>39</v>
      </c>
      <c r="D37" s="38" t="s">
        <v>64</v>
      </c>
      <c r="E37" s="39">
        <v>280</v>
      </c>
      <c r="F37" s="40">
        <v>280</v>
      </c>
      <c r="G37" s="43">
        <v>72</v>
      </c>
      <c r="H37" s="44">
        <v>173</v>
      </c>
      <c r="I37" s="44">
        <v>0</v>
      </c>
      <c r="J37" s="44">
        <v>6</v>
      </c>
      <c r="K37" s="44">
        <v>0</v>
      </c>
      <c r="L37" s="44">
        <v>0</v>
      </c>
      <c r="M37" s="28">
        <f t="shared" si="8"/>
        <v>251</v>
      </c>
      <c r="N37" s="40">
        <v>0</v>
      </c>
      <c r="O37" s="40">
        <v>0</v>
      </c>
      <c r="P37" s="39">
        <v>251</v>
      </c>
      <c r="Q37" s="42">
        <v>1</v>
      </c>
      <c r="R37" s="42">
        <v>0.89642857142857146</v>
      </c>
      <c r="S37" s="24" t="s">
        <v>47</v>
      </c>
    </row>
    <row r="38" spans="2:19" ht="15" customHeight="1" x14ac:dyDescent="0.2">
      <c r="B38" s="24" t="s">
        <v>45</v>
      </c>
      <c r="C38" s="38" t="s">
        <v>39</v>
      </c>
      <c r="D38" s="38" t="s">
        <v>65</v>
      </c>
      <c r="E38" s="39">
        <v>350</v>
      </c>
      <c r="F38" s="40">
        <v>300</v>
      </c>
      <c r="G38" s="41">
        <v>78</v>
      </c>
      <c r="H38" s="40">
        <v>164</v>
      </c>
      <c r="I38" s="40">
        <v>37</v>
      </c>
      <c r="J38" s="40">
        <v>0</v>
      </c>
      <c r="K38" s="40">
        <v>0</v>
      </c>
      <c r="L38" s="40">
        <v>0</v>
      </c>
      <c r="M38" s="28">
        <f t="shared" si="8"/>
        <v>279</v>
      </c>
      <c r="N38" s="40">
        <v>0</v>
      </c>
      <c r="O38" s="40">
        <v>0</v>
      </c>
      <c r="P38" s="39">
        <v>279</v>
      </c>
      <c r="Q38" s="42">
        <v>0.8571428571428571</v>
      </c>
      <c r="R38" s="42">
        <v>0.79714285714285715</v>
      </c>
      <c r="S38" s="24"/>
    </row>
    <row r="39" spans="2:19" ht="15" customHeight="1" x14ac:dyDescent="0.2">
      <c r="B39" s="24" t="s">
        <v>45</v>
      </c>
      <c r="C39" s="38" t="s">
        <v>39</v>
      </c>
      <c r="D39" s="38" t="s">
        <v>66</v>
      </c>
      <c r="E39" s="39">
        <v>160</v>
      </c>
      <c r="F39" s="40">
        <v>150</v>
      </c>
      <c r="G39" s="43">
        <v>6</v>
      </c>
      <c r="H39" s="44">
        <v>139</v>
      </c>
      <c r="I39" s="44">
        <v>0</v>
      </c>
      <c r="J39" s="44">
        <v>6</v>
      </c>
      <c r="K39" s="44">
        <v>0</v>
      </c>
      <c r="L39" s="44">
        <v>0</v>
      </c>
      <c r="M39" s="28">
        <f t="shared" si="8"/>
        <v>151</v>
      </c>
      <c r="N39" s="40">
        <v>0</v>
      </c>
      <c r="O39" s="40">
        <v>0</v>
      </c>
      <c r="P39" s="39">
        <v>151</v>
      </c>
      <c r="Q39" s="42">
        <v>0.9375</v>
      </c>
      <c r="R39" s="42">
        <v>0.94374999999999998</v>
      </c>
      <c r="S39" s="24" t="s">
        <v>47</v>
      </c>
    </row>
    <row r="40" spans="2:19" ht="15" customHeight="1" x14ac:dyDescent="0.2">
      <c r="B40" s="24" t="s">
        <v>45</v>
      </c>
      <c r="C40" s="38" t="s">
        <v>39</v>
      </c>
      <c r="D40" s="38" t="s">
        <v>67</v>
      </c>
      <c r="E40" s="39">
        <v>650</v>
      </c>
      <c r="F40" s="40">
        <v>650</v>
      </c>
      <c r="G40" s="43">
        <v>24</v>
      </c>
      <c r="H40" s="44">
        <v>346</v>
      </c>
      <c r="I40" s="44">
        <v>92</v>
      </c>
      <c r="J40" s="44">
        <v>0</v>
      </c>
      <c r="K40" s="44">
        <v>0</v>
      </c>
      <c r="L40" s="44">
        <v>0</v>
      </c>
      <c r="M40" s="28">
        <f t="shared" si="8"/>
        <v>462</v>
      </c>
      <c r="N40" s="40">
        <v>0</v>
      </c>
      <c r="O40" s="40">
        <v>0</v>
      </c>
      <c r="P40" s="39">
        <v>462</v>
      </c>
      <c r="Q40" s="42">
        <v>1</v>
      </c>
      <c r="R40" s="42">
        <v>0.71076923076923082</v>
      </c>
      <c r="S40" s="24"/>
    </row>
    <row r="41" spans="2:19" ht="15" customHeight="1" x14ac:dyDescent="0.2">
      <c r="B41" s="24" t="s">
        <v>45</v>
      </c>
      <c r="C41" s="38" t="s">
        <v>39</v>
      </c>
      <c r="D41" s="38" t="s">
        <v>68</v>
      </c>
      <c r="E41" s="39">
        <v>600</v>
      </c>
      <c r="F41" s="40">
        <v>423</v>
      </c>
      <c r="G41" s="43">
        <v>268</v>
      </c>
      <c r="H41" s="44">
        <v>145</v>
      </c>
      <c r="I41" s="44">
        <v>0</v>
      </c>
      <c r="J41" s="44">
        <v>0</v>
      </c>
      <c r="K41" s="44">
        <v>0</v>
      </c>
      <c r="L41" s="44">
        <v>0</v>
      </c>
      <c r="M41" s="28">
        <f t="shared" si="8"/>
        <v>413</v>
      </c>
      <c r="N41" s="40">
        <v>0</v>
      </c>
      <c r="O41" s="40">
        <v>0</v>
      </c>
      <c r="P41" s="39">
        <v>413</v>
      </c>
      <c r="Q41" s="42">
        <v>0.70499999999999996</v>
      </c>
      <c r="R41" s="42">
        <v>0.68833333333333335</v>
      </c>
      <c r="S41" s="24"/>
    </row>
    <row r="42" spans="2:19" ht="15" customHeight="1" x14ac:dyDescent="0.2">
      <c r="B42" s="24" t="s">
        <v>45</v>
      </c>
      <c r="C42" s="38" t="s">
        <v>39</v>
      </c>
      <c r="D42" s="38" t="s">
        <v>69</v>
      </c>
      <c r="E42" s="39">
        <v>750</v>
      </c>
      <c r="F42" s="40">
        <v>750</v>
      </c>
      <c r="G42" s="43">
        <v>183</v>
      </c>
      <c r="H42" s="44">
        <v>266</v>
      </c>
      <c r="I42" s="44">
        <v>0</v>
      </c>
      <c r="J42" s="44">
        <v>0</v>
      </c>
      <c r="K42" s="44">
        <v>0</v>
      </c>
      <c r="L42" s="44">
        <v>0</v>
      </c>
      <c r="M42" s="28">
        <f t="shared" si="8"/>
        <v>449</v>
      </c>
      <c r="N42" s="40">
        <v>0</v>
      </c>
      <c r="O42" s="40">
        <v>0</v>
      </c>
      <c r="P42" s="39">
        <v>449</v>
      </c>
      <c r="Q42" s="42">
        <v>1</v>
      </c>
      <c r="R42" s="42">
        <v>0.59866666666666668</v>
      </c>
      <c r="S42" s="24"/>
    </row>
    <row r="43" spans="2:19" ht="15" customHeight="1" x14ac:dyDescent="0.2">
      <c r="B43" s="24" t="s">
        <v>45</v>
      </c>
      <c r="C43" s="38" t="s">
        <v>39</v>
      </c>
      <c r="D43" s="38" t="s">
        <v>70</v>
      </c>
      <c r="E43" s="39">
        <v>250</v>
      </c>
      <c r="F43" s="40">
        <v>250</v>
      </c>
      <c r="G43" s="43">
        <v>50</v>
      </c>
      <c r="H43" s="44">
        <v>100</v>
      </c>
      <c r="I43" s="44">
        <v>0</v>
      </c>
      <c r="J43" s="44">
        <v>0</v>
      </c>
      <c r="K43" s="44">
        <v>0</v>
      </c>
      <c r="L43" s="44">
        <v>0</v>
      </c>
      <c r="M43" s="28">
        <f t="shared" si="8"/>
        <v>150</v>
      </c>
      <c r="N43" s="40">
        <v>0</v>
      </c>
      <c r="O43" s="40">
        <v>0</v>
      </c>
      <c r="P43" s="39">
        <v>150</v>
      </c>
      <c r="Q43" s="42">
        <v>1</v>
      </c>
      <c r="R43" s="42">
        <v>0.6</v>
      </c>
      <c r="S43" s="24"/>
    </row>
    <row r="44" spans="2:19" ht="15" customHeight="1" x14ac:dyDescent="0.2">
      <c r="B44" s="24" t="s">
        <v>45</v>
      </c>
      <c r="C44" s="38" t="s">
        <v>39</v>
      </c>
      <c r="D44" s="38" t="s">
        <v>71</v>
      </c>
      <c r="E44" s="39">
        <v>500</v>
      </c>
      <c r="F44" s="40">
        <v>500</v>
      </c>
      <c r="G44" s="43">
        <v>0</v>
      </c>
      <c r="H44" s="44">
        <v>363</v>
      </c>
      <c r="I44" s="44">
        <v>0</v>
      </c>
      <c r="J44" s="44">
        <v>0</v>
      </c>
      <c r="K44" s="44">
        <v>0</v>
      </c>
      <c r="L44" s="44">
        <v>0</v>
      </c>
      <c r="M44" s="28">
        <f t="shared" si="8"/>
        <v>363</v>
      </c>
      <c r="N44" s="40">
        <v>0</v>
      </c>
      <c r="O44" s="40">
        <v>0</v>
      </c>
      <c r="P44" s="39">
        <v>363</v>
      </c>
      <c r="Q44" s="42">
        <v>1</v>
      </c>
      <c r="R44" s="42">
        <v>0.72599999999999998</v>
      </c>
      <c r="S44" s="24"/>
    </row>
    <row r="45" spans="2:19" ht="15" customHeight="1" x14ac:dyDescent="0.2">
      <c r="B45" s="24" t="s">
        <v>45</v>
      </c>
      <c r="C45" s="38" t="s">
        <v>39</v>
      </c>
      <c r="D45" s="38" t="s">
        <v>72</v>
      </c>
      <c r="E45" s="39">
        <v>300</v>
      </c>
      <c r="F45" s="40">
        <v>200</v>
      </c>
      <c r="G45" s="43">
        <v>90</v>
      </c>
      <c r="H45" s="44">
        <v>110</v>
      </c>
      <c r="I45" s="44">
        <v>0</v>
      </c>
      <c r="J45" s="44">
        <v>0</v>
      </c>
      <c r="K45" s="44">
        <v>0</v>
      </c>
      <c r="L45" s="44">
        <v>0</v>
      </c>
      <c r="M45" s="28">
        <f t="shared" si="8"/>
        <v>200</v>
      </c>
      <c r="N45" s="40">
        <v>0</v>
      </c>
      <c r="O45" s="40">
        <v>0</v>
      </c>
      <c r="P45" s="39">
        <v>200</v>
      </c>
      <c r="Q45" s="42">
        <v>0.66666666666666663</v>
      </c>
      <c r="R45" s="42">
        <v>0.66666666666666663</v>
      </c>
      <c r="S45" s="24"/>
    </row>
    <row r="46" spans="2:19" ht="15" customHeight="1" x14ac:dyDescent="0.2">
      <c r="B46" s="24" t="s">
        <v>45</v>
      </c>
      <c r="C46" s="38" t="s">
        <v>39</v>
      </c>
      <c r="D46" s="38" t="s">
        <v>73</v>
      </c>
      <c r="E46" s="39">
        <v>500</v>
      </c>
      <c r="F46" s="40">
        <v>420</v>
      </c>
      <c r="G46" s="43">
        <v>100</v>
      </c>
      <c r="H46" s="44">
        <v>290</v>
      </c>
      <c r="I46" s="44">
        <v>0</v>
      </c>
      <c r="J46" s="44">
        <v>0</v>
      </c>
      <c r="K46" s="44">
        <v>0</v>
      </c>
      <c r="L46" s="44">
        <v>0</v>
      </c>
      <c r="M46" s="28">
        <f t="shared" si="8"/>
        <v>390</v>
      </c>
      <c r="N46" s="40">
        <v>0</v>
      </c>
      <c r="O46" s="40">
        <v>0</v>
      </c>
      <c r="P46" s="39">
        <v>390</v>
      </c>
      <c r="Q46" s="42">
        <v>0.84</v>
      </c>
      <c r="R46" s="42">
        <v>0.78</v>
      </c>
      <c r="S46" s="24"/>
    </row>
    <row r="47" spans="2:19" ht="15" customHeight="1" x14ac:dyDescent="0.2">
      <c r="B47" s="24" t="s">
        <v>45</v>
      </c>
      <c r="C47" s="38" t="s">
        <v>39</v>
      </c>
      <c r="D47" s="38" t="s">
        <v>74</v>
      </c>
      <c r="E47" s="39">
        <v>200</v>
      </c>
      <c r="F47" s="40">
        <v>200</v>
      </c>
      <c r="G47" s="43">
        <v>161</v>
      </c>
      <c r="H47" s="44">
        <v>0</v>
      </c>
      <c r="I47" s="44">
        <v>0</v>
      </c>
      <c r="J47" s="44">
        <v>0</v>
      </c>
      <c r="K47" s="44">
        <v>0</v>
      </c>
      <c r="L47" s="44">
        <v>0</v>
      </c>
      <c r="M47" s="28">
        <f t="shared" si="8"/>
        <v>161</v>
      </c>
      <c r="N47" s="40">
        <v>0</v>
      </c>
      <c r="O47" s="40">
        <v>0</v>
      </c>
      <c r="P47" s="39">
        <v>161</v>
      </c>
      <c r="Q47" s="42">
        <v>1</v>
      </c>
      <c r="R47" s="42">
        <v>0.80500000000000005</v>
      </c>
      <c r="S47" s="24"/>
    </row>
    <row r="48" spans="2:19" ht="15" customHeight="1" x14ac:dyDescent="0.2">
      <c r="B48" s="24" t="s">
        <v>45</v>
      </c>
      <c r="C48" s="38" t="s">
        <v>39</v>
      </c>
      <c r="D48" s="38" t="s">
        <v>75</v>
      </c>
      <c r="E48" s="39">
        <v>250</v>
      </c>
      <c r="F48" s="40">
        <v>250</v>
      </c>
      <c r="G48" s="43">
        <v>173</v>
      </c>
      <c r="H48" s="44">
        <v>51</v>
      </c>
      <c r="I48" s="44">
        <v>0</v>
      </c>
      <c r="J48" s="44">
        <v>0</v>
      </c>
      <c r="K48" s="44">
        <v>0</v>
      </c>
      <c r="L48" s="44">
        <v>0</v>
      </c>
      <c r="M48" s="28">
        <f t="shared" si="8"/>
        <v>224</v>
      </c>
      <c r="N48" s="40">
        <v>0</v>
      </c>
      <c r="O48" s="40">
        <v>0</v>
      </c>
      <c r="P48" s="39">
        <v>224</v>
      </c>
      <c r="Q48" s="42">
        <v>1</v>
      </c>
      <c r="R48" s="42">
        <v>0.89600000000000002</v>
      </c>
      <c r="S48" s="24"/>
    </row>
    <row r="49" spans="2:19" ht="18.75" customHeight="1" x14ac:dyDescent="0.2">
      <c r="B49" s="13" t="s">
        <v>23</v>
      </c>
      <c r="C49" s="14"/>
      <c r="D49" s="14"/>
      <c r="E49" s="15">
        <f t="shared" ref="E49:L49" si="9">SUM(E21:E48)</f>
        <v>11806</v>
      </c>
      <c r="F49" s="15">
        <f t="shared" si="9"/>
        <v>11279</v>
      </c>
      <c r="G49" s="15">
        <f t="shared" si="9"/>
        <v>2233</v>
      </c>
      <c r="H49" s="15">
        <f t="shared" si="9"/>
        <v>6942</v>
      </c>
      <c r="I49" s="15">
        <f t="shared" si="9"/>
        <v>206</v>
      </c>
      <c r="J49" s="15">
        <f t="shared" si="9"/>
        <v>33</v>
      </c>
      <c r="K49" s="15">
        <f t="shared" si="9"/>
        <v>0</v>
      </c>
      <c r="L49" s="15">
        <f t="shared" si="9"/>
        <v>0</v>
      </c>
      <c r="M49" s="15">
        <f t="shared" si="1"/>
        <v>9414</v>
      </c>
      <c r="N49" s="15">
        <f>+SUM(N21:N48)</f>
        <v>0</v>
      </c>
      <c r="O49" s="15">
        <f>+SUM(O21:O48)</f>
        <v>0</v>
      </c>
      <c r="P49" s="33">
        <f>+SUM(P21:P48)</f>
        <v>9414</v>
      </c>
      <c r="Q49" s="34">
        <f>IFERROR(F49/E49,0)</f>
        <v>0.95536168050143999</v>
      </c>
      <c r="R49" s="34">
        <f>+IFERROR(M49/E49,0)</f>
        <v>0.79739115703879382</v>
      </c>
      <c r="S49" s="14"/>
    </row>
    <row r="50" spans="2:19" ht="15" customHeight="1" x14ac:dyDescent="0.2">
      <c r="B50" s="24" t="s">
        <v>76</v>
      </c>
      <c r="C50" s="24" t="s">
        <v>34</v>
      </c>
      <c r="D50" s="37" t="s">
        <v>77</v>
      </c>
      <c r="E50" s="27">
        <v>4746</v>
      </c>
      <c r="F50" s="27">
        <v>4524</v>
      </c>
      <c r="G50" s="27">
        <v>3045</v>
      </c>
      <c r="H50" s="27">
        <v>685</v>
      </c>
      <c r="I50" s="27">
        <v>30</v>
      </c>
      <c r="J50" s="27">
        <v>0</v>
      </c>
      <c r="K50" s="27">
        <v>0</v>
      </c>
      <c r="L50" s="27">
        <v>0</v>
      </c>
      <c r="M50" s="45">
        <v>3760</v>
      </c>
      <c r="N50" s="45">
        <v>1</v>
      </c>
      <c r="O50" s="46">
        <v>0</v>
      </c>
      <c r="P50" s="46">
        <v>3761</v>
      </c>
      <c r="Q50" s="42">
        <v>0.95322376738305947</v>
      </c>
      <c r="R50" s="42">
        <v>0.79224610198061529</v>
      </c>
      <c r="S50" s="47"/>
    </row>
    <row r="51" spans="2:19" ht="15" customHeight="1" x14ac:dyDescent="0.2">
      <c r="B51" s="24" t="s">
        <v>76</v>
      </c>
      <c r="C51" s="24" t="s">
        <v>34</v>
      </c>
      <c r="D51" s="37" t="s">
        <v>78</v>
      </c>
      <c r="E51" s="27">
        <v>5481</v>
      </c>
      <c r="F51" s="27">
        <v>5303</v>
      </c>
      <c r="G51" s="27">
        <v>2398</v>
      </c>
      <c r="H51" s="27">
        <v>1170</v>
      </c>
      <c r="I51" s="27">
        <v>115</v>
      </c>
      <c r="J51" s="27">
        <v>0</v>
      </c>
      <c r="K51" s="27">
        <v>0</v>
      </c>
      <c r="L51" s="27">
        <v>0</v>
      </c>
      <c r="M51" s="45">
        <v>3683</v>
      </c>
      <c r="N51" s="45">
        <v>2</v>
      </c>
      <c r="O51" s="46">
        <v>0</v>
      </c>
      <c r="P51" s="46">
        <v>3685</v>
      </c>
      <c r="Q51" s="42">
        <v>0.96752417442072614</v>
      </c>
      <c r="R51" s="42">
        <v>0.67195767195767198</v>
      </c>
      <c r="S51" s="47"/>
    </row>
    <row r="52" spans="2:19" ht="15" customHeight="1" x14ac:dyDescent="0.2">
      <c r="B52" s="24" t="s">
        <v>76</v>
      </c>
      <c r="C52" s="24" t="s">
        <v>34</v>
      </c>
      <c r="D52" s="37" t="s">
        <v>79</v>
      </c>
      <c r="E52" s="27">
        <v>740</v>
      </c>
      <c r="F52" s="27">
        <v>667</v>
      </c>
      <c r="G52" s="27">
        <v>342</v>
      </c>
      <c r="H52" s="27">
        <v>121</v>
      </c>
      <c r="I52" s="27">
        <v>0</v>
      </c>
      <c r="J52" s="27">
        <v>0</v>
      </c>
      <c r="K52" s="27">
        <v>0</v>
      </c>
      <c r="L52" s="27">
        <v>0</v>
      </c>
      <c r="M52" s="45">
        <v>463</v>
      </c>
      <c r="N52" s="45">
        <v>0</v>
      </c>
      <c r="O52" s="46">
        <v>0</v>
      </c>
      <c r="P52" s="46">
        <v>463</v>
      </c>
      <c r="Q52" s="42">
        <v>0.90135135135135136</v>
      </c>
      <c r="R52" s="42">
        <v>0.62567567567567572</v>
      </c>
      <c r="S52" s="47"/>
    </row>
    <row r="53" spans="2:19" ht="15" customHeight="1" x14ac:dyDescent="0.2">
      <c r="B53" s="24" t="s">
        <v>76</v>
      </c>
      <c r="C53" s="24" t="s">
        <v>34</v>
      </c>
      <c r="D53" s="37" t="s">
        <v>80</v>
      </c>
      <c r="E53" s="27">
        <v>967</v>
      </c>
      <c r="F53" s="27">
        <v>950</v>
      </c>
      <c r="G53" s="27">
        <v>379</v>
      </c>
      <c r="H53" s="27">
        <v>171</v>
      </c>
      <c r="I53" s="27">
        <v>0</v>
      </c>
      <c r="J53" s="27">
        <v>0</v>
      </c>
      <c r="K53" s="27">
        <v>0</v>
      </c>
      <c r="L53" s="27">
        <v>0</v>
      </c>
      <c r="M53" s="45">
        <v>550</v>
      </c>
      <c r="N53" s="45">
        <v>0</v>
      </c>
      <c r="O53" s="46">
        <v>0</v>
      </c>
      <c r="P53" s="46">
        <v>550</v>
      </c>
      <c r="Q53" s="42">
        <v>0.9824198552223371</v>
      </c>
      <c r="R53" s="42">
        <v>0.56876938986556358</v>
      </c>
      <c r="S53" s="47"/>
    </row>
    <row r="54" spans="2:19" ht="15" customHeight="1" x14ac:dyDescent="0.2">
      <c r="B54" s="24" t="s">
        <v>76</v>
      </c>
      <c r="C54" s="24" t="s">
        <v>34</v>
      </c>
      <c r="D54" s="37" t="s">
        <v>81</v>
      </c>
      <c r="E54" s="27">
        <v>1036</v>
      </c>
      <c r="F54" s="27">
        <v>1019</v>
      </c>
      <c r="G54" s="27">
        <v>670</v>
      </c>
      <c r="H54" s="27">
        <v>133</v>
      </c>
      <c r="I54" s="27">
        <v>1</v>
      </c>
      <c r="J54" s="27">
        <v>0</v>
      </c>
      <c r="K54" s="27">
        <v>0</v>
      </c>
      <c r="L54" s="27">
        <v>0</v>
      </c>
      <c r="M54" s="45">
        <v>804</v>
      </c>
      <c r="N54" s="45">
        <v>1</v>
      </c>
      <c r="O54" s="46">
        <v>0</v>
      </c>
      <c r="P54" s="46">
        <v>805</v>
      </c>
      <c r="Q54" s="42">
        <v>0.98359073359073357</v>
      </c>
      <c r="R54" s="42">
        <v>0.77606177606177607</v>
      </c>
      <c r="S54" s="47"/>
    </row>
    <row r="55" spans="2:19" ht="15" customHeight="1" x14ac:dyDescent="0.2">
      <c r="B55" s="24" t="s">
        <v>76</v>
      </c>
      <c r="C55" s="24" t="s">
        <v>34</v>
      </c>
      <c r="D55" s="37" t="s">
        <v>82</v>
      </c>
      <c r="E55" s="27">
        <v>1094</v>
      </c>
      <c r="F55" s="27">
        <v>642</v>
      </c>
      <c r="G55" s="27">
        <v>480</v>
      </c>
      <c r="H55" s="27">
        <v>17</v>
      </c>
      <c r="I55" s="27">
        <v>0</v>
      </c>
      <c r="J55" s="27">
        <v>0</v>
      </c>
      <c r="K55" s="27">
        <v>0</v>
      </c>
      <c r="L55" s="27">
        <v>0</v>
      </c>
      <c r="M55" s="45">
        <v>497</v>
      </c>
      <c r="N55" s="45">
        <v>0</v>
      </c>
      <c r="O55" s="46">
        <v>0</v>
      </c>
      <c r="P55" s="46">
        <v>497</v>
      </c>
      <c r="Q55" s="42">
        <v>0.58683729433272391</v>
      </c>
      <c r="R55" s="42">
        <v>0.45429616087751373</v>
      </c>
      <c r="S55" s="47"/>
    </row>
    <row r="56" spans="2:19" ht="15" customHeight="1" x14ac:dyDescent="0.2">
      <c r="B56" s="24" t="s">
        <v>76</v>
      </c>
      <c r="C56" s="24" t="s">
        <v>34</v>
      </c>
      <c r="D56" s="37" t="s">
        <v>83</v>
      </c>
      <c r="E56" s="27">
        <v>919</v>
      </c>
      <c r="F56" s="27">
        <v>863</v>
      </c>
      <c r="G56" s="27">
        <v>594</v>
      </c>
      <c r="H56" s="27">
        <v>220</v>
      </c>
      <c r="I56" s="27">
        <v>0</v>
      </c>
      <c r="J56" s="27">
        <v>0</v>
      </c>
      <c r="K56" s="27">
        <v>0</v>
      </c>
      <c r="L56" s="27">
        <v>0</v>
      </c>
      <c r="M56" s="45">
        <v>814</v>
      </c>
      <c r="N56" s="45">
        <v>0</v>
      </c>
      <c r="O56" s="46">
        <v>0</v>
      </c>
      <c r="P56" s="46">
        <v>814</v>
      </c>
      <c r="Q56" s="42">
        <v>0.93906420021762782</v>
      </c>
      <c r="R56" s="42">
        <v>0.8857453754080522</v>
      </c>
      <c r="S56" s="47"/>
    </row>
    <row r="57" spans="2:19" ht="15" customHeight="1" x14ac:dyDescent="0.2">
      <c r="B57" s="24" t="s">
        <v>76</v>
      </c>
      <c r="C57" s="24" t="s">
        <v>34</v>
      </c>
      <c r="D57" s="37" t="s">
        <v>84</v>
      </c>
      <c r="E57" s="27">
        <v>914</v>
      </c>
      <c r="F57" s="27">
        <v>910</v>
      </c>
      <c r="G57" s="27">
        <v>861</v>
      </c>
      <c r="H57" s="27">
        <v>0</v>
      </c>
      <c r="I57" s="27">
        <v>0</v>
      </c>
      <c r="J57" s="27">
        <v>0</v>
      </c>
      <c r="K57" s="27">
        <v>0</v>
      </c>
      <c r="L57" s="27">
        <v>0</v>
      </c>
      <c r="M57" s="45">
        <v>861</v>
      </c>
      <c r="N57" s="24">
        <v>0</v>
      </c>
      <c r="O57" s="44">
        <v>0</v>
      </c>
      <c r="P57" s="46">
        <v>861</v>
      </c>
      <c r="Q57" s="42">
        <v>0.99562363238512031</v>
      </c>
      <c r="R57" s="42">
        <v>0.94201312910284463</v>
      </c>
      <c r="S57" s="26"/>
    </row>
    <row r="58" spans="2:19" ht="15" customHeight="1" x14ac:dyDescent="0.2">
      <c r="B58" s="13" t="s">
        <v>23</v>
      </c>
      <c r="C58" s="14"/>
      <c r="D58" s="14"/>
      <c r="E58" s="15">
        <f>+SUM(E50:E57)</f>
        <v>15897</v>
      </c>
      <c r="F58" s="15">
        <f t="shared" ref="F58:L58" si="10">+SUM(F50:F57)</f>
        <v>14878</v>
      </c>
      <c r="G58" s="15">
        <f t="shared" si="10"/>
        <v>8769</v>
      </c>
      <c r="H58" s="15">
        <f t="shared" si="10"/>
        <v>2517</v>
      </c>
      <c r="I58" s="15">
        <f t="shared" si="10"/>
        <v>146</v>
      </c>
      <c r="J58" s="15">
        <f t="shared" si="10"/>
        <v>0</v>
      </c>
      <c r="K58" s="15">
        <f t="shared" si="10"/>
        <v>0</v>
      </c>
      <c r="L58" s="15">
        <f t="shared" si="10"/>
        <v>0</v>
      </c>
      <c r="M58" s="15">
        <f t="shared" si="1"/>
        <v>11432</v>
      </c>
      <c r="N58" s="15">
        <f>+SUM(N50:N57)</f>
        <v>4</v>
      </c>
      <c r="O58" s="15">
        <f>+SUM(O50:O57)</f>
        <v>0</v>
      </c>
      <c r="P58" s="15">
        <f>+SUM(P50:P57)</f>
        <v>11436</v>
      </c>
      <c r="Q58" s="16">
        <f>IFERROR(F58/E58,0)</f>
        <v>0.93589985531861353</v>
      </c>
      <c r="R58" s="16">
        <f>+IFERROR(M58/E58,0)</f>
        <v>0.71912939548342458</v>
      </c>
      <c r="S58" s="48"/>
    </row>
    <row r="59" spans="2:19" ht="15" customHeight="1" x14ac:dyDescent="0.2">
      <c r="B59" s="24" t="s">
        <v>85</v>
      </c>
      <c r="C59" s="38" t="s">
        <v>86</v>
      </c>
      <c r="D59" s="38" t="s">
        <v>87</v>
      </c>
      <c r="E59" s="27">
        <v>6259</v>
      </c>
      <c r="F59" s="27">
        <v>1000</v>
      </c>
      <c r="G59" s="27">
        <v>242</v>
      </c>
      <c r="H59" s="27">
        <v>695</v>
      </c>
      <c r="I59" s="27">
        <v>1</v>
      </c>
      <c r="J59" s="27">
        <v>15</v>
      </c>
      <c r="K59" s="27">
        <v>0</v>
      </c>
      <c r="L59" s="27">
        <v>0</v>
      </c>
      <c r="M59" s="28">
        <v>953</v>
      </c>
      <c r="N59" s="27"/>
      <c r="O59" s="27">
        <v>1</v>
      </c>
      <c r="P59" s="29">
        <f>M59+N59+O59</f>
        <v>954</v>
      </c>
      <c r="Q59" s="30">
        <v>0.15976993129892955</v>
      </c>
      <c r="R59" s="30">
        <v>0.15226074452787985</v>
      </c>
      <c r="S59" s="26"/>
    </row>
    <row r="60" spans="2:19" ht="15" customHeight="1" x14ac:dyDescent="0.2">
      <c r="B60" s="24" t="s">
        <v>85</v>
      </c>
      <c r="C60" s="38" t="s">
        <v>86</v>
      </c>
      <c r="D60" s="38" t="s">
        <v>88</v>
      </c>
      <c r="E60" s="27">
        <v>25094</v>
      </c>
      <c r="F60" s="27">
        <v>2500</v>
      </c>
      <c r="G60" s="27">
        <v>1746</v>
      </c>
      <c r="H60" s="27">
        <v>535</v>
      </c>
      <c r="I60" s="27">
        <v>8</v>
      </c>
      <c r="J60" s="27">
        <v>1</v>
      </c>
      <c r="K60" s="27">
        <v>0</v>
      </c>
      <c r="L60" s="27">
        <v>0</v>
      </c>
      <c r="M60" s="28">
        <v>2290</v>
      </c>
      <c r="N60" s="27"/>
      <c r="O60" s="27">
        <v>6</v>
      </c>
      <c r="P60" s="29">
        <f t="shared" ref="P60:P69" si="11">M60+N60+O60</f>
        <v>2296</v>
      </c>
      <c r="Q60" s="30">
        <v>9.9625408464174697E-2</v>
      </c>
      <c r="R60" s="30">
        <v>9.1256874153184023E-2</v>
      </c>
      <c r="S60" s="26"/>
    </row>
    <row r="61" spans="2:19" ht="15" customHeight="1" x14ac:dyDescent="0.2">
      <c r="B61" s="24" t="s">
        <v>85</v>
      </c>
      <c r="C61" s="38" t="s">
        <v>86</v>
      </c>
      <c r="D61" s="38" t="s">
        <v>89</v>
      </c>
      <c r="E61" s="27">
        <v>33150</v>
      </c>
      <c r="F61" s="27">
        <v>2100</v>
      </c>
      <c r="G61" s="27">
        <v>891</v>
      </c>
      <c r="H61" s="27">
        <v>1129</v>
      </c>
      <c r="I61" s="27">
        <v>4</v>
      </c>
      <c r="J61" s="27">
        <v>4</v>
      </c>
      <c r="K61" s="27">
        <v>0</v>
      </c>
      <c r="L61" s="27">
        <v>0</v>
      </c>
      <c r="M61" s="28">
        <v>2028</v>
      </c>
      <c r="N61" s="27"/>
      <c r="O61" s="27">
        <v>0</v>
      </c>
      <c r="P61" s="29">
        <f t="shared" si="11"/>
        <v>2028</v>
      </c>
      <c r="Q61" s="30">
        <v>6.3348416289592757E-2</v>
      </c>
      <c r="R61" s="30">
        <v>6.1176470588235297E-2</v>
      </c>
      <c r="S61" s="26"/>
    </row>
    <row r="62" spans="2:19" ht="15" customHeight="1" x14ac:dyDescent="0.2">
      <c r="B62" s="24" t="s">
        <v>85</v>
      </c>
      <c r="C62" s="38" t="s">
        <v>90</v>
      </c>
      <c r="D62" s="38" t="s">
        <v>91</v>
      </c>
      <c r="E62" s="27">
        <v>38825</v>
      </c>
      <c r="F62" s="27">
        <v>2000</v>
      </c>
      <c r="G62" s="27">
        <v>1487</v>
      </c>
      <c r="H62" s="27">
        <v>424</v>
      </c>
      <c r="I62" s="27">
        <v>11</v>
      </c>
      <c r="J62" s="27">
        <v>0</v>
      </c>
      <c r="K62" s="27">
        <v>0</v>
      </c>
      <c r="L62" s="27">
        <v>0</v>
      </c>
      <c r="M62" s="28">
        <v>1922</v>
      </c>
      <c r="N62" s="27"/>
      <c r="O62" s="27">
        <v>3</v>
      </c>
      <c r="P62" s="29">
        <f t="shared" si="11"/>
        <v>1925</v>
      </c>
      <c r="Q62" s="30">
        <v>5.1513200257565998E-2</v>
      </c>
      <c r="R62" s="30">
        <v>4.9504185447520929E-2</v>
      </c>
      <c r="S62" s="26"/>
    </row>
    <row r="63" spans="2:19" ht="15" customHeight="1" x14ac:dyDescent="0.2">
      <c r="B63" s="24" t="s">
        <v>85</v>
      </c>
      <c r="C63" s="38" t="s">
        <v>90</v>
      </c>
      <c r="D63" s="38" t="s">
        <v>92</v>
      </c>
      <c r="E63" s="27">
        <v>17500</v>
      </c>
      <c r="F63" s="27">
        <v>1200</v>
      </c>
      <c r="G63" s="27">
        <v>280</v>
      </c>
      <c r="H63" s="27">
        <v>390</v>
      </c>
      <c r="I63" s="27">
        <v>27</v>
      </c>
      <c r="J63" s="27">
        <v>1</v>
      </c>
      <c r="K63" s="27">
        <v>0</v>
      </c>
      <c r="L63" s="27">
        <v>0</v>
      </c>
      <c r="M63" s="28">
        <v>698</v>
      </c>
      <c r="N63" s="27"/>
      <c r="O63" s="27">
        <v>12</v>
      </c>
      <c r="P63" s="29">
        <f t="shared" si="11"/>
        <v>710</v>
      </c>
      <c r="Q63" s="30">
        <v>6.8571428571428575E-2</v>
      </c>
      <c r="R63" s="30">
        <v>3.9885714285714288E-2</v>
      </c>
      <c r="S63" s="26"/>
    </row>
    <row r="64" spans="2:19" ht="15" customHeight="1" x14ac:dyDescent="0.2">
      <c r="B64" s="24" t="s">
        <v>85</v>
      </c>
      <c r="C64" s="38" t="s">
        <v>90</v>
      </c>
      <c r="D64" s="38" t="s">
        <v>93</v>
      </c>
      <c r="E64" s="27">
        <v>10822</v>
      </c>
      <c r="F64" s="27">
        <v>1500</v>
      </c>
      <c r="G64" s="27">
        <v>272</v>
      </c>
      <c r="H64" s="27">
        <v>631</v>
      </c>
      <c r="I64" s="27">
        <v>17</v>
      </c>
      <c r="J64" s="27">
        <v>0</v>
      </c>
      <c r="K64" s="27">
        <v>0</v>
      </c>
      <c r="L64" s="27">
        <v>0</v>
      </c>
      <c r="M64" s="28">
        <v>920</v>
      </c>
      <c r="N64" s="27"/>
      <c r="O64" s="27">
        <v>3</v>
      </c>
      <c r="P64" s="29">
        <f t="shared" si="11"/>
        <v>923</v>
      </c>
      <c r="Q64" s="30">
        <v>0.13860654222879321</v>
      </c>
      <c r="R64" s="30">
        <v>8.5012012566993159E-2</v>
      </c>
      <c r="S64" s="26"/>
    </row>
    <row r="65" spans="2:19" ht="15" customHeight="1" x14ac:dyDescent="0.2">
      <c r="B65" s="24" t="s">
        <v>85</v>
      </c>
      <c r="C65" s="38" t="s">
        <v>86</v>
      </c>
      <c r="D65" s="38" t="s">
        <v>94</v>
      </c>
      <c r="E65" s="27">
        <v>57273</v>
      </c>
      <c r="F65" s="27">
        <v>2000</v>
      </c>
      <c r="G65" s="27">
        <v>616</v>
      </c>
      <c r="H65" s="27">
        <v>970</v>
      </c>
      <c r="I65" s="27">
        <v>9</v>
      </c>
      <c r="J65" s="27">
        <v>2</v>
      </c>
      <c r="K65" s="27">
        <v>0</v>
      </c>
      <c r="L65" s="27">
        <v>0</v>
      </c>
      <c r="M65" s="28">
        <v>1597</v>
      </c>
      <c r="N65" s="27"/>
      <c r="O65" s="27">
        <v>0</v>
      </c>
      <c r="P65" s="29">
        <f t="shared" si="11"/>
        <v>1597</v>
      </c>
      <c r="Q65" s="30">
        <v>3.492046863268905E-2</v>
      </c>
      <c r="R65" s="30">
        <v>2.7883994203202207E-2</v>
      </c>
      <c r="S65" s="26"/>
    </row>
    <row r="66" spans="2:19" ht="15" customHeight="1" x14ac:dyDescent="0.2">
      <c r="B66" s="24" t="s">
        <v>85</v>
      </c>
      <c r="C66" s="38" t="s">
        <v>86</v>
      </c>
      <c r="D66" s="38" t="s">
        <v>95</v>
      </c>
      <c r="E66" s="27">
        <v>31866</v>
      </c>
      <c r="F66" s="27">
        <v>1200</v>
      </c>
      <c r="G66" s="27">
        <v>125</v>
      </c>
      <c r="H66" s="27">
        <v>152</v>
      </c>
      <c r="I66" s="27">
        <v>0</v>
      </c>
      <c r="J66" s="27">
        <v>0</v>
      </c>
      <c r="K66" s="27">
        <v>0</v>
      </c>
      <c r="L66" s="27">
        <v>0</v>
      </c>
      <c r="M66" s="28">
        <v>277</v>
      </c>
      <c r="N66" s="27"/>
      <c r="O66" s="27">
        <v>0</v>
      </c>
      <c r="P66" s="29">
        <f t="shared" si="11"/>
        <v>277</v>
      </c>
      <c r="Q66" s="30">
        <v>3.7657691583505931E-2</v>
      </c>
      <c r="R66" s="30">
        <v>8.6926504738592866E-3</v>
      </c>
      <c r="S66" s="26"/>
    </row>
    <row r="67" spans="2:19" ht="15" customHeight="1" x14ac:dyDescent="0.2">
      <c r="B67" s="24" t="s">
        <v>85</v>
      </c>
      <c r="C67" s="38" t="s">
        <v>90</v>
      </c>
      <c r="D67" s="38" t="s">
        <v>96</v>
      </c>
      <c r="E67" s="27">
        <v>6440</v>
      </c>
      <c r="F67" s="27">
        <v>1100</v>
      </c>
      <c r="G67" s="27">
        <v>148</v>
      </c>
      <c r="H67" s="27">
        <v>367</v>
      </c>
      <c r="I67" s="27">
        <v>13</v>
      </c>
      <c r="J67" s="27">
        <v>0</v>
      </c>
      <c r="K67" s="27">
        <v>0</v>
      </c>
      <c r="L67" s="27">
        <v>0</v>
      </c>
      <c r="M67" s="28">
        <v>528</v>
      </c>
      <c r="N67" s="27"/>
      <c r="O67" s="27">
        <v>0</v>
      </c>
      <c r="P67" s="29">
        <f t="shared" si="11"/>
        <v>528</v>
      </c>
      <c r="Q67" s="30">
        <v>0.17080745341614906</v>
      </c>
      <c r="R67" s="30">
        <v>8.1987577639751549E-2</v>
      </c>
      <c r="S67" s="26"/>
    </row>
    <row r="68" spans="2:19" ht="15" customHeight="1" x14ac:dyDescent="0.2">
      <c r="B68" s="24" t="s">
        <v>85</v>
      </c>
      <c r="C68" s="38" t="s">
        <v>90</v>
      </c>
      <c r="D68" s="38" t="s">
        <v>97</v>
      </c>
      <c r="E68" s="27">
        <v>11069</v>
      </c>
      <c r="F68" s="27">
        <v>1000</v>
      </c>
      <c r="G68" s="27">
        <v>382</v>
      </c>
      <c r="H68" s="27">
        <v>491</v>
      </c>
      <c r="I68" s="27">
        <v>60</v>
      </c>
      <c r="J68" s="27">
        <v>0</v>
      </c>
      <c r="K68" s="27">
        <v>0</v>
      </c>
      <c r="L68" s="27">
        <v>0</v>
      </c>
      <c r="M68" s="28">
        <v>933</v>
      </c>
      <c r="N68" s="27"/>
      <c r="O68" s="27">
        <v>0</v>
      </c>
      <c r="P68" s="29">
        <f t="shared" si="11"/>
        <v>933</v>
      </c>
      <c r="Q68" s="30">
        <v>9.0342397687234621E-2</v>
      </c>
      <c r="R68" s="30">
        <v>8.4289457042189903E-2</v>
      </c>
      <c r="S68" s="26"/>
    </row>
    <row r="69" spans="2:19" ht="15" customHeight="1" x14ac:dyDescent="0.2">
      <c r="B69" s="24" t="s">
        <v>85</v>
      </c>
      <c r="C69" s="38" t="s">
        <v>86</v>
      </c>
      <c r="D69" s="38" t="s">
        <v>98</v>
      </c>
      <c r="E69" s="27">
        <v>29296</v>
      </c>
      <c r="F69" s="27">
        <v>1000</v>
      </c>
      <c r="G69" s="27">
        <v>19</v>
      </c>
      <c r="H69" s="27">
        <v>241</v>
      </c>
      <c r="I69" s="27">
        <v>1</v>
      </c>
      <c r="J69" s="27">
        <v>0</v>
      </c>
      <c r="K69" s="27">
        <v>0</v>
      </c>
      <c r="L69" s="27">
        <v>0</v>
      </c>
      <c r="M69" s="28">
        <v>261</v>
      </c>
      <c r="N69" s="27"/>
      <c r="O69" s="27">
        <v>0</v>
      </c>
      <c r="P69" s="29">
        <f t="shared" si="11"/>
        <v>261</v>
      </c>
      <c r="Q69" s="30">
        <v>3.4134352812670674E-2</v>
      </c>
      <c r="R69" s="30">
        <v>8.9090660841070462E-3</v>
      </c>
      <c r="S69" s="26"/>
    </row>
    <row r="70" spans="2:19" ht="15" customHeight="1" x14ac:dyDescent="0.2">
      <c r="B70" s="13" t="s">
        <v>23</v>
      </c>
      <c r="C70" s="14"/>
      <c r="D70" s="14"/>
      <c r="E70" s="15">
        <f>+SUM(E59:E69)</f>
        <v>267594</v>
      </c>
      <c r="F70" s="15">
        <f t="shared" ref="F70:L70" si="12">+SUM(F59:F69)</f>
        <v>16600</v>
      </c>
      <c r="G70" s="15">
        <f t="shared" si="12"/>
        <v>6208</v>
      </c>
      <c r="H70" s="15">
        <f t="shared" si="12"/>
        <v>6025</v>
      </c>
      <c r="I70" s="15">
        <f t="shared" si="12"/>
        <v>151</v>
      </c>
      <c r="J70" s="15">
        <f t="shared" si="12"/>
        <v>23</v>
      </c>
      <c r="K70" s="15">
        <f t="shared" si="12"/>
        <v>0</v>
      </c>
      <c r="L70" s="15">
        <f t="shared" si="12"/>
        <v>0</v>
      </c>
      <c r="M70" s="15">
        <f t="shared" si="1"/>
        <v>12407</v>
      </c>
      <c r="N70" s="15">
        <f t="shared" ref="N70:O70" si="13">+SUM(N59:N69)</f>
        <v>0</v>
      </c>
      <c r="O70" s="15">
        <f t="shared" si="13"/>
        <v>25</v>
      </c>
      <c r="P70" s="15">
        <f>M70+N70+O70</f>
        <v>12432</v>
      </c>
      <c r="Q70" s="16">
        <f>IFERROR(F70/E70,0)</f>
        <v>6.2034275805885032E-2</v>
      </c>
      <c r="R70" s="16">
        <f>+IFERROR(M70/E70,0)</f>
        <v>4.6365015658049132E-2</v>
      </c>
      <c r="S70" s="48"/>
    </row>
    <row r="71" spans="2:19" ht="15" customHeight="1" x14ac:dyDescent="0.2">
      <c r="B71" s="24" t="s">
        <v>99</v>
      </c>
      <c r="C71" s="24" t="s">
        <v>100</v>
      </c>
      <c r="D71" s="24" t="s">
        <v>62</v>
      </c>
      <c r="E71" s="27">
        <v>417</v>
      </c>
      <c r="F71" s="27">
        <v>401</v>
      </c>
      <c r="G71" s="27">
        <v>45</v>
      </c>
      <c r="H71" s="27">
        <v>222</v>
      </c>
      <c r="I71" s="27">
        <v>14</v>
      </c>
      <c r="J71" s="27">
        <v>0</v>
      </c>
      <c r="K71" s="27">
        <v>0</v>
      </c>
      <c r="L71" s="27">
        <v>0</v>
      </c>
      <c r="M71" s="28">
        <v>281</v>
      </c>
      <c r="N71" s="27">
        <v>5</v>
      </c>
      <c r="O71" s="27">
        <v>4</v>
      </c>
      <c r="P71" s="29">
        <v>290</v>
      </c>
      <c r="Q71" s="30">
        <v>0.9616306954436451</v>
      </c>
      <c r="R71" s="30">
        <v>0.67386091127098324</v>
      </c>
      <c r="S71" s="49" t="s">
        <v>101</v>
      </c>
    </row>
    <row r="72" spans="2:19" ht="15" customHeight="1" x14ac:dyDescent="0.2">
      <c r="B72" s="24" t="s">
        <v>99</v>
      </c>
      <c r="C72" s="24" t="s">
        <v>100</v>
      </c>
      <c r="D72" s="24" t="s">
        <v>102</v>
      </c>
      <c r="E72" s="27">
        <v>1000</v>
      </c>
      <c r="F72" s="27">
        <v>1000</v>
      </c>
      <c r="G72" s="27">
        <v>629</v>
      </c>
      <c r="H72" s="27">
        <v>338</v>
      </c>
      <c r="I72" s="27">
        <v>42</v>
      </c>
      <c r="J72" s="27">
        <v>0</v>
      </c>
      <c r="K72" s="27">
        <v>0</v>
      </c>
      <c r="L72" s="27">
        <v>0</v>
      </c>
      <c r="M72" s="28">
        <v>1009</v>
      </c>
      <c r="N72" s="27">
        <v>10</v>
      </c>
      <c r="O72" s="27">
        <v>1</v>
      </c>
      <c r="P72" s="29">
        <v>1020</v>
      </c>
      <c r="Q72" s="30">
        <v>1</v>
      </c>
      <c r="R72" s="30">
        <v>1.0089999999999999</v>
      </c>
      <c r="S72" s="49" t="s">
        <v>101</v>
      </c>
    </row>
    <row r="73" spans="2:19" ht="15" customHeight="1" x14ac:dyDescent="0.2">
      <c r="B73" s="24" t="s">
        <v>99</v>
      </c>
      <c r="C73" s="24" t="s">
        <v>100</v>
      </c>
      <c r="D73" s="24" t="s">
        <v>103</v>
      </c>
      <c r="E73" s="27">
        <v>1550</v>
      </c>
      <c r="F73" s="27">
        <v>1550</v>
      </c>
      <c r="G73" s="27">
        <v>438</v>
      </c>
      <c r="H73" s="27">
        <v>679</v>
      </c>
      <c r="I73" s="27">
        <v>136</v>
      </c>
      <c r="J73" s="27">
        <v>0</v>
      </c>
      <c r="K73" s="27">
        <v>0</v>
      </c>
      <c r="L73" s="27">
        <v>0</v>
      </c>
      <c r="M73" s="28">
        <v>1253</v>
      </c>
      <c r="N73" s="27">
        <v>9</v>
      </c>
      <c r="O73" s="27">
        <v>2</v>
      </c>
      <c r="P73" s="29">
        <v>1264</v>
      </c>
      <c r="Q73" s="30">
        <v>1</v>
      </c>
      <c r="R73" s="30">
        <v>0.80838709677419351</v>
      </c>
      <c r="S73" s="49" t="s">
        <v>101</v>
      </c>
    </row>
    <row r="74" spans="2:19" ht="15" customHeight="1" x14ac:dyDescent="0.2">
      <c r="B74" s="24" t="s">
        <v>99</v>
      </c>
      <c r="C74" s="24" t="s">
        <v>100</v>
      </c>
      <c r="D74" s="24" t="s">
        <v>104</v>
      </c>
      <c r="E74" s="27">
        <v>980</v>
      </c>
      <c r="F74" s="27">
        <v>980</v>
      </c>
      <c r="G74" s="27">
        <v>441</v>
      </c>
      <c r="H74" s="27">
        <v>447</v>
      </c>
      <c r="I74" s="27">
        <v>26</v>
      </c>
      <c r="J74" s="27">
        <v>0</v>
      </c>
      <c r="K74" s="27">
        <v>0</v>
      </c>
      <c r="L74" s="27">
        <v>0</v>
      </c>
      <c r="M74" s="28">
        <v>914</v>
      </c>
      <c r="N74" s="27">
        <v>13</v>
      </c>
      <c r="O74" s="27">
        <v>2</v>
      </c>
      <c r="P74" s="29">
        <v>929</v>
      </c>
      <c r="Q74" s="30">
        <v>1</v>
      </c>
      <c r="R74" s="30">
        <v>0.93265306122448977</v>
      </c>
      <c r="S74" s="49" t="s">
        <v>101</v>
      </c>
    </row>
    <row r="75" spans="2:19" ht="15" customHeight="1" x14ac:dyDescent="0.2">
      <c r="B75" s="13" t="s">
        <v>23</v>
      </c>
      <c r="C75" s="14"/>
      <c r="D75" s="14"/>
      <c r="E75" s="15">
        <f t="shared" ref="E75:L75" si="14">+SUM(E71:E74)</f>
        <v>3947</v>
      </c>
      <c r="F75" s="15">
        <f t="shared" si="14"/>
        <v>3931</v>
      </c>
      <c r="G75" s="15">
        <f t="shared" si="14"/>
        <v>1553</v>
      </c>
      <c r="H75" s="15">
        <f t="shared" si="14"/>
        <v>1686</v>
      </c>
      <c r="I75" s="15">
        <f t="shared" si="14"/>
        <v>218</v>
      </c>
      <c r="J75" s="15">
        <f t="shared" si="14"/>
        <v>0</v>
      </c>
      <c r="K75" s="15">
        <f t="shared" si="14"/>
        <v>0</v>
      </c>
      <c r="L75" s="15">
        <f t="shared" si="14"/>
        <v>0</v>
      </c>
      <c r="M75" s="15">
        <f t="shared" si="1"/>
        <v>3457</v>
      </c>
      <c r="N75" s="15">
        <f t="shared" ref="N75:P75" si="15">+SUM(N71:N74)</f>
        <v>37</v>
      </c>
      <c r="O75" s="15">
        <f t="shared" si="15"/>
        <v>9</v>
      </c>
      <c r="P75" s="15">
        <f t="shared" si="15"/>
        <v>3503</v>
      </c>
      <c r="Q75" s="16">
        <f>IFERROR(F75/E75,0)</f>
        <v>0.99594628832024323</v>
      </c>
      <c r="R75" s="16">
        <f>+IFERROR(M75/E75,0)</f>
        <v>0.8758550798074487</v>
      </c>
      <c r="S75" s="48"/>
    </row>
    <row r="76" spans="2:19" ht="15" customHeight="1" x14ac:dyDescent="0.2">
      <c r="B76" s="50" t="s">
        <v>105</v>
      </c>
      <c r="C76" s="2" t="s">
        <v>86</v>
      </c>
      <c r="D76" s="35" t="s">
        <v>106</v>
      </c>
      <c r="E76" s="51">
        <v>312</v>
      </c>
      <c r="F76" s="51">
        <v>307</v>
      </c>
      <c r="G76" s="51">
        <v>154</v>
      </c>
      <c r="H76" s="51">
        <v>153</v>
      </c>
      <c r="I76" s="51"/>
      <c r="J76" s="51"/>
      <c r="K76" s="51"/>
      <c r="L76" s="51"/>
      <c r="M76" s="51">
        <v>307</v>
      </c>
      <c r="N76" s="51">
        <v>0</v>
      </c>
      <c r="O76" s="51"/>
      <c r="P76" s="51">
        <v>307</v>
      </c>
      <c r="Q76" s="52">
        <v>0.98397435897435892</v>
      </c>
      <c r="R76" s="52">
        <v>0.98397435897435892</v>
      </c>
      <c r="S76" s="53" t="s">
        <v>107</v>
      </c>
    </row>
    <row r="77" spans="2:19" ht="15" customHeight="1" x14ac:dyDescent="0.2">
      <c r="B77" s="50" t="s">
        <v>105</v>
      </c>
      <c r="C77" s="35" t="s">
        <v>86</v>
      </c>
      <c r="D77" s="35" t="s">
        <v>108</v>
      </c>
      <c r="E77" s="51">
        <v>169</v>
      </c>
      <c r="F77" s="51">
        <v>169</v>
      </c>
      <c r="G77" s="51">
        <v>169</v>
      </c>
      <c r="H77" s="51"/>
      <c r="I77" s="51"/>
      <c r="J77" s="51"/>
      <c r="K77" s="51"/>
      <c r="L77" s="51"/>
      <c r="M77" s="51">
        <v>169</v>
      </c>
      <c r="N77" s="51">
        <v>0</v>
      </c>
      <c r="O77" s="51"/>
      <c r="P77" s="51">
        <v>169</v>
      </c>
      <c r="Q77" s="52">
        <v>1</v>
      </c>
      <c r="R77" s="52">
        <v>1</v>
      </c>
      <c r="S77" s="53"/>
    </row>
    <row r="78" spans="2:19" ht="15" customHeight="1" x14ac:dyDescent="0.2">
      <c r="B78" s="50" t="s">
        <v>105</v>
      </c>
      <c r="C78" s="35" t="s">
        <v>109</v>
      </c>
      <c r="D78" s="35" t="s">
        <v>110</v>
      </c>
      <c r="E78" s="51">
        <v>371</v>
      </c>
      <c r="F78" s="51">
        <v>371</v>
      </c>
      <c r="G78" s="51">
        <v>110</v>
      </c>
      <c r="H78" s="51">
        <v>261</v>
      </c>
      <c r="I78" s="51"/>
      <c r="J78" s="51"/>
      <c r="K78" s="51"/>
      <c r="L78" s="51"/>
      <c r="M78" s="54">
        <v>371</v>
      </c>
      <c r="N78" s="51">
        <v>0</v>
      </c>
      <c r="O78" s="51"/>
      <c r="P78" s="51">
        <v>371</v>
      </c>
      <c r="Q78" s="55">
        <v>1</v>
      </c>
      <c r="R78" s="55">
        <v>1</v>
      </c>
      <c r="S78" s="56" t="s">
        <v>111</v>
      </c>
    </row>
    <row r="79" spans="2:19" ht="15" customHeight="1" x14ac:dyDescent="0.2">
      <c r="B79" s="13" t="s">
        <v>23</v>
      </c>
      <c r="C79" s="14"/>
      <c r="D79" s="14"/>
      <c r="E79" s="15">
        <f>+SUM(E76:E78)</f>
        <v>852</v>
      </c>
      <c r="F79" s="15">
        <f t="shared" ref="F79:L79" si="16">+SUM(F76:F78)</f>
        <v>847</v>
      </c>
      <c r="G79" s="15">
        <f t="shared" si="16"/>
        <v>433</v>
      </c>
      <c r="H79" s="15">
        <f t="shared" si="16"/>
        <v>414</v>
      </c>
      <c r="I79" s="15">
        <f t="shared" si="16"/>
        <v>0</v>
      </c>
      <c r="J79" s="15">
        <f t="shared" si="16"/>
        <v>0</v>
      </c>
      <c r="K79" s="15">
        <f t="shared" si="16"/>
        <v>0</v>
      </c>
      <c r="L79" s="15">
        <f t="shared" si="16"/>
        <v>0</v>
      </c>
      <c r="M79" s="15">
        <f t="shared" ref="M79" si="17">+SUM(M76:M78)</f>
        <v>847</v>
      </c>
      <c r="N79" s="15">
        <f>+SUM(N78)</f>
        <v>0</v>
      </c>
      <c r="O79" s="15">
        <f>+SUM(O78)</f>
        <v>0</v>
      </c>
      <c r="P79" s="15">
        <f>+SUM(P76:P78)</f>
        <v>847</v>
      </c>
      <c r="Q79" s="16">
        <f>IFERROR(F79/E79,0)</f>
        <v>0.994131455399061</v>
      </c>
      <c r="R79" s="16">
        <f>+IFERROR(M79/E79,0)</f>
        <v>0.994131455399061</v>
      </c>
      <c r="S79" s="57"/>
    </row>
    <row r="80" spans="2:19" ht="15" customHeight="1" x14ac:dyDescent="0.2">
      <c r="B80" s="24" t="s">
        <v>112</v>
      </c>
      <c r="C80" s="35" t="s">
        <v>113</v>
      </c>
      <c r="D80" s="35" t="s">
        <v>114</v>
      </c>
      <c r="E80" s="45">
        <v>25766</v>
      </c>
      <c r="F80" s="45">
        <v>1159</v>
      </c>
      <c r="G80" s="45">
        <v>907</v>
      </c>
      <c r="H80" s="45">
        <v>228</v>
      </c>
      <c r="I80" s="45">
        <v>19</v>
      </c>
      <c r="J80" s="45">
        <v>5</v>
      </c>
      <c r="K80" s="45"/>
      <c r="L80" s="45"/>
      <c r="M80" s="28">
        <v>1159</v>
      </c>
      <c r="N80" s="45">
        <v>15</v>
      </c>
      <c r="O80" s="45"/>
      <c r="P80" s="45">
        <v>1174</v>
      </c>
      <c r="Q80" s="58">
        <v>4.4981758907086861E-2</v>
      </c>
      <c r="R80" s="58">
        <v>4.4981758907086861E-2</v>
      </c>
      <c r="S80" s="56"/>
    </row>
    <row r="81" spans="2:19" ht="15" customHeight="1" x14ac:dyDescent="0.2">
      <c r="B81" s="13" t="s">
        <v>23</v>
      </c>
      <c r="C81" s="14"/>
      <c r="D81" s="14"/>
      <c r="E81" s="15">
        <f>+SUM(E80)</f>
        <v>25766</v>
      </c>
      <c r="F81" s="15">
        <f t="shared" ref="F81:L81" si="18">+SUM(F80)</f>
        <v>1159</v>
      </c>
      <c r="G81" s="15">
        <f t="shared" si="18"/>
        <v>907</v>
      </c>
      <c r="H81" s="15">
        <f t="shared" si="18"/>
        <v>228</v>
      </c>
      <c r="I81" s="15">
        <f t="shared" si="18"/>
        <v>19</v>
      </c>
      <c r="J81" s="15">
        <f t="shared" si="18"/>
        <v>5</v>
      </c>
      <c r="K81" s="15">
        <f t="shared" si="18"/>
        <v>0</v>
      </c>
      <c r="L81" s="15">
        <f t="shared" si="18"/>
        <v>0</v>
      </c>
      <c r="M81" s="15">
        <f t="shared" si="1"/>
        <v>1159</v>
      </c>
      <c r="N81" s="15">
        <f>+SUM(N80)</f>
        <v>15</v>
      </c>
      <c r="O81" s="15">
        <f>+SUM(O80)</f>
        <v>0</v>
      </c>
      <c r="P81" s="15">
        <f>+SUM(P80)</f>
        <v>1174</v>
      </c>
      <c r="Q81" s="16">
        <f>IFERROR(F81/E81,0)</f>
        <v>4.4981758907086861E-2</v>
      </c>
      <c r="R81" s="16">
        <f>+IFERROR(M81/E81,0)</f>
        <v>4.4981758907086861E-2</v>
      </c>
      <c r="S81" s="57"/>
    </row>
    <row r="82" spans="2:19" ht="15" customHeight="1" x14ac:dyDescent="0.2">
      <c r="B82" s="24" t="s">
        <v>115</v>
      </c>
      <c r="C82" s="24" t="s">
        <v>116</v>
      </c>
      <c r="D82" s="24" t="s">
        <v>117</v>
      </c>
      <c r="E82" s="27">
        <v>2328</v>
      </c>
      <c r="F82" s="27">
        <v>601</v>
      </c>
      <c r="G82" s="27">
        <v>336</v>
      </c>
      <c r="H82" s="27">
        <v>251</v>
      </c>
      <c r="I82" s="27">
        <v>4</v>
      </c>
      <c r="J82" s="27">
        <v>0</v>
      </c>
      <c r="K82" s="27">
        <v>0</v>
      </c>
      <c r="L82" s="27">
        <v>0</v>
      </c>
      <c r="M82" s="28">
        <v>591</v>
      </c>
      <c r="N82" s="27">
        <v>1</v>
      </c>
      <c r="O82" s="27">
        <v>0</v>
      </c>
      <c r="P82" s="29">
        <v>592</v>
      </c>
      <c r="Q82" s="30">
        <v>0.25816151202749144</v>
      </c>
      <c r="R82" s="30">
        <v>0.25386597938144329</v>
      </c>
      <c r="S82" s="49"/>
    </row>
    <row r="83" spans="2:19" ht="15" customHeight="1" x14ac:dyDescent="0.2">
      <c r="B83" s="24" t="s">
        <v>115</v>
      </c>
      <c r="C83" s="24" t="s">
        <v>116</v>
      </c>
      <c r="D83" s="24" t="s">
        <v>118</v>
      </c>
      <c r="E83" s="27">
        <v>2215</v>
      </c>
      <c r="F83" s="27">
        <v>840</v>
      </c>
      <c r="G83" s="27">
        <v>80</v>
      </c>
      <c r="H83" s="27">
        <v>750</v>
      </c>
      <c r="I83" s="27">
        <v>5</v>
      </c>
      <c r="J83" s="27">
        <v>0</v>
      </c>
      <c r="K83" s="27">
        <v>0</v>
      </c>
      <c r="L83" s="27">
        <v>0</v>
      </c>
      <c r="M83" s="28">
        <v>835</v>
      </c>
      <c r="N83" s="27">
        <v>2</v>
      </c>
      <c r="O83" s="27">
        <v>0</v>
      </c>
      <c r="P83" s="29">
        <v>837</v>
      </c>
      <c r="Q83" s="30">
        <v>0.37923250564334088</v>
      </c>
      <c r="R83" s="30">
        <v>0.37697516930022573</v>
      </c>
      <c r="S83" s="49"/>
    </row>
    <row r="84" spans="2:19" ht="15" customHeight="1" x14ac:dyDescent="0.2">
      <c r="B84" s="24" t="s">
        <v>115</v>
      </c>
      <c r="C84" s="24" t="s">
        <v>116</v>
      </c>
      <c r="D84" s="24" t="s">
        <v>119</v>
      </c>
      <c r="E84" s="27">
        <v>1791</v>
      </c>
      <c r="F84" s="27">
        <v>206</v>
      </c>
      <c r="G84" s="27">
        <v>17</v>
      </c>
      <c r="H84" s="27">
        <v>175</v>
      </c>
      <c r="I84" s="27">
        <v>9</v>
      </c>
      <c r="J84" s="27">
        <v>0</v>
      </c>
      <c r="K84" s="27">
        <v>0</v>
      </c>
      <c r="L84" s="27">
        <v>0</v>
      </c>
      <c r="M84" s="28">
        <v>201</v>
      </c>
      <c r="N84" s="27">
        <v>1</v>
      </c>
      <c r="O84" s="27">
        <v>0</v>
      </c>
      <c r="P84" s="29">
        <v>202</v>
      </c>
      <c r="Q84" s="30">
        <v>0.11501954215522055</v>
      </c>
      <c r="R84" s="30">
        <v>0.11222780569514237</v>
      </c>
      <c r="S84" s="49"/>
    </row>
    <row r="85" spans="2:19" ht="15" customHeight="1" x14ac:dyDescent="0.2">
      <c r="B85" s="24" t="s">
        <v>115</v>
      </c>
      <c r="C85" s="24" t="s">
        <v>116</v>
      </c>
      <c r="D85" s="24" t="s">
        <v>120</v>
      </c>
      <c r="E85" s="27">
        <v>1964</v>
      </c>
      <c r="F85" s="27">
        <v>351</v>
      </c>
      <c r="G85" s="27">
        <v>46</v>
      </c>
      <c r="H85" s="27">
        <v>293</v>
      </c>
      <c r="I85" s="27">
        <v>7</v>
      </c>
      <c r="J85" s="27">
        <v>0</v>
      </c>
      <c r="K85" s="27">
        <v>0</v>
      </c>
      <c r="L85" s="27">
        <v>0</v>
      </c>
      <c r="M85" s="28">
        <v>346</v>
      </c>
      <c r="N85" s="27">
        <v>0</v>
      </c>
      <c r="O85" s="27">
        <v>0</v>
      </c>
      <c r="P85" s="29">
        <v>346</v>
      </c>
      <c r="Q85" s="30">
        <v>0.17871690427698575</v>
      </c>
      <c r="R85" s="30">
        <v>0.17617107942973523</v>
      </c>
      <c r="S85" s="49"/>
    </row>
    <row r="86" spans="2:19" ht="15" customHeight="1" x14ac:dyDescent="0.2">
      <c r="B86" s="24" t="s">
        <v>115</v>
      </c>
      <c r="C86" s="24" t="s">
        <v>116</v>
      </c>
      <c r="D86" s="24" t="s">
        <v>121</v>
      </c>
      <c r="E86" s="27">
        <v>4583</v>
      </c>
      <c r="F86" s="27">
        <v>474</v>
      </c>
      <c r="G86" s="27">
        <v>26</v>
      </c>
      <c r="H86" s="27">
        <v>434</v>
      </c>
      <c r="I86" s="27">
        <v>9</v>
      </c>
      <c r="J86" s="27">
        <v>0</v>
      </c>
      <c r="K86" s="27">
        <v>0</v>
      </c>
      <c r="L86" s="27">
        <v>0</v>
      </c>
      <c r="M86" s="28">
        <v>469</v>
      </c>
      <c r="N86" s="27">
        <v>0</v>
      </c>
      <c r="O86" s="27">
        <v>0</v>
      </c>
      <c r="P86" s="29">
        <v>469</v>
      </c>
      <c r="Q86" s="30">
        <v>0.10342570368754091</v>
      </c>
      <c r="R86" s="30">
        <v>0.10233471525201833</v>
      </c>
      <c r="S86" s="49"/>
    </row>
    <row r="87" spans="2:19" ht="15" customHeight="1" x14ac:dyDescent="0.2">
      <c r="B87" s="24" t="s">
        <v>115</v>
      </c>
      <c r="C87" s="24" t="s">
        <v>116</v>
      </c>
      <c r="D87" s="24" t="s">
        <v>122</v>
      </c>
      <c r="E87" s="27">
        <v>1103</v>
      </c>
      <c r="F87" s="27">
        <v>272</v>
      </c>
      <c r="G87" s="27">
        <v>20</v>
      </c>
      <c r="H87" s="27">
        <v>246</v>
      </c>
      <c r="I87" s="27">
        <v>1</v>
      </c>
      <c r="J87" s="27">
        <v>0</v>
      </c>
      <c r="K87" s="27">
        <v>0</v>
      </c>
      <c r="L87" s="27">
        <v>0</v>
      </c>
      <c r="M87" s="28">
        <v>267</v>
      </c>
      <c r="N87" s="27">
        <v>1</v>
      </c>
      <c r="O87" s="27">
        <v>0</v>
      </c>
      <c r="P87" s="29">
        <v>268</v>
      </c>
      <c r="Q87" s="30">
        <v>0.24660018132366274</v>
      </c>
      <c r="R87" s="30">
        <v>0.24206708975521304</v>
      </c>
      <c r="S87" s="49"/>
    </row>
    <row r="88" spans="2:19" ht="15" customHeight="1" x14ac:dyDescent="0.2">
      <c r="B88" s="24" t="s">
        <v>115</v>
      </c>
      <c r="C88" s="24" t="s">
        <v>39</v>
      </c>
      <c r="D88" s="24" t="s">
        <v>123</v>
      </c>
      <c r="E88" s="27">
        <v>1543</v>
      </c>
      <c r="F88" s="27">
        <v>173</v>
      </c>
      <c r="G88" s="27">
        <v>1</v>
      </c>
      <c r="H88" s="27">
        <v>164</v>
      </c>
      <c r="I88" s="27">
        <v>3</v>
      </c>
      <c r="J88" s="27">
        <v>0</v>
      </c>
      <c r="K88" s="27">
        <v>0</v>
      </c>
      <c r="L88" s="27">
        <v>0</v>
      </c>
      <c r="M88" s="28">
        <v>168</v>
      </c>
      <c r="N88" s="27">
        <v>0</v>
      </c>
      <c r="O88" s="27">
        <v>0</v>
      </c>
      <c r="P88" s="29">
        <v>168</v>
      </c>
      <c r="Q88" s="30">
        <v>0.11211924821775761</v>
      </c>
      <c r="R88" s="30">
        <v>0.10887880751782242</v>
      </c>
      <c r="S88" s="49"/>
    </row>
    <row r="89" spans="2:19" ht="15" customHeight="1" x14ac:dyDescent="0.2">
      <c r="B89" s="24" t="s">
        <v>115</v>
      </c>
      <c r="C89" s="24" t="s">
        <v>39</v>
      </c>
      <c r="D89" s="24" t="s">
        <v>124</v>
      </c>
      <c r="E89" s="27">
        <v>1447</v>
      </c>
      <c r="F89" s="27">
        <v>251</v>
      </c>
      <c r="G89" s="27">
        <v>0</v>
      </c>
      <c r="H89" s="27">
        <v>245</v>
      </c>
      <c r="I89" s="27">
        <v>1</v>
      </c>
      <c r="J89" s="27">
        <v>0</v>
      </c>
      <c r="K89" s="27">
        <v>0</v>
      </c>
      <c r="L89" s="27">
        <v>0</v>
      </c>
      <c r="M89" s="28">
        <v>246</v>
      </c>
      <c r="N89" s="27">
        <v>1</v>
      </c>
      <c r="O89" s="27">
        <v>0</v>
      </c>
      <c r="P89" s="29">
        <v>247</v>
      </c>
      <c r="Q89" s="30">
        <v>0.17346233586731169</v>
      </c>
      <c r="R89" s="30">
        <v>0.17000691085003455</v>
      </c>
      <c r="S89" s="49"/>
    </row>
    <row r="90" spans="2:19" ht="15" customHeight="1" x14ac:dyDescent="0.2">
      <c r="B90" s="13" t="s">
        <v>23</v>
      </c>
      <c r="C90" s="14"/>
      <c r="D90" s="14"/>
      <c r="E90" s="15">
        <f t="shared" ref="E90:O90" si="19">+SUM(E82:E89)</f>
        <v>16974</v>
      </c>
      <c r="F90" s="15">
        <f t="shared" si="19"/>
        <v>3168</v>
      </c>
      <c r="G90" s="15">
        <f t="shared" si="19"/>
        <v>526</v>
      </c>
      <c r="H90" s="15">
        <f t="shared" si="19"/>
        <v>2558</v>
      </c>
      <c r="I90" s="15">
        <f t="shared" si="19"/>
        <v>39</v>
      </c>
      <c r="J90" s="15">
        <f t="shared" si="19"/>
        <v>0</v>
      </c>
      <c r="K90" s="15">
        <f t="shared" si="19"/>
        <v>0</v>
      </c>
      <c r="L90" s="15">
        <f t="shared" si="19"/>
        <v>0</v>
      </c>
      <c r="M90" s="15">
        <f t="shared" si="1"/>
        <v>3123</v>
      </c>
      <c r="N90" s="15">
        <f t="shared" si="19"/>
        <v>6</v>
      </c>
      <c r="O90" s="15">
        <f t="shared" si="19"/>
        <v>0</v>
      </c>
      <c r="P90" s="15">
        <f>+SUM(P82:P89)</f>
        <v>3129</v>
      </c>
      <c r="Q90" s="16">
        <f>IFERROR(F90/E90,0)</f>
        <v>0.18663838812301167</v>
      </c>
      <c r="R90" s="16">
        <f>+IFERROR(M90/E90,0)</f>
        <v>0.18398727465535525</v>
      </c>
      <c r="S90" s="48"/>
    </row>
    <row r="91" spans="2:19" ht="15" customHeight="1" x14ac:dyDescent="0.2">
      <c r="B91" s="24" t="s">
        <v>125</v>
      </c>
      <c r="C91" s="38" t="s">
        <v>116</v>
      </c>
      <c r="D91" s="38" t="s">
        <v>126</v>
      </c>
      <c r="E91" s="27">
        <v>11939</v>
      </c>
      <c r="F91" s="27">
        <v>112</v>
      </c>
      <c r="G91" s="27">
        <v>68</v>
      </c>
      <c r="H91" s="27">
        <v>44</v>
      </c>
      <c r="I91" s="27">
        <v>0</v>
      </c>
      <c r="J91" s="27">
        <v>0</v>
      </c>
      <c r="K91" s="27">
        <v>0</v>
      </c>
      <c r="L91" s="27">
        <v>0</v>
      </c>
      <c r="M91" s="28">
        <v>112</v>
      </c>
      <c r="N91" s="27">
        <v>0</v>
      </c>
      <c r="O91" s="27">
        <v>0</v>
      </c>
      <c r="P91" s="29">
        <v>112</v>
      </c>
      <c r="Q91" s="30">
        <v>9.3810201859452214E-3</v>
      </c>
      <c r="R91" s="30">
        <v>9.3810201859452214E-3</v>
      </c>
      <c r="S91" s="49"/>
    </row>
    <row r="92" spans="2:19" ht="15" customHeight="1" x14ac:dyDescent="0.2">
      <c r="B92" s="24" t="s">
        <v>125</v>
      </c>
      <c r="C92" s="38" t="s">
        <v>116</v>
      </c>
      <c r="D92" s="38" t="s">
        <v>127</v>
      </c>
      <c r="E92" s="27">
        <v>9941</v>
      </c>
      <c r="F92" s="27">
        <v>313</v>
      </c>
      <c r="G92" s="27">
        <v>313</v>
      </c>
      <c r="H92" s="27">
        <v>0</v>
      </c>
      <c r="I92" s="27">
        <v>0</v>
      </c>
      <c r="J92" s="27">
        <v>0</v>
      </c>
      <c r="K92" s="27">
        <v>0</v>
      </c>
      <c r="L92" s="27">
        <v>0</v>
      </c>
      <c r="M92" s="28">
        <v>313</v>
      </c>
      <c r="N92" s="27">
        <v>0</v>
      </c>
      <c r="O92" s="27">
        <v>0</v>
      </c>
      <c r="P92" s="29">
        <v>313</v>
      </c>
      <c r="Q92" s="30">
        <v>3.1485766019515138E-2</v>
      </c>
      <c r="R92" s="30">
        <v>3.1485766019515138E-2</v>
      </c>
      <c r="S92" s="49"/>
    </row>
    <row r="93" spans="2:19" ht="15" customHeight="1" x14ac:dyDescent="0.2">
      <c r="B93" s="24" t="s">
        <v>125</v>
      </c>
      <c r="C93" s="38" t="s">
        <v>116</v>
      </c>
      <c r="D93" s="38" t="s">
        <v>128</v>
      </c>
      <c r="E93" s="27">
        <v>11940</v>
      </c>
      <c r="F93" s="27">
        <v>598</v>
      </c>
      <c r="G93" s="27">
        <v>596</v>
      </c>
      <c r="H93" s="27">
        <v>0</v>
      </c>
      <c r="I93" s="27">
        <v>0</v>
      </c>
      <c r="J93" s="27">
        <v>0</v>
      </c>
      <c r="K93" s="27">
        <v>0</v>
      </c>
      <c r="L93" s="27">
        <v>0</v>
      </c>
      <c r="M93" s="28">
        <v>596</v>
      </c>
      <c r="N93" s="27">
        <v>2</v>
      </c>
      <c r="O93" s="27">
        <v>0</v>
      </c>
      <c r="P93" s="29">
        <v>598</v>
      </c>
      <c r="Q93" s="30">
        <v>5.0083752093802343E-2</v>
      </c>
      <c r="R93" s="30">
        <v>4.9916247906197656E-2</v>
      </c>
      <c r="S93" s="49"/>
    </row>
    <row r="94" spans="2:19" ht="15" customHeight="1" x14ac:dyDescent="0.2">
      <c r="B94" s="24" t="s">
        <v>125</v>
      </c>
      <c r="C94" s="38" t="s">
        <v>39</v>
      </c>
      <c r="D94" s="38" t="s">
        <v>129</v>
      </c>
      <c r="E94" s="27">
        <v>4556</v>
      </c>
      <c r="F94" s="27">
        <v>473</v>
      </c>
      <c r="G94" s="27">
        <v>32</v>
      </c>
      <c r="H94" s="27">
        <v>430</v>
      </c>
      <c r="I94" s="27">
        <v>7</v>
      </c>
      <c r="J94" s="27">
        <v>1</v>
      </c>
      <c r="K94" s="27">
        <v>0</v>
      </c>
      <c r="L94" s="27">
        <v>0</v>
      </c>
      <c r="M94" s="28">
        <v>470</v>
      </c>
      <c r="N94" s="27">
        <v>3</v>
      </c>
      <c r="O94" s="27">
        <v>0</v>
      </c>
      <c r="P94" s="29">
        <v>473</v>
      </c>
      <c r="Q94" s="30">
        <v>0.10381913959613696</v>
      </c>
      <c r="R94" s="30">
        <v>0.10316066725197541</v>
      </c>
      <c r="S94" s="49"/>
    </row>
    <row r="95" spans="2:19" ht="15" customHeight="1" x14ac:dyDescent="0.2">
      <c r="B95" s="24" t="s">
        <v>125</v>
      </c>
      <c r="C95" s="38" t="s">
        <v>130</v>
      </c>
      <c r="D95" s="38" t="s">
        <v>131</v>
      </c>
      <c r="E95" s="27">
        <v>7619</v>
      </c>
      <c r="F95" s="27">
        <v>251</v>
      </c>
      <c r="G95" s="27">
        <v>247</v>
      </c>
      <c r="H95" s="27">
        <v>2</v>
      </c>
      <c r="I95" s="27">
        <v>0</v>
      </c>
      <c r="J95" s="27">
        <v>0</v>
      </c>
      <c r="K95" s="27">
        <v>0</v>
      </c>
      <c r="L95" s="27">
        <v>0</v>
      </c>
      <c r="M95" s="28">
        <v>249</v>
      </c>
      <c r="N95" s="27">
        <v>2</v>
      </c>
      <c r="O95" s="27">
        <v>0</v>
      </c>
      <c r="P95" s="29">
        <v>251</v>
      </c>
      <c r="Q95" s="30">
        <v>3.2943955899724375E-2</v>
      </c>
      <c r="R95" s="30">
        <v>3.2681454259089117E-2</v>
      </c>
      <c r="S95" s="49"/>
    </row>
    <row r="96" spans="2:19" ht="15" customHeight="1" x14ac:dyDescent="0.2">
      <c r="B96" s="24" t="s">
        <v>125</v>
      </c>
      <c r="C96" s="38" t="s">
        <v>130</v>
      </c>
      <c r="D96" s="38" t="s">
        <v>132</v>
      </c>
      <c r="E96" s="27">
        <v>8644</v>
      </c>
      <c r="F96" s="27">
        <v>350</v>
      </c>
      <c r="G96" s="27">
        <v>242</v>
      </c>
      <c r="H96" s="27">
        <v>107</v>
      </c>
      <c r="I96" s="27">
        <v>1</v>
      </c>
      <c r="J96" s="27">
        <v>0</v>
      </c>
      <c r="K96" s="27">
        <v>0</v>
      </c>
      <c r="L96" s="27">
        <v>0</v>
      </c>
      <c r="M96" s="28">
        <v>350</v>
      </c>
      <c r="N96" s="27">
        <v>0</v>
      </c>
      <c r="O96" s="27">
        <v>0</v>
      </c>
      <c r="P96" s="29">
        <v>350</v>
      </c>
      <c r="Q96" s="30">
        <v>4.0490513651087461E-2</v>
      </c>
      <c r="R96" s="30">
        <v>4.0490513651087461E-2</v>
      </c>
      <c r="S96" s="49"/>
    </row>
    <row r="97" spans="2:19" ht="15" customHeight="1" x14ac:dyDescent="0.2">
      <c r="B97" s="24" t="s">
        <v>125</v>
      </c>
      <c r="C97" s="38" t="s">
        <v>39</v>
      </c>
      <c r="D97" s="38" t="s">
        <v>133</v>
      </c>
      <c r="E97" s="27">
        <v>5906</v>
      </c>
      <c r="F97" s="27">
        <v>221</v>
      </c>
      <c r="G97" s="27">
        <v>11</v>
      </c>
      <c r="H97" s="27">
        <v>210</v>
      </c>
      <c r="I97" s="27">
        <v>0</v>
      </c>
      <c r="J97" s="27">
        <v>0</v>
      </c>
      <c r="K97" s="27">
        <v>0</v>
      </c>
      <c r="L97" s="27">
        <v>0</v>
      </c>
      <c r="M97" s="28">
        <v>221</v>
      </c>
      <c r="N97" s="27">
        <v>0</v>
      </c>
      <c r="O97" s="27">
        <v>0</v>
      </c>
      <c r="P97" s="29">
        <v>221</v>
      </c>
      <c r="Q97" s="30">
        <v>3.7419573315272604E-2</v>
      </c>
      <c r="R97" s="30">
        <v>3.7419573315272604E-2</v>
      </c>
      <c r="S97" s="49"/>
    </row>
    <row r="98" spans="2:19" ht="15" customHeight="1" x14ac:dyDescent="0.2">
      <c r="B98" s="13" t="s">
        <v>23</v>
      </c>
      <c r="C98" s="14"/>
      <c r="D98" s="14"/>
      <c r="E98" s="15">
        <f>+SUM(E91:E97)</f>
        <v>60545</v>
      </c>
      <c r="F98" s="15">
        <f t="shared" ref="F98:L98" si="20">+SUM(F91:F97)</f>
        <v>2318</v>
      </c>
      <c r="G98" s="15">
        <f t="shared" si="20"/>
        <v>1509</v>
      </c>
      <c r="H98" s="15">
        <f t="shared" si="20"/>
        <v>793</v>
      </c>
      <c r="I98" s="15">
        <f t="shared" si="20"/>
        <v>8</v>
      </c>
      <c r="J98" s="15">
        <f t="shared" si="20"/>
        <v>1</v>
      </c>
      <c r="K98" s="15">
        <f t="shared" si="20"/>
        <v>0</v>
      </c>
      <c r="L98" s="15">
        <f t="shared" si="20"/>
        <v>0</v>
      </c>
      <c r="M98" s="15">
        <f t="shared" ref="M98:M157" si="21">SUM(G98:L98)</f>
        <v>2311</v>
      </c>
      <c r="N98" s="15">
        <f>+SUM(N91:N97)</f>
        <v>7</v>
      </c>
      <c r="O98" s="15">
        <f>+SUM(O94:O97)</f>
        <v>0</v>
      </c>
      <c r="P98" s="15">
        <f>+SUM(P91:P97)</f>
        <v>2318</v>
      </c>
      <c r="Q98" s="16">
        <f>IFERROR(F98/E98,0)</f>
        <v>3.8285572714509872E-2</v>
      </c>
      <c r="R98" s="16">
        <f>+IFERROR(M98/E98,0)</f>
        <v>3.8169956230902635E-2</v>
      </c>
      <c r="S98" s="48"/>
    </row>
    <row r="99" spans="2:19" ht="15" customHeight="1" x14ac:dyDescent="0.2">
      <c r="B99" s="24" t="s">
        <v>134</v>
      </c>
      <c r="C99" s="24" t="s">
        <v>113</v>
      </c>
      <c r="D99" s="24" t="s">
        <v>135</v>
      </c>
      <c r="E99" s="27">
        <v>15367</v>
      </c>
      <c r="F99" s="27">
        <v>6650</v>
      </c>
      <c r="G99" s="27">
        <v>1444</v>
      </c>
      <c r="H99" s="27">
        <v>720</v>
      </c>
      <c r="I99" s="27">
        <v>50</v>
      </c>
      <c r="J99" s="27">
        <v>4</v>
      </c>
      <c r="K99" s="27">
        <v>0</v>
      </c>
      <c r="L99" s="27">
        <v>0</v>
      </c>
      <c r="M99" s="28">
        <v>2218</v>
      </c>
      <c r="N99" s="27">
        <v>0</v>
      </c>
      <c r="O99" s="27">
        <v>0</v>
      </c>
      <c r="P99" s="29">
        <v>2218</v>
      </c>
      <c r="Q99" s="30">
        <v>0.43274549359016073</v>
      </c>
      <c r="R99" s="30">
        <v>0.14433526387713932</v>
      </c>
      <c r="S99" s="49" t="s">
        <v>136</v>
      </c>
    </row>
    <row r="100" spans="2:19" ht="15" customHeight="1" x14ac:dyDescent="0.2">
      <c r="B100" s="24" t="s">
        <v>134</v>
      </c>
      <c r="C100" s="24" t="s">
        <v>113</v>
      </c>
      <c r="D100" s="24" t="s">
        <v>137</v>
      </c>
      <c r="E100" s="27">
        <v>476</v>
      </c>
      <c r="F100" s="27">
        <v>476</v>
      </c>
      <c r="G100" s="27">
        <v>134</v>
      </c>
      <c r="H100" s="27">
        <v>41</v>
      </c>
      <c r="I100" s="27">
        <v>0</v>
      </c>
      <c r="J100" s="27">
        <v>0</v>
      </c>
      <c r="K100" s="27">
        <v>0</v>
      </c>
      <c r="L100" s="27">
        <v>0</v>
      </c>
      <c r="M100" s="28">
        <v>175</v>
      </c>
      <c r="N100" s="27">
        <v>0</v>
      </c>
      <c r="O100" s="27">
        <v>0</v>
      </c>
      <c r="P100" s="29">
        <v>175</v>
      </c>
      <c r="Q100" s="30">
        <v>1</v>
      </c>
      <c r="R100" s="30">
        <v>0.36764705882352944</v>
      </c>
      <c r="S100" s="49" t="s">
        <v>138</v>
      </c>
    </row>
    <row r="101" spans="2:19" ht="15" customHeight="1" x14ac:dyDescent="0.2">
      <c r="B101" s="24" t="s">
        <v>134</v>
      </c>
      <c r="C101" s="24" t="s">
        <v>113</v>
      </c>
      <c r="D101" s="24" t="s">
        <v>139</v>
      </c>
      <c r="E101" s="27">
        <v>696</v>
      </c>
      <c r="F101" s="27">
        <v>696</v>
      </c>
      <c r="G101" s="27">
        <v>268</v>
      </c>
      <c r="H101" s="27">
        <v>32</v>
      </c>
      <c r="I101" s="27">
        <v>0</v>
      </c>
      <c r="J101" s="27">
        <v>0</v>
      </c>
      <c r="K101" s="27">
        <v>0</v>
      </c>
      <c r="L101" s="27">
        <v>0</v>
      </c>
      <c r="M101" s="28">
        <v>300</v>
      </c>
      <c r="N101" s="27">
        <v>0</v>
      </c>
      <c r="O101" s="27">
        <v>0</v>
      </c>
      <c r="P101" s="29">
        <v>300</v>
      </c>
      <c r="Q101" s="30">
        <v>1</v>
      </c>
      <c r="R101" s="30">
        <v>0.43103448275862066</v>
      </c>
      <c r="S101" s="49" t="s">
        <v>140</v>
      </c>
    </row>
    <row r="102" spans="2:19" ht="15" customHeight="1" x14ac:dyDescent="0.2">
      <c r="B102" s="24" t="s">
        <v>134</v>
      </c>
      <c r="C102" s="24" t="s">
        <v>113</v>
      </c>
      <c r="D102" s="24" t="s">
        <v>141</v>
      </c>
      <c r="E102" s="27">
        <v>956</v>
      </c>
      <c r="F102" s="27">
        <v>849</v>
      </c>
      <c r="G102" s="27">
        <v>263</v>
      </c>
      <c r="H102" s="27">
        <v>205</v>
      </c>
      <c r="I102" s="27">
        <v>3</v>
      </c>
      <c r="J102" s="27">
        <v>0</v>
      </c>
      <c r="K102" s="27">
        <v>0</v>
      </c>
      <c r="L102" s="27">
        <v>0</v>
      </c>
      <c r="M102" s="28">
        <v>471</v>
      </c>
      <c r="N102" s="27">
        <v>0</v>
      </c>
      <c r="O102" s="27">
        <v>0</v>
      </c>
      <c r="P102" s="29">
        <v>471</v>
      </c>
      <c r="Q102" s="30">
        <v>0.88807531380753135</v>
      </c>
      <c r="R102" s="30">
        <v>0.49267782426778245</v>
      </c>
      <c r="S102" s="49" t="s">
        <v>142</v>
      </c>
    </row>
    <row r="103" spans="2:19" ht="15" customHeight="1" x14ac:dyDescent="0.2">
      <c r="B103" s="24" t="s">
        <v>134</v>
      </c>
      <c r="C103" s="24" t="s">
        <v>143</v>
      </c>
      <c r="D103" s="24" t="s">
        <v>144</v>
      </c>
      <c r="E103" s="27">
        <v>5197</v>
      </c>
      <c r="F103" s="27">
        <v>4187</v>
      </c>
      <c r="G103" s="27">
        <v>2401</v>
      </c>
      <c r="H103" s="27">
        <v>684</v>
      </c>
      <c r="I103" s="27">
        <v>3</v>
      </c>
      <c r="J103" s="27">
        <v>12</v>
      </c>
      <c r="K103" s="27">
        <v>0</v>
      </c>
      <c r="L103" s="27">
        <v>0</v>
      </c>
      <c r="M103" s="28">
        <v>3100</v>
      </c>
      <c r="N103" s="27">
        <v>0</v>
      </c>
      <c r="O103" s="27">
        <v>0</v>
      </c>
      <c r="P103" s="29">
        <v>3100</v>
      </c>
      <c r="Q103" s="30">
        <v>0.80565710987107952</v>
      </c>
      <c r="R103" s="30">
        <v>0.5964979796036175</v>
      </c>
      <c r="S103" s="49" t="s">
        <v>145</v>
      </c>
    </row>
    <row r="104" spans="2:19" ht="15" customHeight="1" x14ac:dyDescent="0.2">
      <c r="B104" s="24" t="s">
        <v>134</v>
      </c>
      <c r="C104" s="24" t="s">
        <v>143</v>
      </c>
      <c r="D104" s="24" t="s">
        <v>146</v>
      </c>
      <c r="E104" s="27">
        <v>2748</v>
      </c>
      <c r="F104" s="27">
        <v>1277</v>
      </c>
      <c r="G104" s="27">
        <v>1030</v>
      </c>
      <c r="H104" s="27">
        <v>55</v>
      </c>
      <c r="I104" s="27">
        <v>0</v>
      </c>
      <c r="J104" s="27">
        <v>1</v>
      </c>
      <c r="K104" s="27">
        <v>0</v>
      </c>
      <c r="L104" s="27">
        <v>0</v>
      </c>
      <c r="M104" s="28">
        <v>1086</v>
      </c>
      <c r="N104" s="27">
        <v>0</v>
      </c>
      <c r="O104" s="27">
        <v>0</v>
      </c>
      <c r="P104" s="29">
        <v>1086</v>
      </c>
      <c r="Q104" s="30">
        <v>0.46470160116448328</v>
      </c>
      <c r="R104" s="30">
        <v>0.39519650655021832</v>
      </c>
      <c r="S104" s="49" t="s">
        <v>147</v>
      </c>
    </row>
    <row r="105" spans="2:19" ht="15" customHeight="1" x14ac:dyDescent="0.2">
      <c r="B105" s="24" t="s">
        <v>134</v>
      </c>
      <c r="C105" s="24" t="s">
        <v>143</v>
      </c>
      <c r="D105" s="24" t="s">
        <v>148</v>
      </c>
      <c r="E105" s="27">
        <v>2029</v>
      </c>
      <c r="F105" s="27">
        <v>1895</v>
      </c>
      <c r="G105" s="27">
        <v>1216</v>
      </c>
      <c r="H105" s="27">
        <v>80</v>
      </c>
      <c r="I105" s="27">
        <v>0</v>
      </c>
      <c r="J105" s="27">
        <v>4</v>
      </c>
      <c r="K105" s="27">
        <v>0</v>
      </c>
      <c r="L105" s="27">
        <v>0</v>
      </c>
      <c r="M105" s="28">
        <v>1300</v>
      </c>
      <c r="N105" s="27">
        <v>0</v>
      </c>
      <c r="O105" s="27">
        <v>0</v>
      </c>
      <c r="P105" s="29">
        <v>1300</v>
      </c>
      <c r="Q105" s="30">
        <v>0.93395761458846727</v>
      </c>
      <c r="R105" s="30">
        <v>0.64070970921636272</v>
      </c>
      <c r="S105" s="49" t="s">
        <v>149</v>
      </c>
    </row>
    <row r="106" spans="2:19" ht="15" customHeight="1" x14ac:dyDescent="0.2">
      <c r="B106" s="24" t="s">
        <v>134</v>
      </c>
      <c r="C106" s="24" t="s">
        <v>143</v>
      </c>
      <c r="D106" s="24" t="s">
        <v>150</v>
      </c>
      <c r="E106" s="27">
        <v>2141</v>
      </c>
      <c r="F106" s="27">
        <v>1608</v>
      </c>
      <c r="G106" s="27">
        <v>1136</v>
      </c>
      <c r="H106" s="27">
        <v>141</v>
      </c>
      <c r="I106" s="27">
        <v>0</v>
      </c>
      <c r="J106" s="27">
        <v>2</v>
      </c>
      <c r="K106" s="27">
        <v>0</v>
      </c>
      <c r="L106" s="27">
        <v>0</v>
      </c>
      <c r="M106" s="28">
        <v>1279</v>
      </c>
      <c r="N106" s="27">
        <v>0</v>
      </c>
      <c r="O106" s="27">
        <v>0</v>
      </c>
      <c r="P106" s="29">
        <v>1279</v>
      </c>
      <c r="Q106" s="30">
        <v>0.75105091078935082</v>
      </c>
      <c r="R106" s="30">
        <v>0.59738439981317137</v>
      </c>
      <c r="S106" s="49" t="s">
        <v>151</v>
      </c>
    </row>
    <row r="107" spans="2:19" ht="15" customHeight="1" x14ac:dyDescent="0.2">
      <c r="B107" s="24" t="s">
        <v>134</v>
      </c>
      <c r="C107" s="24" t="s">
        <v>113</v>
      </c>
      <c r="D107" s="24" t="s">
        <v>152</v>
      </c>
      <c r="E107" s="27">
        <v>1805</v>
      </c>
      <c r="F107" s="27">
        <v>1805</v>
      </c>
      <c r="G107" s="27">
        <v>422</v>
      </c>
      <c r="H107" s="27">
        <v>632</v>
      </c>
      <c r="I107" s="27">
        <v>34</v>
      </c>
      <c r="J107" s="27">
        <v>1</v>
      </c>
      <c r="K107" s="27">
        <v>0</v>
      </c>
      <c r="L107" s="27">
        <v>0</v>
      </c>
      <c r="M107" s="28">
        <v>1089</v>
      </c>
      <c r="N107" s="27">
        <v>0</v>
      </c>
      <c r="O107" s="27">
        <v>0</v>
      </c>
      <c r="P107" s="29">
        <v>1089</v>
      </c>
      <c r="Q107" s="30">
        <v>1</v>
      </c>
      <c r="R107" s="30">
        <v>0.60332409972299172</v>
      </c>
      <c r="S107" s="49" t="s">
        <v>153</v>
      </c>
    </row>
    <row r="108" spans="2:19" ht="15" customHeight="1" x14ac:dyDescent="0.2">
      <c r="B108" s="24" t="s">
        <v>134</v>
      </c>
      <c r="C108" s="24" t="s">
        <v>113</v>
      </c>
      <c r="D108" s="24" t="s">
        <v>154</v>
      </c>
      <c r="E108" s="27">
        <v>1520</v>
      </c>
      <c r="F108" s="27">
        <v>1414</v>
      </c>
      <c r="G108" s="27">
        <v>341</v>
      </c>
      <c r="H108" s="27">
        <v>105</v>
      </c>
      <c r="I108" s="27">
        <v>0</v>
      </c>
      <c r="J108" s="27">
        <v>1</v>
      </c>
      <c r="K108" s="27">
        <v>0</v>
      </c>
      <c r="L108" s="27">
        <v>0</v>
      </c>
      <c r="M108" s="28">
        <v>447</v>
      </c>
      <c r="N108" s="27">
        <v>0</v>
      </c>
      <c r="O108" s="27">
        <v>0</v>
      </c>
      <c r="P108" s="29">
        <v>447</v>
      </c>
      <c r="Q108" s="30">
        <v>0.93026315789473679</v>
      </c>
      <c r="R108" s="30">
        <v>0.29407894736842105</v>
      </c>
      <c r="S108" s="49" t="s">
        <v>155</v>
      </c>
    </row>
    <row r="109" spans="2:19" ht="15" customHeight="1" x14ac:dyDescent="0.2">
      <c r="B109" s="24" t="s">
        <v>134</v>
      </c>
      <c r="C109" s="24" t="s">
        <v>113</v>
      </c>
      <c r="D109" s="24" t="s">
        <v>102</v>
      </c>
      <c r="E109" s="27">
        <v>1114</v>
      </c>
      <c r="F109" s="27">
        <v>876</v>
      </c>
      <c r="G109" s="27">
        <v>347</v>
      </c>
      <c r="H109" s="27">
        <v>296</v>
      </c>
      <c r="I109" s="27">
        <v>0</v>
      </c>
      <c r="J109" s="27">
        <v>0</v>
      </c>
      <c r="K109" s="27">
        <v>0</v>
      </c>
      <c r="L109" s="27">
        <v>0</v>
      </c>
      <c r="M109" s="28">
        <v>643</v>
      </c>
      <c r="N109" s="27">
        <v>0</v>
      </c>
      <c r="O109" s="27">
        <v>0</v>
      </c>
      <c r="P109" s="29">
        <v>643</v>
      </c>
      <c r="Q109" s="30">
        <v>0.78635547576301612</v>
      </c>
      <c r="R109" s="30">
        <v>0.57719928186714542</v>
      </c>
      <c r="S109" s="49" t="s">
        <v>156</v>
      </c>
    </row>
    <row r="110" spans="2:19" ht="15" customHeight="1" x14ac:dyDescent="0.2">
      <c r="B110" s="24" t="s">
        <v>134</v>
      </c>
      <c r="C110" s="24" t="s">
        <v>113</v>
      </c>
      <c r="D110" s="24" t="s">
        <v>157</v>
      </c>
      <c r="E110" s="27">
        <v>2427</v>
      </c>
      <c r="F110" s="27">
        <v>1780</v>
      </c>
      <c r="G110" s="27">
        <v>0</v>
      </c>
      <c r="H110" s="27">
        <v>0</v>
      </c>
      <c r="I110" s="27">
        <v>0</v>
      </c>
      <c r="J110" s="27">
        <v>0</v>
      </c>
      <c r="K110" s="27">
        <v>0</v>
      </c>
      <c r="L110" s="27">
        <v>0</v>
      </c>
      <c r="M110" s="28">
        <v>0</v>
      </c>
      <c r="N110" s="27">
        <v>0</v>
      </c>
      <c r="O110" s="27">
        <v>0</v>
      </c>
      <c r="P110" s="29" t="s">
        <v>158</v>
      </c>
      <c r="Q110" s="30">
        <v>0.73341573959620932</v>
      </c>
      <c r="R110" s="30">
        <v>0</v>
      </c>
      <c r="S110" s="49" t="s">
        <v>159</v>
      </c>
    </row>
    <row r="111" spans="2:19" ht="15" customHeight="1" x14ac:dyDescent="0.2">
      <c r="B111" s="24" t="s">
        <v>134</v>
      </c>
      <c r="C111" s="24" t="s">
        <v>113</v>
      </c>
      <c r="D111" s="24" t="s">
        <v>160</v>
      </c>
      <c r="E111" s="27">
        <v>1729</v>
      </c>
      <c r="F111" s="27">
        <v>1218</v>
      </c>
      <c r="G111" s="27">
        <v>0</v>
      </c>
      <c r="H111" s="27">
        <v>0</v>
      </c>
      <c r="I111" s="27">
        <v>0</v>
      </c>
      <c r="J111" s="27">
        <v>0</v>
      </c>
      <c r="K111" s="27">
        <v>0</v>
      </c>
      <c r="L111" s="27">
        <v>0</v>
      </c>
      <c r="M111" s="28">
        <v>0</v>
      </c>
      <c r="N111" s="27">
        <v>0</v>
      </c>
      <c r="O111" s="27">
        <v>0</v>
      </c>
      <c r="P111" s="29" t="s">
        <v>158</v>
      </c>
      <c r="Q111" s="30">
        <v>0.70445344129554655</v>
      </c>
      <c r="R111" s="30">
        <v>0</v>
      </c>
      <c r="S111" s="49" t="s">
        <v>161</v>
      </c>
    </row>
    <row r="112" spans="2:19" ht="15" customHeight="1" x14ac:dyDescent="0.2">
      <c r="B112" s="24" t="s">
        <v>134</v>
      </c>
      <c r="C112" s="24" t="s">
        <v>113</v>
      </c>
      <c r="D112" s="24" t="s">
        <v>162</v>
      </c>
      <c r="E112" s="27">
        <v>742</v>
      </c>
      <c r="F112" s="27">
        <v>586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8">
        <v>0</v>
      </c>
      <c r="N112" s="27">
        <v>0</v>
      </c>
      <c r="O112" s="27">
        <v>0</v>
      </c>
      <c r="P112" s="29" t="s">
        <v>158</v>
      </c>
      <c r="Q112" s="30">
        <v>0.78975741239892183</v>
      </c>
      <c r="R112" s="30">
        <v>0</v>
      </c>
      <c r="S112" s="49" t="s">
        <v>163</v>
      </c>
    </row>
    <row r="113" spans="2:19" ht="15" customHeight="1" x14ac:dyDescent="0.2">
      <c r="B113" s="13" t="s">
        <v>23</v>
      </c>
      <c r="C113" s="14"/>
      <c r="D113" s="14"/>
      <c r="E113" s="15">
        <f>+SUM(E99:E112)</f>
        <v>38947</v>
      </c>
      <c r="F113" s="15">
        <f t="shared" ref="F113:L113" si="22">+SUM(F99:F112)</f>
        <v>25317</v>
      </c>
      <c r="G113" s="15">
        <f t="shared" si="22"/>
        <v>9002</v>
      </c>
      <c r="H113" s="15">
        <f t="shared" si="22"/>
        <v>2991</v>
      </c>
      <c r="I113" s="15">
        <f t="shared" si="22"/>
        <v>90</v>
      </c>
      <c r="J113" s="15">
        <f t="shared" si="22"/>
        <v>25</v>
      </c>
      <c r="K113" s="15">
        <f t="shared" si="22"/>
        <v>0</v>
      </c>
      <c r="L113" s="15">
        <f t="shared" si="22"/>
        <v>0</v>
      </c>
      <c r="M113" s="15">
        <f t="shared" si="21"/>
        <v>12108</v>
      </c>
      <c r="N113" s="15">
        <f t="shared" ref="N113:P113" si="23">+SUM(N99:N112)</f>
        <v>0</v>
      </c>
      <c r="O113" s="15">
        <f t="shared" si="23"/>
        <v>0</v>
      </c>
      <c r="P113" s="15">
        <f t="shared" si="23"/>
        <v>12108</v>
      </c>
      <c r="Q113" s="16">
        <f>IFERROR(F113/E113,0)</f>
        <v>0.65003723008190617</v>
      </c>
      <c r="R113" s="16">
        <f>+IFERROR(M113/E113,0)</f>
        <v>0.3108840218758826</v>
      </c>
      <c r="S113" s="48"/>
    </row>
    <row r="114" spans="2:19" ht="15" customHeight="1" x14ac:dyDescent="0.2">
      <c r="B114" s="24" t="s">
        <v>164</v>
      </c>
      <c r="C114" s="35" t="s">
        <v>109</v>
      </c>
      <c r="D114" s="35" t="s">
        <v>165</v>
      </c>
      <c r="E114" s="51">
        <v>2910</v>
      </c>
      <c r="F114" s="51">
        <v>1246</v>
      </c>
      <c r="G114" s="51">
        <v>512</v>
      </c>
      <c r="H114" s="51"/>
      <c r="I114" s="51"/>
      <c r="J114" s="51"/>
      <c r="K114" s="51"/>
      <c r="L114" s="51"/>
      <c r="M114" s="45">
        <v>512</v>
      </c>
      <c r="N114" s="45">
        <v>6</v>
      </c>
      <c r="O114" s="45"/>
      <c r="P114" s="45">
        <v>518</v>
      </c>
      <c r="Q114" s="58">
        <v>0.42817869415807558</v>
      </c>
      <c r="R114" s="58">
        <v>0.1759450171821306</v>
      </c>
      <c r="S114" s="59"/>
    </row>
    <row r="115" spans="2:19" ht="15" customHeight="1" x14ac:dyDescent="0.2">
      <c r="B115" s="24" t="s">
        <v>164</v>
      </c>
      <c r="C115" s="35" t="s">
        <v>102</v>
      </c>
      <c r="D115" s="35" t="s">
        <v>166</v>
      </c>
      <c r="E115" s="51">
        <v>1324</v>
      </c>
      <c r="F115" s="51">
        <v>698</v>
      </c>
      <c r="G115" s="51">
        <v>697</v>
      </c>
      <c r="H115" s="51"/>
      <c r="I115" s="51"/>
      <c r="J115" s="51"/>
      <c r="K115" s="51"/>
      <c r="L115" s="51"/>
      <c r="M115" s="45">
        <v>697</v>
      </c>
      <c r="N115" s="45">
        <v>1</v>
      </c>
      <c r="O115" s="45"/>
      <c r="P115" s="45">
        <v>698</v>
      </c>
      <c r="Q115" s="58" t="s">
        <v>158</v>
      </c>
      <c r="R115" s="58" t="s">
        <v>158</v>
      </c>
      <c r="S115" s="59"/>
    </row>
    <row r="116" spans="2:19" ht="15" customHeight="1" x14ac:dyDescent="0.2">
      <c r="B116" s="24" t="s">
        <v>164</v>
      </c>
      <c r="C116" s="50" t="s">
        <v>102</v>
      </c>
      <c r="D116" s="50" t="s">
        <v>167</v>
      </c>
      <c r="E116" s="51">
        <v>389</v>
      </c>
      <c r="F116" s="51">
        <v>246</v>
      </c>
      <c r="G116" s="51">
        <v>246</v>
      </c>
      <c r="H116" s="51"/>
      <c r="I116" s="51"/>
      <c r="J116" s="51"/>
      <c r="K116" s="51"/>
      <c r="L116" s="51"/>
      <c r="M116" s="45">
        <v>246</v>
      </c>
      <c r="N116" s="27">
        <v>0</v>
      </c>
      <c r="O116" s="27"/>
      <c r="P116" s="45">
        <v>246</v>
      </c>
      <c r="Q116" s="58" t="s">
        <v>158</v>
      </c>
      <c r="R116" s="58" t="s">
        <v>158</v>
      </c>
      <c r="S116" s="59"/>
    </row>
    <row r="117" spans="2:19" ht="15" customHeight="1" x14ac:dyDescent="0.2">
      <c r="B117" s="13" t="s">
        <v>23</v>
      </c>
      <c r="C117" s="14"/>
      <c r="D117" s="14"/>
      <c r="E117" s="15">
        <f>+SUM(E114:E116)</f>
        <v>4623</v>
      </c>
      <c r="F117" s="15">
        <f t="shared" ref="F117:L117" si="24">+SUM(F114:F116)</f>
        <v>2190</v>
      </c>
      <c r="G117" s="15">
        <f t="shared" si="24"/>
        <v>1455</v>
      </c>
      <c r="H117" s="15">
        <f t="shared" si="24"/>
        <v>0</v>
      </c>
      <c r="I117" s="15">
        <f t="shared" si="24"/>
        <v>0</v>
      </c>
      <c r="J117" s="15">
        <f t="shared" si="24"/>
        <v>0</v>
      </c>
      <c r="K117" s="15">
        <f t="shared" si="24"/>
        <v>0</v>
      </c>
      <c r="L117" s="15">
        <f t="shared" si="24"/>
        <v>0</v>
      </c>
      <c r="M117" s="15">
        <f t="shared" ref="M117" si="25">SUM(G117:L117)</f>
        <v>1455</v>
      </c>
      <c r="N117" s="15">
        <f>+SUM(N114:N116)</f>
        <v>7</v>
      </c>
      <c r="O117" s="15">
        <f>+SUM(O101:O116)</f>
        <v>0</v>
      </c>
      <c r="P117" s="15">
        <f>+SUM(P114:P116)</f>
        <v>1462</v>
      </c>
      <c r="Q117" s="16">
        <f>IFERROR(F117/E117,0)</f>
        <v>0.47371836469824791</v>
      </c>
      <c r="R117" s="16">
        <f>+IFERROR(M117/E117,0)</f>
        <v>0.31473069435431539</v>
      </c>
      <c r="S117" s="57"/>
    </row>
    <row r="118" spans="2:19" ht="15" customHeight="1" x14ac:dyDescent="0.2">
      <c r="B118" s="24" t="s">
        <v>168</v>
      </c>
      <c r="C118" s="38" t="s">
        <v>169</v>
      </c>
      <c r="D118" s="38" t="s">
        <v>170</v>
      </c>
      <c r="E118" s="27">
        <v>140</v>
      </c>
      <c r="F118" s="27">
        <v>140</v>
      </c>
      <c r="G118" s="27">
        <v>1</v>
      </c>
      <c r="H118" s="27">
        <v>122</v>
      </c>
      <c r="I118" s="27"/>
      <c r="J118" s="27"/>
      <c r="K118" s="27"/>
      <c r="L118" s="27"/>
      <c r="M118" s="28">
        <v>123</v>
      </c>
      <c r="N118" s="27"/>
      <c r="O118" s="27"/>
      <c r="P118" s="29">
        <v>123</v>
      </c>
      <c r="Q118" s="30">
        <v>1</v>
      </c>
      <c r="R118" s="30">
        <v>0.87857142857142856</v>
      </c>
      <c r="S118" s="49"/>
    </row>
    <row r="119" spans="2:19" ht="15" customHeight="1" x14ac:dyDescent="0.2">
      <c r="B119" s="13" t="s">
        <v>23</v>
      </c>
      <c r="C119" s="14"/>
      <c r="D119" s="14"/>
      <c r="E119" s="15">
        <f>+SUM(E118)</f>
        <v>140</v>
      </c>
      <c r="F119" s="15">
        <f>+SUM(F118)</f>
        <v>140</v>
      </c>
      <c r="G119" s="15">
        <f t="shared" ref="G119:L119" si="26">+SUM(G118)</f>
        <v>1</v>
      </c>
      <c r="H119" s="15">
        <f t="shared" si="26"/>
        <v>122</v>
      </c>
      <c r="I119" s="15">
        <f t="shared" si="26"/>
        <v>0</v>
      </c>
      <c r="J119" s="15">
        <f t="shared" si="26"/>
        <v>0</v>
      </c>
      <c r="K119" s="15">
        <f t="shared" si="26"/>
        <v>0</v>
      </c>
      <c r="L119" s="15">
        <f t="shared" si="26"/>
        <v>0</v>
      </c>
      <c r="M119" s="15">
        <f t="shared" si="21"/>
        <v>123</v>
      </c>
      <c r="N119" s="15">
        <f>+SUM(N118)</f>
        <v>0</v>
      </c>
      <c r="O119" s="15">
        <f>+SUM(O118)</f>
        <v>0</v>
      </c>
      <c r="P119" s="15">
        <f>+SUM(P118)</f>
        <v>123</v>
      </c>
      <c r="Q119" s="16">
        <f>IFERROR(F119/E119,0)</f>
        <v>1</v>
      </c>
      <c r="R119" s="16">
        <f>+IFERROR(M119/E119,0)</f>
        <v>0.87857142857142856</v>
      </c>
      <c r="S119" s="14"/>
    </row>
    <row r="120" spans="2:19" ht="15" customHeight="1" x14ac:dyDescent="0.2">
      <c r="B120" s="24" t="s">
        <v>171</v>
      </c>
      <c r="C120" s="24" t="s">
        <v>169</v>
      </c>
      <c r="D120" s="24" t="s">
        <v>172</v>
      </c>
      <c r="E120" s="27">
        <v>166</v>
      </c>
      <c r="F120" s="27">
        <v>166</v>
      </c>
      <c r="G120" s="27">
        <v>21</v>
      </c>
      <c r="H120" s="27">
        <v>57</v>
      </c>
      <c r="I120" s="27"/>
      <c r="J120" s="27"/>
      <c r="K120" s="27"/>
      <c r="L120" s="27"/>
      <c r="M120" s="28">
        <v>78</v>
      </c>
      <c r="N120" s="27">
        <v>0</v>
      </c>
      <c r="O120" s="27"/>
      <c r="P120" s="29">
        <v>78</v>
      </c>
      <c r="Q120" s="30">
        <v>1</v>
      </c>
      <c r="R120" s="30">
        <v>0.46987951807228917</v>
      </c>
      <c r="S120" s="49"/>
    </row>
    <row r="121" spans="2:19" ht="15" customHeight="1" x14ac:dyDescent="0.2">
      <c r="B121" s="24" t="s">
        <v>171</v>
      </c>
      <c r="C121" s="24" t="s">
        <v>20</v>
      </c>
      <c r="D121" s="24" t="s">
        <v>173</v>
      </c>
      <c r="E121" s="27">
        <v>175</v>
      </c>
      <c r="F121" s="27">
        <v>175</v>
      </c>
      <c r="G121" s="27">
        <v>131</v>
      </c>
      <c r="H121" s="27">
        <v>43</v>
      </c>
      <c r="I121" s="27"/>
      <c r="J121" s="27"/>
      <c r="K121" s="27"/>
      <c r="L121" s="27"/>
      <c r="M121" s="28">
        <v>174</v>
      </c>
      <c r="N121" s="27">
        <v>1</v>
      </c>
      <c r="O121" s="27"/>
      <c r="P121" s="29">
        <v>175</v>
      </c>
      <c r="Q121" s="30">
        <v>1</v>
      </c>
      <c r="R121" s="30">
        <v>0.99428571428571433</v>
      </c>
      <c r="S121" s="49"/>
    </row>
    <row r="122" spans="2:19" ht="15" customHeight="1" x14ac:dyDescent="0.2">
      <c r="B122" s="13" t="s">
        <v>23</v>
      </c>
      <c r="C122" s="48"/>
      <c r="D122" s="48"/>
      <c r="E122" s="15">
        <f t="shared" ref="E122:L122" si="27">+SUM(E120:E121)</f>
        <v>341</v>
      </c>
      <c r="F122" s="15">
        <f t="shared" si="27"/>
        <v>341</v>
      </c>
      <c r="G122" s="15">
        <f t="shared" si="27"/>
        <v>152</v>
      </c>
      <c r="H122" s="15">
        <f t="shared" si="27"/>
        <v>100</v>
      </c>
      <c r="I122" s="15">
        <f t="shared" si="27"/>
        <v>0</v>
      </c>
      <c r="J122" s="15">
        <f t="shared" si="27"/>
        <v>0</v>
      </c>
      <c r="K122" s="15">
        <f t="shared" si="27"/>
        <v>0</v>
      </c>
      <c r="L122" s="15">
        <f t="shared" si="27"/>
        <v>0</v>
      </c>
      <c r="M122" s="15">
        <f t="shared" ref="M122" si="28">SUM(G122:L122)</f>
        <v>252</v>
      </c>
      <c r="N122" s="15">
        <f t="shared" ref="N122:P122" si="29">+SUM(N120:N121)</f>
        <v>1</v>
      </c>
      <c r="O122" s="15">
        <f t="shared" si="29"/>
        <v>0</v>
      </c>
      <c r="P122" s="15">
        <f t="shared" si="29"/>
        <v>253</v>
      </c>
      <c r="Q122" s="16">
        <f>IFERROR(F122/E122,0)</f>
        <v>1</v>
      </c>
      <c r="R122" s="16">
        <f>+IFERROR(M122/E122,0)</f>
        <v>0.73900293255131966</v>
      </c>
      <c r="S122" s="48"/>
    </row>
    <row r="123" spans="2:19" ht="15" customHeight="1" x14ac:dyDescent="0.2">
      <c r="B123" s="24" t="s">
        <v>174</v>
      </c>
      <c r="C123" s="24" t="s">
        <v>116</v>
      </c>
      <c r="D123" s="24" t="s">
        <v>175</v>
      </c>
      <c r="E123" s="27">
        <v>6621</v>
      </c>
      <c r="F123" s="27">
        <v>5680</v>
      </c>
      <c r="G123" s="27">
        <v>205</v>
      </c>
      <c r="H123" s="27">
        <v>4055</v>
      </c>
      <c r="I123" s="27">
        <v>572</v>
      </c>
      <c r="J123" s="27">
        <v>123</v>
      </c>
      <c r="K123" s="27">
        <v>0</v>
      </c>
      <c r="L123" s="27">
        <v>0</v>
      </c>
      <c r="M123" s="28">
        <v>4955</v>
      </c>
      <c r="N123" s="27">
        <v>1</v>
      </c>
      <c r="O123" s="27">
        <v>0</v>
      </c>
      <c r="P123" s="29">
        <v>4956</v>
      </c>
      <c r="Q123" s="30">
        <v>0.85787645370789911</v>
      </c>
      <c r="R123" s="30">
        <v>0.74837637819060565</v>
      </c>
      <c r="S123" s="49"/>
    </row>
    <row r="124" spans="2:19" ht="15" customHeight="1" x14ac:dyDescent="0.2">
      <c r="B124" s="24" t="s">
        <v>174</v>
      </c>
      <c r="C124" s="24" t="s">
        <v>116</v>
      </c>
      <c r="D124" s="24" t="s">
        <v>176</v>
      </c>
      <c r="E124" s="27">
        <v>10683</v>
      </c>
      <c r="F124" s="27">
        <v>2208</v>
      </c>
      <c r="G124" s="27">
        <v>39</v>
      </c>
      <c r="H124" s="27">
        <v>1199</v>
      </c>
      <c r="I124" s="27">
        <v>892</v>
      </c>
      <c r="J124" s="27">
        <v>58</v>
      </c>
      <c r="K124" s="27">
        <v>0</v>
      </c>
      <c r="L124" s="27">
        <v>0</v>
      </c>
      <c r="M124" s="28">
        <v>2188</v>
      </c>
      <c r="N124" s="27">
        <v>0</v>
      </c>
      <c r="O124" s="27">
        <v>0</v>
      </c>
      <c r="P124" s="29">
        <v>2188</v>
      </c>
      <c r="Q124" s="30">
        <v>0.20668351586632969</v>
      </c>
      <c r="R124" s="30">
        <v>0.20481138257043902</v>
      </c>
      <c r="S124" s="49"/>
    </row>
    <row r="125" spans="2:19" ht="15" customHeight="1" x14ac:dyDescent="0.2">
      <c r="B125" s="13" t="s">
        <v>23</v>
      </c>
      <c r="C125" s="48"/>
      <c r="D125" s="48"/>
      <c r="E125" s="15">
        <f t="shared" ref="E125:P125" si="30">+SUM(E123:E124)</f>
        <v>17304</v>
      </c>
      <c r="F125" s="15">
        <f t="shared" si="30"/>
        <v>7888</v>
      </c>
      <c r="G125" s="15">
        <f t="shared" si="30"/>
        <v>244</v>
      </c>
      <c r="H125" s="15">
        <f t="shared" si="30"/>
        <v>5254</v>
      </c>
      <c r="I125" s="15">
        <f t="shared" si="30"/>
        <v>1464</v>
      </c>
      <c r="J125" s="15">
        <f t="shared" si="30"/>
        <v>181</v>
      </c>
      <c r="K125" s="15">
        <f t="shared" si="30"/>
        <v>0</v>
      </c>
      <c r="L125" s="15">
        <f t="shared" si="30"/>
        <v>0</v>
      </c>
      <c r="M125" s="15">
        <f t="shared" si="21"/>
        <v>7143</v>
      </c>
      <c r="N125" s="15">
        <f t="shared" si="30"/>
        <v>1</v>
      </c>
      <c r="O125" s="15">
        <f t="shared" si="30"/>
        <v>0</v>
      </c>
      <c r="P125" s="15">
        <f t="shared" si="30"/>
        <v>7144</v>
      </c>
      <c r="Q125" s="16">
        <f>IFERROR(F125/E125,0)</f>
        <v>0.45584835876098012</v>
      </c>
      <c r="R125" s="16">
        <f>+IFERROR(M125/E125,0)</f>
        <v>0.41279472954230234</v>
      </c>
      <c r="S125" s="48"/>
    </row>
    <row r="126" spans="2:19" ht="15" customHeight="1" x14ac:dyDescent="0.2">
      <c r="B126" s="24" t="s">
        <v>177</v>
      </c>
      <c r="C126" s="24" t="s">
        <v>116</v>
      </c>
      <c r="D126" s="24" t="s">
        <v>176</v>
      </c>
      <c r="E126" s="27">
        <v>12160</v>
      </c>
      <c r="F126" s="27">
        <v>2500</v>
      </c>
      <c r="G126" s="27">
        <v>21</v>
      </c>
      <c r="H126" s="27">
        <v>190</v>
      </c>
      <c r="I126" s="27">
        <v>1732</v>
      </c>
      <c r="J126" s="27">
        <v>309</v>
      </c>
      <c r="K126" s="27">
        <v>154</v>
      </c>
      <c r="L126" s="27"/>
      <c r="M126" s="28">
        <v>2406</v>
      </c>
      <c r="N126" s="27">
        <v>25</v>
      </c>
      <c r="O126" s="27">
        <v>0</v>
      </c>
      <c r="P126" s="29">
        <v>2431</v>
      </c>
      <c r="Q126" s="30">
        <v>0.20559210526315788</v>
      </c>
      <c r="R126" s="30">
        <v>0.19786184210526317</v>
      </c>
      <c r="S126" s="60"/>
    </row>
    <row r="127" spans="2:19" ht="15" customHeight="1" x14ac:dyDescent="0.2">
      <c r="B127" s="24" t="s">
        <v>177</v>
      </c>
      <c r="C127" s="24" t="s">
        <v>116</v>
      </c>
      <c r="D127" s="24" t="s">
        <v>178</v>
      </c>
      <c r="E127" s="27">
        <v>2039</v>
      </c>
      <c r="F127" s="27">
        <v>180</v>
      </c>
      <c r="G127" s="27">
        <v>6</v>
      </c>
      <c r="H127" s="27">
        <v>7</v>
      </c>
      <c r="I127" s="27">
        <v>127</v>
      </c>
      <c r="J127" s="27"/>
      <c r="K127" s="27"/>
      <c r="L127" s="27"/>
      <c r="M127" s="28">
        <v>140</v>
      </c>
      <c r="N127" s="27"/>
      <c r="O127" s="27"/>
      <c r="P127" s="29">
        <v>140</v>
      </c>
      <c r="Q127" s="30">
        <v>8.827856792545366E-2</v>
      </c>
      <c r="R127" s="30">
        <v>6.8661108386463957E-2</v>
      </c>
      <c r="S127" s="26"/>
    </row>
    <row r="128" spans="2:19" ht="15" customHeight="1" x14ac:dyDescent="0.2">
      <c r="B128" s="24" t="s">
        <v>177</v>
      </c>
      <c r="C128" s="24" t="s">
        <v>116</v>
      </c>
      <c r="D128" s="24" t="s">
        <v>179</v>
      </c>
      <c r="E128" s="27">
        <v>1716</v>
      </c>
      <c r="F128" s="27">
        <v>150</v>
      </c>
      <c r="G128" s="27"/>
      <c r="H128" s="27"/>
      <c r="I128" s="27">
        <v>103</v>
      </c>
      <c r="J128" s="27"/>
      <c r="K128" s="27"/>
      <c r="L128" s="27"/>
      <c r="M128" s="28">
        <v>103</v>
      </c>
      <c r="N128" s="27"/>
      <c r="O128" s="27"/>
      <c r="P128" s="29">
        <v>103</v>
      </c>
      <c r="Q128" s="30">
        <v>8.7412587412587409E-2</v>
      </c>
      <c r="R128" s="30">
        <v>6.0023310023310024E-2</v>
      </c>
      <c r="S128" s="26"/>
    </row>
    <row r="129" spans="2:19" ht="15" customHeight="1" x14ac:dyDescent="0.2">
      <c r="B129" s="24" t="s">
        <v>177</v>
      </c>
      <c r="C129" s="24" t="s">
        <v>116</v>
      </c>
      <c r="D129" s="24" t="s">
        <v>180</v>
      </c>
      <c r="E129" s="27">
        <v>1081</v>
      </c>
      <c r="F129" s="27">
        <v>550</v>
      </c>
      <c r="G129" s="27">
        <v>57</v>
      </c>
      <c r="H129" s="27">
        <v>441</v>
      </c>
      <c r="I129" s="27">
        <v>41</v>
      </c>
      <c r="J129" s="27"/>
      <c r="K129" s="27"/>
      <c r="L129" s="27"/>
      <c r="M129" s="28">
        <v>539</v>
      </c>
      <c r="N129" s="27">
        <v>5</v>
      </c>
      <c r="O129" s="27"/>
      <c r="P129" s="29">
        <v>544</v>
      </c>
      <c r="Q129" s="30">
        <v>0.50878815911193342</v>
      </c>
      <c r="R129" s="30">
        <v>0.49861239592969475</v>
      </c>
      <c r="S129" s="26"/>
    </row>
    <row r="130" spans="2:19" ht="15" customHeight="1" x14ac:dyDescent="0.2">
      <c r="B130" s="24" t="s">
        <v>177</v>
      </c>
      <c r="C130" s="24" t="s">
        <v>116</v>
      </c>
      <c r="D130" s="24" t="s">
        <v>181</v>
      </c>
      <c r="E130" s="27">
        <v>1082</v>
      </c>
      <c r="F130" s="27">
        <v>1000</v>
      </c>
      <c r="G130" s="27">
        <v>143</v>
      </c>
      <c r="H130" s="27">
        <v>629</v>
      </c>
      <c r="I130" s="27">
        <v>172</v>
      </c>
      <c r="J130" s="27"/>
      <c r="K130" s="27"/>
      <c r="L130" s="27"/>
      <c r="M130" s="28">
        <v>944</v>
      </c>
      <c r="N130" s="27">
        <v>11</v>
      </c>
      <c r="O130" s="27"/>
      <c r="P130" s="29">
        <v>955</v>
      </c>
      <c r="Q130" s="30">
        <v>0.92421441774491686</v>
      </c>
      <c r="R130" s="30">
        <v>0.87245841035120153</v>
      </c>
      <c r="S130" s="26"/>
    </row>
    <row r="131" spans="2:19" ht="15" customHeight="1" x14ac:dyDescent="0.2">
      <c r="B131" s="24" t="s">
        <v>177</v>
      </c>
      <c r="C131" s="24" t="s">
        <v>116</v>
      </c>
      <c r="D131" s="24" t="s">
        <v>182</v>
      </c>
      <c r="E131" s="27">
        <v>427</v>
      </c>
      <c r="F131" s="27">
        <v>30</v>
      </c>
      <c r="G131" s="27"/>
      <c r="H131" s="27">
        <v>28</v>
      </c>
      <c r="I131" s="27"/>
      <c r="J131" s="27"/>
      <c r="K131" s="27"/>
      <c r="L131" s="27"/>
      <c r="M131" s="28">
        <v>28</v>
      </c>
      <c r="N131" s="27"/>
      <c r="O131" s="27"/>
      <c r="P131" s="29">
        <v>28</v>
      </c>
      <c r="Q131" s="30">
        <v>7.0257611241217793E-2</v>
      </c>
      <c r="R131" s="30">
        <v>6.5573770491803282E-2</v>
      </c>
      <c r="S131" s="26"/>
    </row>
    <row r="132" spans="2:19" ht="15" customHeight="1" x14ac:dyDescent="0.2">
      <c r="B132" s="24" t="s">
        <v>177</v>
      </c>
      <c r="C132" s="24" t="s">
        <v>116</v>
      </c>
      <c r="D132" s="24" t="s">
        <v>183</v>
      </c>
      <c r="E132" s="27">
        <v>2708</v>
      </c>
      <c r="F132" s="27">
        <v>300</v>
      </c>
      <c r="G132" s="27">
        <v>340</v>
      </c>
      <c r="H132" s="27">
        <v>45</v>
      </c>
      <c r="I132" s="27">
        <v>18</v>
      </c>
      <c r="J132" s="27">
        <v>1</v>
      </c>
      <c r="K132" s="27"/>
      <c r="L132" s="27"/>
      <c r="M132" s="28">
        <v>404</v>
      </c>
      <c r="N132" s="27"/>
      <c r="O132" s="27"/>
      <c r="P132" s="29">
        <v>404</v>
      </c>
      <c r="Q132" s="30">
        <v>0.11078286558345643</v>
      </c>
      <c r="R132" s="30">
        <v>0.14918759231905465</v>
      </c>
      <c r="S132" s="26"/>
    </row>
    <row r="133" spans="2:19" ht="15" customHeight="1" x14ac:dyDescent="0.2">
      <c r="B133" s="13" t="s">
        <v>23</v>
      </c>
      <c r="C133" s="14"/>
      <c r="D133" s="14"/>
      <c r="E133" s="15">
        <f t="shared" ref="E133:O133" si="31">+SUM(E126:E132)</f>
        <v>21213</v>
      </c>
      <c r="F133" s="15">
        <f t="shared" si="31"/>
        <v>4710</v>
      </c>
      <c r="G133" s="15">
        <f t="shared" si="31"/>
        <v>567</v>
      </c>
      <c r="H133" s="15">
        <f t="shared" si="31"/>
        <v>1340</v>
      </c>
      <c r="I133" s="15">
        <f t="shared" si="31"/>
        <v>2193</v>
      </c>
      <c r="J133" s="15">
        <f t="shared" si="31"/>
        <v>310</v>
      </c>
      <c r="K133" s="15">
        <f t="shared" si="31"/>
        <v>154</v>
      </c>
      <c r="L133" s="15">
        <f t="shared" si="31"/>
        <v>0</v>
      </c>
      <c r="M133" s="15">
        <f t="shared" si="21"/>
        <v>4564</v>
      </c>
      <c r="N133" s="15">
        <f t="shared" si="31"/>
        <v>41</v>
      </c>
      <c r="O133" s="15">
        <f t="shared" si="31"/>
        <v>0</v>
      </c>
      <c r="P133" s="15">
        <f>+SUM(P126:P132)</f>
        <v>4605</v>
      </c>
      <c r="Q133" s="16">
        <f>IFERROR(F133/E133,0)</f>
        <v>0.22203365860557206</v>
      </c>
      <c r="R133" s="16">
        <f>+IFERROR(M133/E133,0)</f>
        <v>0.21515108659784093</v>
      </c>
      <c r="S133" s="48"/>
    </row>
    <row r="134" spans="2:19" ht="15" customHeight="1" x14ac:dyDescent="0.2">
      <c r="B134" s="24" t="s">
        <v>184</v>
      </c>
      <c r="C134" s="38" t="s">
        <v>116</v>
      </c>
      <c r="D134" s="38" t="s">
        <v>185</v>
      </c>
      <c r="E134" s="27">
        <v>4500</v>
      </c>
      <c r="F134" s="27">
        <v>3500</v>
      </c>
      <c r="G134" s="27">
        <v>987</v>
      </c>
      <c r="H134" s="27">
        <v>1955</v>
      </c>
      <c r="I134" s="27">
        <v>234</v>
      </c>
      <c r="J134" s="27">
        <v>0</v>
      </c>
      <c r="K134" s="27">
        <v>0</v>
      </c>
      <c r="L134" s="27">
        <v>0</v>
      </c>
      <c r="M134" s="28">
        <v>3176</v>
      </c>
      <c r="N134" s="27">
        <v>1</v>
      </c>
      <c r="O134" s="27">
        <v>0</v>
      </c>
      <c r="P134" s="29">
        <v>3177</v>
      </c>
      <c r="Q134" s="30">
        <v>0.77777777777777779</v>
      </c>
      <c r="R134" s="30">
        <v>0.70577777777777773</v>
      </c>
      <c r="S134" s="49"/>
    </row>
    <row r="135" spans="2:19" ht="15" customHeight="1" x14ac:dyDescent="0.2">
      <c r="B135" s="24" t="s">
        <v>184</v>
      </c>
      <c r="C135" s="38" t="s">
        <v>116</v>
      </c>
      <c r="D135" s="38" t="s">
        <v>186</v>
      </c>
      <c r="E135" s="27">
        <v>2300</v>
      </c>
      <c r="F135" s="27">
        <v>2300</v>
      </c>
      <c r="G135" s="27">
        <v>687</v>
      </c>
      <c r="H135" s="27">
        <v>1443</v>
      </c>
      <c r="I135" s="27">
        <v>40</v>
      </c>
      <c r="J135" s="27">
        <v>0</v>
      </c>
      <c r="K135" s="27">
        <v>0</v>
      </c>
      <c r="L135" s="27">
        <v>0</v>
      </c>
      <c r="M135" s="28">
        <v>2170</v>
      </c>
      <c r="N135" s="27">
        <v>36</v>
      </c>
      <c r="O135" s="27">
        <v>0</v>
      </c>
      <c r="P135" s="29">
        <v>2206</v>
      </c>
      <c r="Q135" s="30">
        <v>1</v>
      </c>
      <c r="R135" s="30">
        <v>0.94347826086956521</v>
      </c>
      <c r="S135" s="49"/>
    </row>
    <row r="136" spans="2:19" ht="15" customHeight="1" x14ac:dyDescent="0.2">
      <c r="B136" s="24" t="s">
        <v>184</v>
      </c>
      <c r="C136" s="38" t="s">
        <v>130</v>
      </c>
      <c r="D136" s="38" t="s">
        <v>187</v>
      </c>
      <c r="E136" s="27">
        <v>1800</v>
      </c>
      <c r="F136" s="27">
        <v>1800</v>
      </c>
      <c r="G136" s="27">
        <v>684</v>
      </c>
      <c r="H136" s="27">
        <v>873</v>
      </c>
      <c r="I136" s="27">
        <v>157</v>
      </c>
      <c r="J136" s="27">
        <v>0</v>
      </c>
      <c r="K136" s="27">
        <v>0</v>
      </c>
      <c r="L136" s="27">
        <v>0</v>
      </c>
      <c r="M136" s="28">
        <v>1714</v>
      </c>
      <c r="N136" s="27">
        <v>9</v>
      </c>
      <c r="O136" s="27">
        <v>0</v>
      </c>
      <c r="P136" s="29">
        <v>1723</v>
      </c>
      <c r="Q136" s="30">
        <v>1</v>
      </c>
      <c r="R136" s="30">
        <v>0.95222222222222219</v>
      </c>
      <c r="S136" s="49"/>
    </row>
    <row r="137" spans="2:19" ht="15" customHeight="1" x14ac:dyDescent="0.2">
      <c r="B137" s="24" t="s">
        <v>184</v>
      </c>
      <c r="C137" s="38" t="s">
        <v>116</v>
      </c>
      <c r="D137" s="38" t="s">
        <v>188</v>
      </c>
      <c r="E137" s="27">
        <v>1600</v>
      </c>
      <c r="F137" s="27">
        <v>1600</v>
      </c>
      <c r="G137" s="27">
        <v>470</v>
      </c>
      <c r="H137" s="27">
        <v>1028</v>
      </c>
      <c r="I137" s="27">
        <v>19</v>
      </c>
      <c r="J137" s="27">
        <v>0</v>
      </c>
      <c r="K137" s="27">
        <v>0</v>
      </c>
      <c r="L137" s="27">
        <v>0</v>
      </c>
      <c r="M137" s="28">
        <v>1517</v>
      </c>
      <c r="N137" s="27">
        <v>5</v>
      </c>
      <c r="O137" s="27">
        <v>0</v>
      </c>
      <c r="P137" s="29">
        <v>1522</v>
      </c>
      <c r="Q137" s="30">
        <v>1</v>
      </c>
      <c r="R137" s="30">
        <v>0.948125</v>
      </c>
      <c r="S137" s="49"/>
    </row>
    <row r="138" spans="2:19" ht="15" customHeight="1" x14ac:dyDescent="0.2">
      <c r="B138" s="24" t="s">
        <v>184</v>
      </c>
      <c r="C138" s="38" t="s">
        <v>116</v>
      </c>
      <c r="D138" s="38" t="s">
        <v>189</v>
      </c>
      <c r="E138" s="27">
        <v>500</v>
      </c>
      <c r="F138" s="27">
        <v>500</v>
      </c>
      <c r="G138" s="27">
        <v>112</v>
      </c>
      <c r="H138" s="27">
        <v>306</v>
      </c>
      <c r="I138" s="27">
        <v>35</v>
      </c>
      <c r="J138" s="27">
        <v>0</v>
      </c>
      <c r="K138" s="27">
        <v>0</v>
      </c>
      <c r="L138" s="27">
        <v>0</v>
      </c>
      <c r="M138" s="28">
        <v>453</v>
      </c>
      <c r="N138" s="27">
        <v>3</v>
      </c>
      <c r="O138" s="27">
        <v>0</v>
      </c>
      <c r="P138" s="29">
        <v>456</v>
      </c>
      <c r="Q138" s="30">
        <v>1</v>
      </c>
      <c r="R138" s="30">
        <v>0.90600000000000003</v>
      </c>
      <c r="S138" s="49"/>
    </row>
    <row r="139" spans="2:19" ht="15" customHeight="1" x14ac:dyDescent="0.2">
      <c r="B139" s="24" t="s">
        <v>184</v>
      </c>
      <c r="C139" s="38" t="s">
        <v>116</v>
      </c>
      <c r="D139" s="38" t="s">
        <v>190</v>
      </c>
      <c r="E139" s="27">
        <v>590</v>
      </c>
      <c r="F139" s="27">
        <v>590</v>
      </c>
      <c r="G139" s="27">
        <v>166</v>
      </c>
      <c r="H139" s="27">
        <v>384</v>
      </c>
      <c r="I139" s="27">
        <v>34</v>
      </c>
      <c r="J139" s="27">
        <v>0</v>
      </c>
      <c r="K139" s="27">
        <v>0</v>
      </c>
      <c r="L139" s="27">
        <v>0</v>
      </c>
      <c r="M139" s="28">
        <v>584</v>
      </c>
      <c r="N139" s="27">
        <v>2</v>
      </c>
      <c r="O139" s="27">
        <v>0</v>
      </c>
      <c r="P139" s="29">
        <v>586</v>
      </c>
      <c r="Q139" s="30">
        <v>1</v>
      </c>
      <c r="R139" s="30">
        <v>0.98983050847457632</v>
      </c>
      <c r="S139" s="49"/>
    </row>
    <row r="140" spans="2:19" ht="15" customHeight="1" x14ac:dyDescent="0.2">
      <c r="B140" s="24" t="s">
        <v>184</v>
      </c>
      <c r="C140" s="38" t="s">
        <v>116</v>
      </c>
      <c r="D140" s="38" t="s">
        <v>191</v>
      </c>
      <c r="E140" s="27">
        <v>1053</v>
      </c>
      <c r="F140" s="27">
        <v>1053</v>
      </c>
      <c r="G140" s="27">
        <v>38</v>
      </c>
      <c r="H140" s="27">
        <v>470</v>
      </c>
      <c r="I140" s="27">
        <v>325</v>
      </c>
      <c r="J140" s="27">
        <v>0</v>
      </c>
      <c r="K140" s="27">
        <v>0</v>
      </c>
      <c r="L140" s="27">
        <v>0</v>
      </c>
      <c r="M140" s="28">
        <v>833</v>
      </c>
      <c r="N140" s="27">
        <v>12</v>
      </c>
      <c r="O140" s="27">
        <v>0</v>
      </c>
      <c r="P140" s="29">
        <v>845</v>
      </c>
      <c r="Q140" s="30">
        <v>1</v>
      </c>
      <c r="R140" s="30">
        <v>0.79107312440645772</v>
      </c>
      <c r="S140" s="49"/>
    </row>
    <row r="141" spans="2:19" ht="15" customHeight="1" x14ac:dyDescent="0.2">
      <c r="B141" s="24" t="s">
        <v>184</v>
      </c>
      <c r="C141" s="38" t="s">
        <v>29</v>
      </c>
      <c r="D141" s="38" t="s">
        <v>192</v>
      </c>
      <c r="E141" s="27">
        <v>1186</v>
      </c>
      <c r="F141" s="27">
        <v>1186</v>
      </c>
      <c r="G141" s="27">
        <v>801</v>
      </c>
      <c r="H141" s="27">
        <v>125</v>
      </c>
      <c r="I141" s="27">
        <v>0</v>
      </c>
      <c r="J141" s="27">
        <v>0</v>
      </c>
      <c r="K141" s="27">
        <v>0</v>
      </c>
      <c r="L141" s="27">
        <v>0</v>
      </c>
      <c r="M141" s="28">
        <v>926</v>
      </c>
      <c r="N141" s="27">
        <v>2</v>
      </c>
      <c r="O141" s="27">
        <v>0</v>
      </c>
      <c r="P141" s="29">
        <v>928</v>
      </c>
      <c r="Q141" s="30">
        <v>1</v>
      </c>
      <c r="R141" s="30">
        <v>0.7807757166947723</v>
      </c>
      <c r="S141" s="49"/>
    </row>
    <row r="142" spans="2:19" ht="15" customHeight="1" x14ac:dyDescent="0.2">
      <c r="B142" s="24" t="s">
        <v>184</v>
      </c>
      <c r="C142" s="38" t="s">
        <v>29</v>
      </c>
      <c r="D142" s="38" t="s">
        <v>193</v>
      </c>
      <c r="E142" s="27">
        <v>3018</v>
      </c>
      <c r="F142" s="27">
        <v>2690</v>
      </c>
      <c r="G142" s="27">
        <v>1413</v>
      </c>
      <c r="H142" s="27">
        <v>558</v>
      </c>
      <c r="I142" s="27">
        <v>2</v>
      </c>
      <c r="J142" s="27">
        <v>0</v>
      </c>
      <c r="K142" s="27">
        <v>0</v>
      </c>
      <c r="L142" s="27">
        <v>0</v>
      </c>
      <c r="M142" s="28">
        <v>1973</v>
      </c>
      <c r="N142" s="27">
        <v>5</v>
      </c>
      <c r="O142" s="27">
        <v>0</v>
      </c>
      <c r="P142" s="29">
        <v>1978</v>
      </c>
      <c r="Q142" s="30">
        <v>0.89131875414181572</v>
      </c>
      <c r="R142" s="30">
        <v>0.65374420145791912</v>
      </c>
      <c r="S142" s="49"/>
    </row>
    <row r="143" spans="2:19" ht="15" customHeight="1" x14ac:dyDescent="0.2">
      <c r="B143" s="24" t="s">
        <v>184</v>
      </c>
      <c r="C143" s="38" t="s">
        <v>116</v>
      </c>
      <c r="D143" s="38" t="s">
        <v>194</v>
      </c>
      <c r="E143" s="27">
        <v>901</v>
      </c>
      <c r="F143" s="27">
        <v>901</v>
      </c>
      <c r="G143" s="27">
        <v>130</v>
      </c>
      <c r="H143" s="27">
        <v>246</v>
      </c>
      <c r="I143" s="27">
        <v>6</v>
      </c>
      <c r="J143" s="27">
        <v>0</v>
      </c>
      <c r="K143" s="27">
        <v>0</v>
      </c>
      <c r="L143" s="27">
        <v>0</v>
      </c>
      <c r="M143" s="28">
        <v>382</v>
      </c>
      <c r="N143" s="27">
        <v>0</v>
      </c>
      <c r="O143" s="27">
        <v>0</v>
      </c>
      <c r="P143" s="29">
        <v>382</v>
      </c>
      <c r="Q143" s="30">
        <v>1</v>
      </c>
      <c r="R143" s="30">
        <v>0.4239733629300777</v>
      </c>
      <c r="S143" s="49"/>
    </row>
    <row r="144" spans="2:19" ht="15" customHeight="1" x14ac:dyDescent="0.2">
      <c r="B144" s="24" t="s">
        <v>184</v>
      </c>
      <c r="C144" s="38" t="s">
        <v>29</v>
      </c>
      <c r="D144" s="38" t="s">
        <v>195</v>
      </c>
      <c r="E144" s="27">
        <v>960</v>
      </c>
      <c r="F144" s="27">
        <v>960</v>
      </c>
      <c r="G144" s="27">
        <v>599</v>
      </c>
      <c r="H144" s="27">
        <v>345</v>
      </c>
      <c r="I144" s="27">
        <v>1</v>
      </c>
      <c r="J144" s="27">
        <v>0</v>
      </c>
      <c r="K144" s="27">
        <v>0</v>
      </c>
      <c r="L144" s="27">
        <v>0</v>
      </c>
      <c r="M144" s="28">
        <v>945</v>
      </c>
      <c r="N144" s="27">
        <v>0</v>
      </c>
      <c r="O144" s="27">
        <v>0</v>
      </c>
      <c r="P144" s="29">
        <v>945</v>
      </c>
      <c r="Q144" s="30">
        <v>1</v>
      </c>
      <c r="R144" s="30">
        <v>0.984375</v>
      </c>
      <c r="S144" s="49"/>
    </row>
    <row r="145" spans="2:19" ht="15" customHeight="1" x14ac:dyDescent="0.2">
      <c r="B145" s="24" t="s">
        <v>184</v>
      </c>
      <c r="C145" s="38" t="s">
        <v>25</v>
      </c>
      <c r="D145" s="38" t="s">
        <v>196</v>
      </c>
      <c r="E145" s="27">
        <v>1241</v>
      </c>
      <c r="F145" s="27">
        <v>600</v>
      </c>
      <c r="G145" s="27">
        <v>540</v>
      </c>
      <c r="H145" s="27">
        <v>1</v>
      </c>
      <c r="I145" s="27">
        <v>0</v>
      </c>
      <c r="J145" s="27">
        <v>0</v>
      </c>
      <c r="K145" s="27">
        <v>0</v>
      </c>
      <c r="L145" s="27">
        <v>0</v>
      </c>
      <c r="M145" s="28">
        <v>541</v>
      </c>
      <c r="N145" s="27">
        <v>0</v>
      </c>
      <c r="O145" s="27">
        <v>0</v>
      </c>
      <c r="P145" s="29">
        <v>541</v>
      </c>
      <c r="Q145" s="30">
        <v>0.48348106365834004</v>
      </c>
      <c r="R145" s="30">
        <v>0.43593875906526997</v>
      </c>
      <c r="S145" s="49"/>
    </row>
    <row r="146" spans="2:19" ht="15" customHeight="1" x14ac:dyDescent="0.2">
      <c r="B146" s="24" t="s">
        <v>184</v>
      </c>
      <c r="C146" s="38" t="s">
        <v>25</v>
      </c>
      <c r="D146" s="38" t="s">
        <v>197</v>
      </c>
      <c r="E146" s="27">
        <v>1850</v>
      </c>
      <c r="F146" s="27">
        <v>1626</v>
      </c>
      <c r="G146" s="27">
        <v>1013</v>
      </c>
      <c r="H146" s="27">
        <v>535</v>
      </c>
      <c r="I146" s="27">
        <v>0</v>
      </c>
      <c r="J146" s="27">
        <v>0</v>
      </c>
      <c r="K146" s="27">
        <v>0</v>
      </c>
      <c r="L146" s="27">
        <v>0</v>
      </c>
      <c r="M146" s="28">
        <v>1548</v>
      </c>
      <c r="N146" s="27">
        <v>0</v>
      </c>
      <c r="O146" s="27">
        <v>0</v>
      </c>
      <c r="P146" s="29">
        <v>1548</v>
      </c>
      <c r="Q146" s="30">
        <v>0.87891891891891893</v>
      </c>
      <c r="R146" s="30">
        <v>0.83675675675675676</v>
      </c>
      <c r="S146" s="49"/>
    </row>
    <row r="147" spans="2:19" ht="15" customHeight="1" x14ac:dyDescent="0.2">
      <c r="B147" s="24" t="s">
        <v>184</v>
      </c>
      <c r="C147" s="38" t="s">
        <v>29</v>
      </c>
      <c r="D147" s="38" t="s">
        <v>198</v>
      </c>
      <c r="E147" s="27">
        <v>612</v>
      </c>
      <c r="F147" s="27">
        <v>612</v>
      </c>
      <c r="G147" s="27">
        <v>5</v>
      </c>
      <c r="H147" s="27">
        <v>572</v>
      </c>
      <c r="I147" s="27">
        <v>0</v>
      </c>
      <c r="J147" s="27">
        <v>0</v>
      </c>
      <c r="K147" s="27">
        <v>0</v>
      </c>
      <c r="L147" s="27">
        <v>0</v>
      </c>
      <c r="M147" s="28">
        <v>577</v>
      </c>
      <c r="N147" s="27">
        <v>0</v>
      </c>
      <c r="O147" s="27">
        <v>0</v>
      </c>
      <c r="P147" s="29">
        <v>577</v>
      </c>
      <c r="Q147" s="30">
        <v>1</v>
      </c>
      <c r="R147" s="30">
        <v>0.94281045751633985</v>
      </c>
      <c r="S147" s="49"/>
    </row>
    <row r="148" spans="2:19" ht="15" customHeight="1" x14ac:dyDescent="0.2">
      <c r="B148" s="13" t="s">
        <v>23</v>
      </c>
      <c r="C148" s="14"/>
      <c r="D148" s="14"/>
      <c r="E148" s="15">
        <f t="shared" ref="E148:P148" si="32">+SUM(E134:E147)</f>
        <v>22111</v>
      </c>
      <c r="F148" s="15">
        <f t="shared" si="32"/>
        <v>19918</v>
      </c>
      <c r="G148" s="15">
        <f t="shared" si="32"/>
        <v>7645</v>
      </c>
      <c r="H148" s="15">
        <f t="shared" si="32"/>
        <v>8841</v>
      </c>
      <c r="I148" s="15">
        <f t="shared" si="32"/>
        <v>853</v>
      </c>
      <c r="J148" s="15">
        <f t="shared" si="32"/>
        <v>0</v>
      </c>
      <c r="K148" s="15">
        <f t="shared" si="32"/>
        <v>0</v>
      </c>
      <c r="L148" s="15">
        <f t="shared" si="32"/>
        <v>0</v>
      </c>
      <c r="M148" s="15">
        <f t="shared" si="21"/>
        <v>17339</v>
      </c>
      <c r="N148" s="15">
        <f t="shared" si="32"/>
        <v>75</v>
      </c>
      <c r="O148" s="15">
        <f t="shared" si="32"/>
        <v>0</v>
      </c>
      <c r="P148" s="15">
        <f t="shared" si="32"/>
        <v>17414</v>
      </c>
      <c r="Q148" s="16">
        <f>IFERROR(F148/E148,0)</f>
        <v>0.9008185970783773</v>
      </c>
      <c r="R148" s="16">
        <f>+IFERROR(M148/E148,0)</f>
        <v>0.78417981999909547</v>
      </c>
      <c r="S148" s="48"/>
    </row>
    <row r="149" spans="2:19" ht="15" customHeight="1" x14ac:dyDescent="0.2">
      <c r="B149" s="50" t="s">
        <v>199</v>
      </c>
      <c r="C149" s="35" t="s">
        <v>86</v>
      </c>
      <c r="D149" s="35" t="s">
        <v>200</v>
      </c>
      <c r="E149" s="45">
        <v>15356</v>
      </c>
      <c r="F149" s="45">
        <v>400</v>
      </c>
      <c r="G149" s="45">
        <v>398</v>
      </c>
      <c r="H149" s="45">
        <v>2</v>
      </c>
      <c r="I149" s="45">
        <v>0</v>
      </c>
      <c r="J149" s="45">
        <v>0</v>
      </c>
      <c r="K149" s="45">
        <v>0</v>
      </c>
      <c r="L149" s="45">
        <v>0</v>
      </c>
      <c r="M149" s="45">
        <v>400</v>
      </c>
      <c r="N149" s="45">
        <v>0</v>
      </c>
      <c r="O149" s="45">
        <v>0</v>
      </c>
      <c r="P149" s="45">
        <v>400</v>
      </c>
      <c r="Q149" s="58">
        <v>2.6048450117218024E-2</v>
      </c>
      <c r="R149" s="61">
        <v>2.6048450117218024E-2</v>
      </c>
      <c r="S149" s="62"/>
    </row>
    <row r="150" spans="2:19" ht="15" customHeight="1" x14ac:dyDescent="0.2">
      <c r="B150" s="50" t="s">
        <v>199</v>
      </c>
      <c r="C150" s="35" t="s">
        <v>86</v>
      </c>
      <c r="D150" s="35" t="s">
        <v>200</v>
      </c>
      <c r="E150" s="45">
        <v>15356</v>
      </c>
      <c r="F150" s="45">
        <v>20</v>
      </c>
      <c r="G150" s="45">
        <v>20</v>
      </c>
      <c r="H150" s="45">
        <v>0</v>
      </c>
      <c r="I150" s="45">
        <v>0</v>
      </c>
      <c r="J150" s="45">
        <v>0</v>
      </c>
      <c r="K150" s="45">
        <v>0</v>
      </c>
      <c r="L150" s="45">
        <v>0</v>
      </c>
      <c r="M150" s="45">
        <v>20</v>
      </c>
      <c r="N150" s="45">
        <v>0</v>
      </c>
      <c r="O150" s="45">
        <v>0</v>
      </c>
      <c r="P150" s="45">
        <v>20</v>
      </c>
      <c r="Q150" s="58">
        <v>1.3024225058609013E-3</v>
      </c>
      <c r="R150" s="61">
        <v>1.3024225058609013E-3</v>
      </c>
      <c r="S150" s="62"/>
    </row>
    <row r="151" spans="2:19" ht="15" customHeight="1" x14ac:dyDescent="0.2">
      <c r="B151" s="50" t="s">
        <v>199</v>
      </c>
      <c r="C151" s="50" t="s">
        <v>86</v>
      </c>
      <c r="D151" s="50" t="s">
        <v>201</v>
      </c>
      <c r="E151" s="27">
        <v>9863</v>
      </c>
      <c r="F151" s="27">
        <v>241</v>
      </c>
      <c r="G151" s="27">
        <v>241</v>
      </c>
      <c r="H151" s="27">
        <v>0</v>
      </c>
      <c r="I151" s="27">
        <v>0</v>
      </c>
      <c r="J151" s="27">
        <v>0</v>
      </c>
      <c r="K151" s="27">
        <v>0</v>
      </c>
      <c r="L151" s="27">
        <v>0</v>
      </c>
      <c r="M151" s="54">
        <v>241</v>
      </c>
      <c r="N151" s="27">
        <v>0</v>
      </c>
      <c r="O151" s="27">
        <v>0</v>
      </c>
      <c r="P151" s="29">
        <v>241</v>
      </c>
      <c r="Q151" s="30">
        <v>2.4434756159383553E-2</v>
      </c>
      <c r="R151" s="30">
        <v>2.4434756159383553E-2</v>
      </c>
      <c r="S151" s="63"/>
    </row>
    <row r="152" spans="2:19" ht="15" customHeight="1" x14ac:dyDescent="0.2">
      <c r="B152" s="50" t="s">
        <v>199</v>
      </c>
      <c r="C152" s="50" t="s">
        <v>86</v>
      </c>
      <c r="D152" s="50" t="s">
        <v>201</v>
      </c>
      <c r="E152" s="27">
        <v>9863</v>
      </c>
      <c r="F152" s="27">
        <v>33</v>
      </c>
      <c r="G152" s="27">
        <v>33</v>
      </c>
      <c r="H152" s="27">
        <v>0</v>
      </c>
      <c r="I152" s="27">
        <v>0</v>
      </c>
      <c r="J152" s="27">
        <v>0</v>
      </c>
      <c r="K152" s="27">
        <v>0</v>
      </c>
      <c r="L152" s="27">
        <v>0</v>
      </c>
      <c r="M152" s="54">
        <v>33</v>
      </c>
      <c r="N152" s="27">
        <v>0</v>
      </c>
      <c r="O152" s="27">
        <v>0</v>
      </c>
      <c r="P152" s="29">
        <v>33</v>
      </c>
      <c r="Q152" s="30">
        <v>3.3458379803305281E-3</v>
      </c>
      <c r="R152" s="30">
        <v>3.3458379803305281E-3</v>
      </c>
      <c r="S152" s="63"/>
    </row>
    <row r="153" spans="2:19" ht="15" customHeight="1" x14ac:dyDescent="0.2">
      <c r="B153" s="13" t="s">
        <v>23</v>
      </c>
      <c r="C153" s="14"/>
      <c r="D153" s="14"/>
      <c r="E153" s="15">
        <f>+SUM(E149:E152)</f>
        <v>50438</v>
      </c>
      <c r="F153" s="15">
        <f t="shared" ref="F153:L153" si="33">+SUM(F149:F152)</f>
        <v>694</v>
      </c>
      <c r="G153" s="15">
        <f t="shared" si="33"/>
        <v>692</v>
      </c>
      <c r="H153" s="15">
        <f t="shared" si="33"/>
        <v>2</v>
      </c>
      <c r="I153" s="15">
        <f t="shared" si="33"/>
        <v>0</v>
      </c>
      <c r="J153" s="15">
        <f t="shared" si="33"/>
        <v>0</v>
      </c>
      <c r="K153" s="15">
        <f t="shared" si="33"/>
        <v>0</v>
      </c>
      <c r="L153" s="15">
        <f t="shared" si="33"/>
        <v>0</v>
      </c>
      <c r="M153" s="15">
        <f t="shared" ref="M153:P153" si="34">+SUM(M149:M152)</f>
        <v>694</v>
      </c>
      <c r="N153" s="15">
        <f t="shared" si="34"/>
        <v>0</v>
      </c>
      <c r="O153" s="15">
        <f t="shared" si="34"/>
        <v>0</v>
      </c>
      <c r="P153" s="15">
        <f t="shared" si="34"/>
        <v>694</v>
      </c>
      <c r="Q153" s="16">
        <f>IFERROR(F153/E153,0)</f>
        <v>1.3759467068480115E-2</v>
      </c>
      <c r="R153" s="16">
        <f>+IFERROR(M153/E153,0)</f>
        <v>1.3759467068480115E-2</v>
      </c>
      <c r="S153" s="48"/>
    </row>
    <row r="154" spans="2:19" ht="15" customHeight="1" x14ac:dyDescent="0.2">
      <c r="B154" s="24" t="s">
        <v>202</v>
      </c>
      <c r="C154" s="24" t="s">
        <v>116</v>
      </c>
      <c r="D154" s="24" t="s">
        <v>179</v>
      </c>
      <c r="E154" s="27">
        <v>1981</v>
      </c>
      <c r="F154" s="27">
        <v>2310</v>
      </c>
      <c r="G154" s="27">
        <v>56</v>
      </c>
      <c r="H154" s="27">
        <v>1145</v>
      </c>
      <c r="I154" s="27">
        <v>959</v>
      </c>
      <c r="J154" s="27">
        <v>92</v>
      </c>
      <c r="K154" s="27">
        <v>0</v>
      </c>
      <c r="L154" s="27">
        <v>0</v>
      </c>
      <c r="M154" s="28">
        <v>2252</v>
      </c>
      <c r="N154" s="27">
        <v>0</v>
      </c>
      <c r="O154" s="27">
        <v>0</v>
      </c>
      <c r="P154" s="29">
        <v>2252</v>
      </c>
      <c r="Q154" s="30">
        <v>1.1660777385159011</v>
      </c>
      <c r="R154" s="30">
        <v>1.1367995961635537</v>
      </c>
      <c r="S154" s="60"/>
    </row>
    <row r="155" spans="2:19" ht="15" customHeight="1" x14ac:dyDescent="0.2">
      <c r="B155" s="24" t="s">
        <v>202</v>
      </c>
      <c r="C155" s="24" t="s">
        <v>116</v>
      </c>
      <c r="D155" s="24" t="s">
        <v>176</v>
      </c>
      <c r="E155" s="27">
        <v>10683</v>
      </c>
      <c r="F155" s="27">
        <v>5820</v>
      </c>
      <c r="G155" s="27">
        <v>36</v>
      </c>
      <c r="H155" s="27">
        <v>2870</v>
      </c>
      <c r="I155" s="27">
        <v>2503</v>
      </c>
      <c r="J155" s="27">
        <v>59</v>
      </c>
      <c r="K155" s="27">
        <v>0</v>
      </c>
      <c r="L155" s="27">
        <v>0</v>
      </c>
      <c r="M155" s="28">
        <v>5468</v>
      </c>
      <c r="N155" s="27">
        <v>0</v>
      </c>
      <c r="O155" s="27">
        <v>0</v>
      </c>
      <c r="P155" s="29">
        <v>5468</v>
      </c>
      <c r="Q155" s="30">
        <v>0.54479078910418421</v>
      </c>
      <c r="R155" s="30">
        <v>0.51184124309650847</v>
      </c>
      <c r="S155" s="26"/>
    </row>
    <row r="156" spans="2:19" ht="15" customHeight="1" x14ac:dyDescent="0.2">
      <c r="B156" s="24" t="s">
        <v>202</v>
      </c>
      <c r="C156" s="24" t="s">
        <v>116</v>
      </c>
      <c r="D156" s="24" t="s">
        <v>178</v>
      </c>
      <c r="E156" s="27">
        <v>7944</v>
      </c>
      <c r="F156" s="27">
        <v>2262</v>
      </c>
      <c r="G156" s="27">
        <v>352</v>
      </c>
      <c r="H156" s="27">
        <v>1322</v>
      </c>
      <c r="I156" s="27">
        <v>0</v>
      </c>
      <c r="J156" s="27">
        <v>0</v>
      </c>
      <c r="K156" s="27">
        <v>0</v>
      </c>
      <c r="L156" s="27">
        <v>0</v>
      </c>
      <c r="M156" s="28">
        <v>1674</v>
      </c>
      <c r="N156" s="27">
        <v>0</v>
      </c>
      <c r="O156" s="27">
        <v>0</v>
      </c>
      <c r="P156" s="29">
        <v>1674</v>
      </c>
      <c r="Q156" s="30">
        <v>0.28474320241691842</v>
      </c>
      <c r="R156" s="30">
        <v>0.2107250755287009</v>
      </c>
      <c r="S156" s="26"/>
    </row>
    <row r="157" spans="2:19" ht="15" customHeight="1" x14ac:dyDescent="0.2">
      <c r="B157" s="13" t="s">
        <v>23</v>
      </c>
      <c r="C157" s="14"/>
      <c r="D157" s="14"/>
      <c r="E157" s="15">
        <f t="shared" ref="E157:P157" si="35">+SUM(E154:E156)</f>
        <v>20608</v>
      </c>
      <c r="F157" s="15">
        <f t="shared" si="35"/>
        <v>10392</v>
      </c>
      <c r="G157" s="15">
        <f t="shared" si="35"/>
        <v>444</v>
      </c>
      <c r="H157" s="15">
        <f t="shared" si="35"/>
        <v>5337</v>
      </c>
      <c r="I157" s="15">
        <f t="shared" si="35"/>
        <v>3462</v>
      </c>
      <c r="J157" s="15">
        <f t="shared" si="35"/>
        <v>151</v>
      </c>
      <c r="K157" s="15">
        <f t="shared" si="35"/>
        <v>0</v>
      </c>
      <c r="L157" s="15">
        <f t="shared" si="35"/>
        <v>0</v>
      </c>
      <c r="M157" s="15">
        <f t="shared" si="21"/>
        <v>9394</v>
      </c>
      <c r="N157" s="15">
        <f t="shared" si="35"/>
        <v>0</v>
      </c>
      <c r="O157" s="15">
        <f t="shared" si="35"/>
        <v>0</v>
      </c>
      <c r="P157" s="15">
        <f t="shared" si="35"/>
        <v>9394</v>
      </c>
      <c r="Q157" s="16">
        <f>IFERROR(F157/E157,0)</f>
        <v>0.50427018633540377</v>
      </c>
      <c r="R157" s="16">
        <f>+IFERROR(M157/E157,0)</f>
        <v>0.45584239130434784</v>
      </c>
      <c r="S157" s="48"/>
    </row>
    <row r="158" spans="2:19" ht="15" customHeight="1" x14ac:dyDescent="0.2">
      <c r="B158" s="24" t="s">
        <v>203</v>
      </c>
      <c r="C158" s="38" t="s">
        <v>116</v>
      </c>
      <c r="D158" s="38" t="s">
        <v>204</v>
      </c>
      <c r="E158" s="27">
        <v>103</v>
      </c>
      <c r="F158" s="27">
        <v>120</v>
      </c>
      <c r="G158" s="27">
        <v>63</v>
      </c>
      <c r="H158" s="27">
        <v>90</v>
      </c>
      <c r="I158" s="27">
        <v>2</v>
      </c>
      <c r="J158" s="27">
        <v>0</v>
      </c>
      <c r="K158" s="27">
        <v>0</v>
      </c>
      <c r="L158" s="27">
        <v>0</v>
      </c>
      <c r="M158" s="28">
        <v>155</v>
      </c>
      <c r="N158" s="27">
        <v>1</v>
      </c>
      <c r="O158" s="27">
        <v>0</v>
      </c>
      <c r="P158" s="29">
        <v>156</v>
      </c>
      <c r="Q158" s="30">
        <v>1.1650485436893203</v>
      </c>
      <c r="R158" s="30">
        <v>1.5048543689320388</v>
      </c>
      <c r="S158" s="49" t="s">
        <v>205</v>
      </c>
    </row>
    <row r="159" spans="2:19" ht="15" customHeight="1" x14ac:dyDescent="0.2">
      <c r="B159" s="24" t="s">
        <v>203</v>
      </c>
      <c r="C159" s="38" t="s">
        <v>116</v>
      </c>
      <c r="D159" s="38" t="s">
        <v>206</v>
      </c>
      <c r="E159" s="27">
        <v>1892</v>
      </c>
      <c r="F159" s="27">
        <v>1310</v>
      </c>
      <c r="G159" s="27">
        <v>154</v>
      </c>
      <c r="H159" s="27">
        <v>906</v>
      </c>
      <c r="I159" s="27">
        <v>320</v>
      </c>
      <c r="J159" s="27">
        <v>0</v>
      </c>
      <c r="K159" s="27">
        <v>0</v>
      </c>
      <c r="L159" s="27">
        <v>0</v>
      </c>
      <c r="M159" s="28">
        <v>1380</v>
      </c>
      <c r="N159" s="27">
        <v>10</v>
      </c>
      <c r="O159" s="27">
        <v>0</v>
      </c>
      <c r="P159" s="29">
        <v>1390</v>
      </c>
      <c r="Q159" s="30">
        <v>0.69238900634249467</v>
      </c>
      <c r="R159" s="30">
        <v>0.7293868921775899</v>
      </c>
      <c r="S159" s="49" t="s">
        <v>205</v>
      </c>
    </row>
    <row r="160" spans="2:19" ht="15" customHeight="1" x14ac:dyDescent="0.2">
      <c r="B160" s="24" t="s">
        <v>203</v>
      </c>
      <c r="C160" s="38" t="s">
        <v>116</v>
      </c>
      <c r="D160" s="38" t="s">
        <v>207</v>
      </c>
      <c r="E160" s="27">
        <v>325</v>
      </c>
      <c r="F160" s="27">
        <v>320</v>
      </c>
      <c r="G160" s="27">
        <v>103</v>
      </c>
      <c r="H160" s="27">
        <v>200</v>
      </c>
      <c r="I160" s="27">
        <v>0</v>
      </c>
      <c r="J160" s="27">
        <v>0</v>
      </c>
      <c r="K160" s="27">
        <v>0</v>
      </c>
      <c r="L160" s="27">
        <v>0</v>
      </c>
      <c r="M160" s="28">
        <v>303</v>
      </c>
      <c r="N160" s="27">
        <v>2</v>
      </c>
      <c r="O160" s="27">
        <v>0</v>
      </c>
      <c r="P160" s="29">
        <v>305</v>
      </c>
      <c r="Q160" s="30">
        <v>0.98461538461538467</v>
      </c>
      <c r="R160" s="30">
        <v>0.93230769230769228</v>
      </c>
      <c r="S160" s="49" t="s">
        <v>205</v>
      </c>
    </row>
    <row r="161" spans="2:19" ht="15" customHeight="1" x14ac:dyDescent="0.2">
      <c r="B161" s="24" t="s">
        <v>203</v>
      </c>
      <c r="C161" s="38" t="s">
        <v>116</v>
      </c>
      <c r="D161" s="38" t="s">
        <v>208</v>
      </c>
      <c r="E161" s="27">
        <v>317</v>
      </c>
      <c r="F161" s="27">
        <v>301</v>
      </c>
      <c r="G161" s="27">
        <v>76</v>
      </c>
      <c r="H161" s="27">
        <v>183</v>
      </c>
      <c r="I161" s="27">
        <v>0</v>
      </c>
      <c r="J161" s="27">
        <v>0</v>
      </c>
      <c r="K161" s="27">
        <v>0</v>
      </c>
      <c r="L161" s="27">
        <v>0</v>
      </c>
      <c r="M161" s="28">
        <v>259</v>
      </c>
      <c r="N161" s="27">
        <v>0</v>
      </c>
      <c r="O161" s="27">
        <v>0</v>
      </c>
      <c r="P161" s="29">
        <v>259</v>
      </c>
      <c r="Q161" s="30">
        <v>0.94952681388012616</v>
      </c>
      <c r="R161" s="30">
        <v>0.81703470031545744</v>
      </c>
      <c r="S161" s="49" t="s">
        <v>205</v>
      </c>
    </row>
    <row r="162" spans="2:19" ht="15" customHeight="1" x14ac:dyDescent="0.2">
      <c r="B162" s="24" t="s">
        <v>203</v>
      </c>
      <c r="C162" s="38" t="s">
        <v>116</v>
      </c>
      <c r="D162" s="38" t="s">
        <v>209</v>
      </c>
      <c r="E162" s="27">
        <v>246</v>
      </c>
      <c r="F162" s="27">
        <v>256</v>
      </c>
      <c r="G162" s="27">
        <v>33</v>
      </c>
      <c r="H162" s="27">
        <v>139</v>
      </c>
      <c r="I162" s="27">
        <v>2</v>
      </c>
      <c r="J162" s="27">
        <v>0</v>
      </c>
      <c r="K162" s="27">
        <v>0</v>
      </c>
      <c r="L162" s="27">
        <v>0</v>
      </c>
      <c r="M162" s="28">
        <v>174</v>
      </c>
      <c r="N162" s="27">
        <v>1</v>
      </c>
      <c r="O162" s="27">
        <v>0</v>
      </c>
      <c r="P162" s="29">
        <v>175</v>
      </c>
      <c r="Q162" s="30">
        <v>1.0406504065040652</v>
      </c>
      <c r="R162" s="30">
        <v>0.70731707317073167</v>
      </c>
      <c r="S162" s="49" t="s">
        <v>205</v>
      </c>
    </row>
    <row r="163" spans="2:19" ht="15" customHeight="1" x14ac:dyDescent="0.2">
      <c r="B163" s="24" t="s">
        <v>203</v>
      </c>
      <c r="C163" s="38" t="s">
        <v>116</v>
      </c>
      <c r="D163" s="38" t="s">
        <v>210</v>
      </c>
      <c r="E163" s="27">
        <v>217</v>
      </c>
      <c r="F163" s="27">
        <v>265</v>
      </c>
      <c r="G163" s="27">
        <v>104</v>
      </c>
      <c r="H163" s="27">
        <v>124</v>
      </c>
      <c r="I163" s="27">
        <v>0</v>
      </c>
      <c r="J163" s="27">
        <v>0</v>
      </c>
      <c r="K163" s="27">
        <v>0</v>
      </c>
      <c r="L163" s="27">
        <v>0</v>
      </c>
      <c r="M163" s="28">
        <v>228</v>
      </c>
      <c r="N163" s="27">
        <v>0</v>
      </c>
      <c r="O163" s="27">
        <v>0</v>
      </c>
      <c r="P163" s="29">
        <v>228</v>
      </c>
      <c r="Q163" s="30">
        <v>1.2211981566820276</v>
      </c>
      <c r="R163" s="30">
        <v>1.0506912442396312</v>
      </c>
      <c r="S163" s="49" t="s">
        <v>205</v>
      </c>
    </row>
    <row r="164" spans="2:19" ht="15" customHeight="1" x14ac:dyDescent="0.2">
      <c r="B164" s="24" t="s">
        <v>203</v>
      </c>
      <c r="C164" s="38" t="s">
        <v>116</v>
      </c>
      <c r="D164" s="38" t="s">
        <v>211</v>
      </c>
      <c r="E164" s="27">
        <v>289</v>
      </c>
      <c r="F164" s="27">
        <v>320</v>
      </c>
      <c r="G164" s="27">
        <v>63</v>
      </c>
      <c r="H164" s="27">
        <v>280</v>
      </c>
      <c r="I164" s="27">
        <v>1</v>
      </c>
      <c r="J164" s="27">
        <v>0</v>
      </c>
      <c r="K164" s="27">
        <v>0</v>
      </c>
      <c r="L164" s="27">
        <v>0</v>
      </c>
      <c r="M164" s="28">
        <v>344</v>
      </c>
      <c r="N164" s="27">
        <v>0</v>
      </c>
      <c r="O164" s="27">
        <v>0</v>
      </c>
      <c r="P164" s="29">
        <v>344</v>
      </c>
      <c r="Q164" s="30">
        <v>1.1072664359861593</v>
      </c>
      <c r="R164" s="30">
        <v>1.1903114186851211</v>
      </c>
      <c r="S164" s="49" t="s">
        <v>205</v>
      </c>
    </row>
    <row r="165" spans="2:19" ht="15" customHeight="1" x14ac:dyDescent="0.2">
      <c r="B165" s="24" t="s">
        <v>203</v>
      </c>
      <c r="C165" s="38" t="s">
        <v>116</v>
      </c>
      <c r="D165" s="38" t="s">
        <v>212</v>
      </c>
      <c r="E165" s="27">
        <v>1463</v>
      </c>
      <c r="F165" s="27">
        <v>1387</v>
      </c>
      <c r="G165" s="27">
        <v>582</v>
      </c>
      <c r="H165" s="27">
        <v>629</v>
      </c>
      <c r="I165" s="27">
        <v>4</v>
      </c>
      <c r="J165" s="27">
        <v>0</v>
      </c>
      <c r="K165" s="27">
        <v>0</v>
      </c>
      <c r="L165" s="27">
        <v>0</v>
      </c>
      <c r="M165" s="28">
        <v>1215</v>
      </c>
      <c r="N165" s="27">
        <v>11</v>
      </c>
      <c r="O165" s="27">
        <v>0</v>
      </c>
      <c r="P165" s="29">
        <v>1226</v>
      </c>
      <c r="Q165" s="30">
        <v>0.94805194805194803</v>
      </c>
      <c r="R165" s="30">
        <v>0.83048530416951472</v>
      </c>
      <c r="S165" s="49" t="s">
        <v>205</v>
      </c>
    </row>
    <row r="166" spans="2:19" ht="15" customHeight="1" x14ac:dyDescent="0.2">
      <c r="B166" s="24" t="s">
        <v>203</v>
      </c>
      <c r="C166" s="38" t="s">
        <v>116</v>
      </c>
      <c r="D166" s="38" t="s">
        <v>213</v>
      </c>
      <c r="E166" s="27">
        <v>609</v>
      </c>
      <c r="F166" s="27">
        <v>657</v>
      </c>
      <c r="G166" s="27">
        <v>212</v>
      </c>
      <c r="H166" s="27">
        <v>395</v>
      </c>
      <c r="I166" s="27">
        <v>7</v>
      </c>
      <c r="J166" s="27">
        <v>0</v>
      </c>
      <c r="K166" s="27">
        <v>0</v>
      </c>
      <c r="L166" s="27">
        <v>0</v>
      </c>
      <c r="M166" s="28">
        <v>614</v>
      </c>
      <c r="N166" s="27">
        <v>3</v>
      </c>
      <c r="O166" s="27">
        <v>0</v>
      </c>
      <c r="P166" s="29">
        <v>617</v>
      </c>
      <c r="Q166" s="30">
        <v>1.0788177339901477</v>
      </c>
      <c r="R166" s="30">
        <v>1.0082101806239738</v>
      </c>
      <c r="S166" s="49" t="s">
        <v>205</v>
      </c>
    </row>
    <row r="167" spans="2:19" ht="15" customHeight="1" x14ac:dyDescent="0.2">
      <c r="B167" s="24" t="s">
        <v>203</v>
      </c>
      <c r="C167" s="38" t="s">
        <v>116</v>
      </c>
      <c r="D167" s="38" t="s">
        <v>214</v>
      </c>
      <c r="E167" s="27">
        <v>1341</v>
      </c>
      <c r="F167" s="27">
        <v>1081</v>
      </c>
      <c r="G167" s="27">
        <v>461</v>
      </c>
      <c r="H167" s="27">
        <v>619</v>
      </c>
      <c r="I167" s="27">
        <v>0</v>
      </c>
      <c r="J167" s="27">
        <v>0</v>
      </c>
      <c r="K167" s="27">
        <v>0</v>
      </c>
      <c r="L167" s="27">
        <v>0</v>
      </c>
      <c r="M167" s="28">
        <v>1080</v>
      </c>
      <c r="N167" s="27">
        <v>10</v>
      </c>
      <c r="O167" s="27">
        <v>0</v>
      </c>
      <c r="P167" s="29">
        <v>1090</v>
      </c>
      <c r="Q167" s="30">
        <v>0.80611483967188668</v>
      </c>
      <c r="R167" s="30">
        <v>0.80536912751677847</v>
      </c>
      <c r="S167" s="49" t="s">
        <v>205</v>
      </c>
    </row>
    <row r="168" spans="2:19" ht="15" customHeight="1" x14ac:dyDescent="0.2">
      <c r="B168" s="24" t="s">
        <v>203</v>
      </c>
      <c r="C168" s="38" t="s">
        <v>116</v>
      </c>
      <c r="D168" s="38" t="s">
        <v>215</v>
      </c>
      <c r="E168" s="27">
        <v>796</v>
      </c>
      <c r="F168" s="27">
        <v>498</v>
      </c>
      <c r="G168" s="27">
        <v>21</v>
      </c>
      <c r="H168" s="27">
        <v>332</v>
      </c>
      <c r="I168" s="27">
        <v>5</v>
      </c>
      <c r="J168" s="27">
        <v>0</v>
      </c>
      <c r="K168" s="27">
        <v>0</v>
      </c>
      <c r="L168" s="27">
        <v>0</v>
      </c>
      <c r="M168" s="28">
        <v>358</v>
      </c>
      <c r="N168" s="27">
        <v>3</v>
      </c>
      <c r="O168" s="27">
        <v>0</v>
      </c>
      <c r="P168" s="29">
        <v>361</v>
      </c>
      <c r="Q168" s="30">
        <v>0.62562814070351758</v>
      </c>
      <c r="R168" s="30">
        <v>0.44974874371859297</v>
      </c>
      <c r="S168" s="49" t="s">
        <v>205</v>
      </c>
    </row>
    <row r="169" spans="2:19" ht="15" customHeight="1" x14ac:dyDescent="0.2">
      <c r="B169" s="24" t="s">
        <v>203</v>
      </c>
      <c r="C169" s="38" t="s">
        <v>116</v>
      </c>
      <c r="D169" s="38" t="s">
        <v>216</v>
      </c>
      <c r="E169" s="27">
        <v>771</v>
      </c>
      <c r="F169" s="27">
        <v>691</v>
      </c>
      <c r="G169" s="27">
        <v>259</v>
      </c>
      <c r="H169" s="27">
        <v>589</v>
      </c>
      <c r="I169" s="27">
        <v>0</v>
      </c>
      <c r="J169" s="27">
        <v>0</v>
      </c>
      <c r="K169" s="27">
        <v>0</v>
      </c>
      <c r="L169" s="27">
        <v>0</v>
      </c>
      <c r="M169" s="28">
        <f>+SUM(G169:L169)</f>
        <v>848</v>
      </c>
      <c r="N169" s="27">
        <v>6</v>
      </c>
      <c r="O169" s="27">
        <v>0</v>
      </c>
      <c r="P169" s="29">
        <f>+N169+M169</f>
        <v>854</v>
      </c>
      <c r="Q169" s="30">
        <v>0.89623865110246437</v>
      </c>
      <c r="R169" s="30">
        <v>0.97276264591439687</v>
      </c>
      <c r="S169" s="49" t="s">
        <v>205</v>
      </c>
    </row>
    <row r="170" spans="2:19" ht="15" customHeight="1" x14ac:dyDescent="0.2">
      <c r="B170" s="24" t="s">
        <v>203</v>
      </c>
      <c r="C170" s="38" t="s">
        <v>116</v>
      </c>
      <c r="D170" s="38" t="s">
        <v>217</v>
      </c>
      <c r="E170" s="27">
        <v>1119</v>
      </c>
      <c r="F170" s="27">
        <v>1010</v>
      </c>
      <c r="G170" s="27">
        <v>275</v>
      </c>
      <c r="H170" s="27">
        <v>637</v>
      </c>
      <c r="I170" s="27">
        <v>1</v>
      </c>
      <c r="J170" s="27">
        <v>0</v>
      </c>
      <c r="K170" s="27">
        <v>0</v>
      </c>
      <c r="L170" s="27">
        <v>0</v>
      </c>
      <c r="M170" s="28">
        <v>913</v>
      </c>
      <c r="N170" s="27">
        <v>9</v>
      </c>
      <c r="O170" s="27">
        <v>0</v>
      </c>
      <c r="P170" s="29">
        <v>922</v>
      </c>
      <c r="Q170" s="30">
        <v>0.90259159964253799</v>
      </c>
      <c r="R170" s="30">
        <v>0.81590705987488832</v>
      </c>
      <c r="S170" s="49" t="s">
        <v>205</v>
      </c>
    </row>
    <row r="171" spans="2:19" ht="15" customHeight="1" x14ac:dyDescent="0.2">
      <c r="B171" s="24" t="s">
        <v>203</v>
      </c>
      <c r="C171" s="38" t="s">
        <v>116</v>
      </c>
      <c r="D171" s="38" t="s">
        <v>183</v>
      </c>
      <c r="E171" s="27">
        <v>565</v>
      </c>
      <c r="F171" s="27">
        <v>473</v>
      </c>
      <c r="G171" s="27">
        <v>185</v>
      </c>
      <c r="H171" s="27">
        <v>292</v>
      </c>
      <c r="I171" s="27">
        <v>9</v>
      </c>
      <c r="J171" s="27">
        <v>0</v>
      </c>
      <c r="K171" s="27">
        <v>0</v>
      </c>
      <c r="L171" s="27">
        <v>0</v>
      </c>
      <c r="M171" s="28">
        <v>486</v>
      </c>
      <c r="N171" s="27">
        <v>5</v>
      </c>
      <c r="O171" s="27">
        <v>0</v>
      </c>
      <c r="P171" s="29">
        <v>491</v>
      </c>
      <c r="Q171" s="30">
        <v>0.8371681415929203</v>
      </c>
      <c r="R171" s="30">
        <v>0.86017699115044244</v>
      </c>
      <c r="S171" s="49" t="s">
        <v>205</v>
      </c>
    </row>
    <row r="172" spans="2:19" ht="15" customHeight="1" x14ac:dyDescent="0.2">
      <c r="B172" s="24" t="s">
        <v>203</v>
      </c>
      <c r="C172" s="38" t="s">
        <v>116</v>
      </c>
      <c r="D172" s="38" t="s">
        <v>218</v>
      </c>
      <c r="E172" s="27">
        <v>633</v>
      </c>
      <c r="F172" s="27">
        <v>509</v>
      </c>
      <c r="G172" s="27">
        <v>68</v>
      </c>
      <c r="H172" s="27">
        <v>401</v>
      </c>
      <c r="I172" s="27">
        <v>0</v>
      </c>
      <c r="J172" s="27">
        <v>0</v>
      </c>
      <c r="K172" s="27">
        <v>0</v>
      </c>
      <c r="L172" s="27">
        <v>0</v>
      </c>
      <c r="M172" s="28">
        <v>469</v>
      </c>
      <c r="N172" s="27">
        <v>4</v>
      </c>
      <c r="O172" s="27">
        <v>0</v>
      </c>
      <c r="P172" s="29">
        <v>473</v>
      </c>
      <c r="Q172" s="30">
        <v>0.80410742496050558</v>
      </c>
      <c r="R172" s="30">
        <v>0.74091627172195895</v>
      </c>
      <c r="S172" s="49" t="s">
        <v>205</v>
      </c>
    </row>
    <row r="173" spans="2:19" ht="15" customHeight="1" x14ac:dyDescent="0.2">
      <c r="B173" s="24" t="s">
        <v>203</v>
      </c>
      <c r="C173" s="38" t="s">
        <v>116</v>
      </c>
      <c r="D173" s="38" t="s">
        <v>219</v>
      </c>
      <c r="E173" s="27">
        <v>1081</v>
      </c>
      <c r="F173" s="27">
        <v>1099</v>
      </c>
      <c r="G173" s="27">
        <v>109</v>
      </c>
      <c r="H173" s="27">
        <v>740</v>
      </c>
      <c r="I173" s="27">
        <v>5</v>
      </c>
      <c r="J173" s="27">
        <v>0</v>
      </c>
      <c r="K173" s="27">
        <v>0</v>
      </c>
      <c r="L173" s="27">
        <v>0</v>
      </c>
      <c r="M173" s="28">
        <v>854</v>
      </c>
      <c r="N173" s="27">
        <v>4</v>
      </c>
      <c r="O173" s="27">
        <v>0</v>
      </c>
      <c r="P173" s="29">
        <v>858</v>
      </c>
      <c r="Q173" s="30">
        <v>1.0166512488436632</v>
      </c>
      <c r="R173" s="30">
        <v>0.79000925069380201</v>
      </c>
      <c r="S173" s="49" t="s">
        <v>205</v>
      </c>
    </row>
    <row r="174" spans="2:19" ht="15" customHeight="1" x14ac:dyDescent="0.2">
      <c r="B174" s="24" t="s">
        <v>203</v>
      </c>
      <c r="C174" s="38" t="s">
        <v>116</v>
      </c>
      <c r="D174" s="38" t="s">
        <v>220</v>
      </c>
      <c r="E174" s="27">
        <v>766</v>
      </c>
      <c r="F174" s="27">
        <v>841</v>
      </c>
      <c r="G174" s="27">
        <v>255</v>
      </c>
      <c r="H174" s="27">
        <v>502</v>
      </c>
      <c r="I174" s="27">
        <v>11</v>
      </c>
      <c r="J174" s="27">
        <v>0</v>
      </c>
      <c r="K174" s="27">
        <v>0</v>
      </c>
      <c r="L174" s="27">
        <v>0</v>
      </c>
      <c r="M174" s="28">
        <v>768</v>
      </c>
      <c r="N174" s="27">
        <v>6</v>
      </c>
      <c r="O174" s="27">
        <v>0</v>
      </c>
      <c r="P174" s="29">
        <v>774</v>
      </c>
      <c r="Q174" s="30">
        <v>1.097911227154047</v>
      </c>
      <c r="R174" s="30">
        <v>1.0026109660574412</v>
      </c>
      <c r="S174" s="49" t="s">
        <v>205</v>
      </c>
    </row>
    <row r="175" spans="2:19" ht="15" customHeight="1" x14ac:dyDescent="0.2">
      <c r="B175" s="24" t="s">
        <v>203</v>
      </c>
      <c r="C175" s="38" t="s">
        <v>39</v>
      </c>
      <c r="D175" s="38" t="s">
        <v>221</v>
      </c>
      <c r="E175" s="27">
        <v>1550</v>
      </c>
      <c r="F175" s="27">
        <v>1135</v>
      </c>
      <c r="G175" s="27">
        <v>70</v>
      </c>
      <c r="H175" s="27">
        <v>1043</v>
      </c>
      <c r="I175" s="27">
        <v>7</v>
      </c>
      <c r="J175" s="27">
        <v>0</v>
      </c>
      <c r="K175" s="27">
        <v>0</v>
      </c>
      <c r="L175" s="27">
        <v>0</v>
      </c>
      <c r="M175" s="28">
        <v>1120</v>
      </c>
      <c r="N175" s="27">
        <v>8</v>
      </c>
      <c r="O175" s="27">
        <v>0</v>
      </c>
      <c r="P175" s="29">
        <v>1128</v>
      </c>
      <c r="Q175" s="30">
        <v>0.73225806451612907</v>
      </c>
      <c r="R175" s="30">
        <v>0.72258064516129028</v>
      </c>
      <c r="S175" s="49" t="s">
        <v>205</v>
      </c>
    </row>
    <row r="176" spans="2:19" ht="15" customHeight="1" x14ac:dyDescent="0.2">
      <c r="B176" s="24" t="s">
        <v>203</v>
      </c>
      <c r="C176" s="38" t="s">
        <v>116</v>
      </c>
      <c r="D176" s="38" t="s">
        <v>222</v>
      </c>
      <c r="E176" s="27">
        <v>360</v>
      </c>
      <c r="F176" s="27">
        <v>365</v>
      </c>
      <c r="G176" s="27">
        <v>122</v>
      </c>
      <c r="H176" s="27">
        <v>200</v>
      </c>
      <c r="I176" s="27">
        <v>0</v>
      </c>
      <c r="J176" s="27">
        <v>0</v>
      </c>
      <c r="K176" s="27">
        <v>0</v>
      </c>
      <c r="L176" s="27">
        <v>0</v>
      </c>
      <c r="M176" s="28">
        <v>322</v>
      </c>
      <c r="N176" s="27">
        <v>2</v>
      </c>
      <c r="O176" s="27">
        <v>0</v>
      </c>
      <c r="P176" s="29">
        <v>324</v>
      </c>
      <c r="Q176" s="30">
        <v>1.0138888888888888</v>
      </c>
      <c r="R176" s="30">
        <v>0.89444444444444449</v>
      </c>
      <c r="S176" s="49" t="s">
        <v>205</v>
      </c>
    </row>
    <row r="177" spans="2:19" ht="15" customHeight="1" x14ac:dyDescent="0.2">
      <c r="B177" s="24" t="s">
        <v>203</v>
      </c>
      <c r="C177" s="38" t="s">
        <v>116</v>
      </c>
      <c r="D177" s="38" t="s">
        <v>223</v>
      </c>
      <c r="E177" s="27">
        <v>260</v>
      </c>
      <c r="F177" s="27">
        <v>158</v>
      </c>
      <c r="G177" s="27">
        <v>39</v>
      </c>
      <c r="H177" s="27">
        <v>123</v>
      </c>
      <c r="I177" s="27">
        <v>0</v>
      </c>
      <c r="J177" s="27">
        <v>0</v>
      </c>
      <c r="K177" s="27">
        <v>0</v>
      </c>
      <c r="L177" s="27">
        <v>0</v>
      </c>
      <c r="M177" s="28">
        <v>162</v>
      </c>
      <c r="N177" s="27">
        <v>0</v>
      </c>
      <c r="O177" s="27">
        <v>0</v>
      </c>
      <c r="P177" s="29">
        <v>162</v>
      </c>
      <c r="Q177" s="30">
        <v>0.60769230769230764</v>
      </c>
      <c r="R177" s="30">
        <v>0.62307692307692308</v>
      </c>
      <c r="S177" s="49" t="s">
        <v>205</v>
      </c>
    </row>
    <row r="178" spans="2:19" ht="15" customHeight="1" x14ac:dyDescent="0.2">
      <c r="B178" s="24" t="s">
        <v>203</v>
      </c>
      <c r="C178" s="38" t="s">
        <v>116</v>
      </c>
      <c r="D178" s="38" t="s">
        <v>224</v>
      </c>
      <c r="E178" s="27">
        <v>6288</v>
      </c>
      <c r="F178" s="27">
        <v>4500</v>
      </c>
      <c r="G178" s="27">
        <v>1914</v>
      </c>
      <c r="H178" s="27">
        <v>2191</v>
      </c>
      <c r="I178" s="27">
        <v>314</v>
      </c>
      <c r="J178" s="27">
        <v>0</v>
      </c>
      <c r="K178" s="27">
        <v>0</v>
      </c>
      <c r="L178" s="27">
        <v>0</v>
      </c>
      <c r="M178" s="28">
        <v>4419</v>
      </c>
      <c r="N178" s="27">
        <v>11</v>
      </c>
      <c r="O178" s="27">
        <v>0</v>
      </c>
      <c r="P178" s="29">
        <v>4430</v>
      </c>
      <c r="Q178" s="30">
        <v>0.71564885496183206</v>
      </c>
      <c r="R178" s="30">
        <v>0.70276717557251911</v>
      </c>
      <c r="S178" s="49" t="s">
        <v>205</v>
      </c>
    </row>
    <row r="179" spans="2:19" ht="15" customHeight="1" x14ac:dyDescent="0.2">
      <c r="B179" s="24" t="s">
        <v>203</v>
      </c>
      <c r="C179" s="38" t="s">
        <v>116</v>
      </c>
      <c r="D179" s="38" t="s">
        <v>225</v>
      </c>
      <c r="E179" s="27">
        <v>1333</v>
      </c>
      <c r="F179" s="27">
        <v>979</v>
      </c>
      <c r="G179" s="27">
        <v>805</v>
      </c>
      <c r="H179" s="27">
        <v>252</v>
      </c>
      <c r="I179" s="27">
        <v>4</v>
      </c>
      <c r="J179" s="27">
        <v>0</v>
      </c>
      <c r="K179" s="27">
        <v>0</v>
      </c>
      <c r="L179" s="27">
        <v>0</v>
      </c>
      <c r="M179" s="28">
        <v>1061</v>
      </c>
      <c r="N179" s="27">
        <v>1</v>
      </c>
      <c r="O179" s="27">
        <v>0</v>
      </c>
      <c r="P179" s="29">
        <v>1062</v>
      </c>
      <c r="Q179" s="30">
        <v>0.73443360840210048</v>
      </c>
      <c r="R179" s="30">
        <v>0.79594898724681173</v>
      </c>
      <c r="S179" s="49" t="s">
        <v>205</v>
      </c>
    </row>
    <row r="180" spans="2:19" ht="15" customHeight="1" x14ac:dyDescent="0.2">
      <c r="B180" s="24" t="s">
        <v>203</v>
      </c>
      <c r="C180" s="38" t="s">
        <v>226</v>
      </c>
      <c r="D180" s="38" t="s">
        <v>227</v>
      </c>
      <c r="E180" s="27">
        <v>1065</v>
      </c>
      <c r="F180" s="27">
        <v>1279</v>
      </c>
      <c r="G180" s="27">
        <v>226</v>
      </c>
      <c r="H180" s="27">
        <v>632</v>
      </c>
      <c r="I180" s="27">
        <v>0</v>
      </c>
      <c r="J180" s="27">
        <v>0</v>
      </c>
      <c r="K180" s="27">
        <v>0</v>
      </c>
      <c r="L180" s="27">
        <v>0</v>
      </c>
      <c r="M180" s="28">
        <v>858</v>
      </c>
      <c r="N180" s="27">
        <v>0</v>
      </c>
      <c r="O180" s="27">
        <v>0</v>
      </c>
      <c r="P180" s="29">
        <v>858</v>
      </c>
      <c r="Q180" s="30">
        <v>1.2009389671361503</v>
      </c>
      <c r="R180" s="30">
        <v>0.80563380281690145</v>
      </c>
      <c r="S180" s="49" t="s">
        <v>205</v>
      </c>
    </row>
    <row r="181" spans="2:19" ht="15" customHeight="1" x14ac:dyDescent="0.2">
      <c r="B181" s="24" t="s">
        <v>203</v>
      </c>
      <c r="C181" s="38" t="s">
        <v>86</v>
      </c>
      <c r="D181" s="38" t="s">
        <v>228</v>
      </c>
      <c r="E181" s="27">
        <v>3809</v>
      </c>
      <c r="F181" s="27">
        <v>2760</v>
      </c>
      <c r="G181" s="27">
        <v>2076</v>
      </c>
      <c r="H181" s="27">
        <v>726</v>
      </c>
      <c r="I181" s="27">
        <v>87</v>
      </c>
      <c r="J181" s="27">
        <v>0</v>
      </c>
      <c r="K181" s="27">
        <v>0</v>
      </c>
      <c r="L181" s="27">
        <v>0</v>
      </c>
      <c r="M181" s="28">
        <v>2889</v>
      </c>
      <c r="N181" s="27">
        <v>7</v>
      </c>
      <c r="O181" s="27">
        <v>0</v>
      </c>
      <c r="P181" s="29">
        <v>2896</v>
      </c>
      <c r="Q181" s="30">
        <v>0.72459963244946179</v>
      </c>
      <c r="R181" s="30">
        <v>0.75846678918351274</v>
      </c>
      <c r="S181" s="49" t="s">
        <v>205</v>
      </c>
    </row>
    <row r="182" spans="2:19" ht="15" customHeight="1" x14ac:dyDescent="0.2">
      <c r="B182" s="24" t="s">
        <v>203</v>
      </c>
      <c r="C182" s="38" t="s">
        <v>86</v>
      </c>
      <c r="D182" s="38" t="s">
        <v>108</v>
      </c>
      <c r="E182" s="27">
        <v>1794</v>
      </c>
      <c r="F182" s="27">
        <v>1550</v>
      </c>
      <c r="G182" s="27">
        <v>619</v>
      </c>
      <c r="H182" s="27">
        <v>618</v>
      </c>
      <c r="I182" s="27">
        <v>4</v>
      </c>
      <c r="J182" s="27">
        <v>0</v>
      </c>
      <c r="K182" s="27">
        <v>0</v>
      </c>
      <c r="L182" s="27">
        <v>0</v>
      </c>
      <c r="M182" s="28">
        <v>1241</v>
      </c>
      <c r="N182" s="27">
        <v>1</v>
      </c>
      <c r="O182" s="27">
        <v>0</v>
      </c>
      <c r="P182" s="29">
        <v>1242</v>
      </c>
      <c r="Q182" s="30">
        <v>0.86399108138238578</v>
      </c>
      <c r="R182" s="30">
        <v>0.69175027870680039</v>
      </c>
      <c r="S182" s="49" t="s">
        <v>205</v>
      </c>
    </row>
    <row r="183" spans="2:19" ht="15" customHeight="1" x14ac:dyDescent="0.2">
      <c r="B183" s="24" t="s">
        <v>203</v>
      </c>
      <c r="C183" s="38" t="s">
        <v>86</v>
      </c>
      <c r="D183" s="38" t="s">
        <v>229</v>
      </c>
      <c r="E183" s="27">
        <v>543</v>
      </c>
      <c r="F183" s="27">
        <v>651</v>
      </c>
      <c r="G183" s="27">
        <v>286</v>
      </c>
      <c r="H183" s="27">
        <v>268</v>
      </c>
      <c r="I183" s="27">
        <v>2</v>
      </c>
      <c r="J183" s="27">
        <v>0</v>
      </c>
      <c r="K183" s="27">
        <v>0</v>
      </c>
      <c r="L183" s="27">
        <v>0</v>
      </c>
      <c r="M183" s="28">
        <v>556</v>
      </c>
      <c r="N183" s="27">
        <v>0</v>
      </c>
      <c r="O183" s="27">
        <v>0</v>
      </c>
      <c r="P183" s="29">
        <v>556</v>
      </c>
      <c r="Q183" s="30">
        <v>1.1988950276243093</v>
      </c>
      <c r="R183" s="30">
        <v>1.0239410681399632</v>
      </c>
      <c r="S183" s="49" t="s">
        <v>205</v>
      </c>
    </row>
    <row r="184" spans="2:19" ht="15" customHeight="1" x14ac:dyDescent="0.2">
      <c r="B184" s="24" t="s">
        <v>203</v>
      </c>
      <c r="C184" s="38" t="s">
        <v>86</v>
      </c>
      <c r="D184" s="38" t="s">
        <v>230</v>
      </c>
      <c r="E184" s="27">
        <v>2477</v>
      </c>
      <c r="F184" s="27">
        <v>2050</v>
      </c>
      <c r="G184" s="27">
        <v>636</v>
      </c>
      <c r="H184" s="27">
        <v>929</v>
      </c>
      <c r="I184" s="27">
        <v>43</v>
      </c>
      <c r="J184" s="27">
        <v>0</v>
      </c>
      <c r="K184" s="27">
        <v>0</v>
      </c>
      <c r="L184" s="27">
        <v>0</v>
      </c>
      <c r="M184" s="28">
        <v>1608</v>
      </c>
      <c r="N184" s="27">
        <v>11</v>
      </c>
      <c r="O184" s="27">
        <v>0</v>
      </c>
      <c r="P184" s="29">
        <v>1619</v>
      </c>
      <c r="Q184" s="30">
        <v>0.82761404925312876</v>
      </c>
      <c r="R184" s="30">
        <v>0.64917238595074689</v>
      </c>
      <c r="S184" s="49" t="s">
        <v>205</v>
      </c>
    </row>
    <row r="185" spans="2:19" ht="15" customHeight="1" x14ac:dyDescent="0.2">
      <c r="B185" s="24" t="s">
        <v>203</v>
      </c>
      <c r="C185" s="38" t="s">
        <v>34</v>
      </c>
      <c r="D185" s="38" t="s">
        <v>231</v>
      </c>
      <c r="E185" s="27">
        <v>2522</v>
      </c>
      <c r="F185" s="27">
        <v>2299</v>
      </c>
      <c r="G185" s="27">
        <v>1521</v>
      </c>
      <c r="H185" s="27">
        <v>376</v>
      </c>
      <c r="I185" s="27">
        <v>0</v>
      </c>
      <c r="J185" s="27">
        <v>0</v>
      </c>
      <c r="K185" s="27">
        <v>0</v>
      </c>
      <c r="L185" s="27">
        <v>0</v>
      </c>
      <c r="M185" s="28">
        <v>1897</v>
      </c>
      <c r="N185" s="27">
        <v>0</v>
      </c>
      <c r="O185" s="27">
        <v>0</v>
      </c>
      <c r="P185" s="29">
        <v>1897</v>
      </c>
      <c r="Q185" s="30">
        <v>0.91157811260904043</v>
      </c>
      <c r="R185" s="30">
        <v>0.7521808088818398</v>
      </c>
      <c r="S185" s="49" t="s">
        <v>205</v>
      </c>
    </row>
    <row r="186" spans="2:19" ht="15" customHeight="1" x14ac:dyDescent="0.2">
      <c r="B186" s="24" t="s">
        <v>203</v>
      </c>
      <c r="C186" s="38" t="s">
        <v>34</v>
      </c>
      <c r="D186" s="38" t="s">
        <v>232</v>
      </c>
      <c r="E186" s="27">
        <v>2762</v>
      </c>
      <c r="F186" s="27">
        <v>1660</v>
      </c>
      <c r="G186" s="27">
        <v>995</v>
      </c>
      <c r="H186" s="27">
        <v>702</v>
      </c>
      <c r="I186" s="27">
        <v>43</v>
      </c>
      <c r="J186" s="27">
        <v>0</v>
      </c>
      <c r="K186" s="27">
        <v>0</v>
      </c>
      <c r="L186" s="27">
        <v>0</v>
      </c>
      <c r="M186" s="28">
        <v>1740</v>
      </c>
      <c r="N186" s="27">
        <v>0</v>
      </c>
      <c r="O186" s="27">
        <v>0</v>
      </c>
      <c r="P186" s="29">
        <v>1740</v>
      </c>
      <c r="Q186" s="30">
        <v>0.60101375814627078</v>
      </c>
      <c r="R186" s="30">
        <v>0.62997827661115136</v>
      </c>
      <c r="S186" s="49" t="s">
        <v>205</v>
      </c>
    </row>
    <row r="187" spans="2:19" ht="15" customHeight="1" x14ac:dyDescent="0.2">
      <c r="B187" s="24" t="s">
        <v>203</v>
      </c>
      <c r="C187" s="38" t="s">
        <v>86</v>
      </c>
      <c r="D187" s="38" t="s">
        <v>233</v>
      </c>
      <c r="E187" s="27">
        <v>3133</v>
      </c>
      <c r="F187" s="27">
        <v>750</v>
      </c>
      <c r="G187" s="27">
        <v>432</v>
      </c>
      <c r="H187" s="27">
        <v>319</v>
      </c>
      <c r="I187" s="27">
        <v>0</v>
      </c>
      <c r="J187" s="27">
        <v>0</v>
      </c>
      <c r="K187" s="27">
        <v>0</v>
      </c>
      <c r="L187" s="27">
        <v>0</v>
      </c>
      <c r="M187" s="28">
        <v>751</v>
      </c>
      <c r="N187" s="27">
        <v>0</v>
      </c>
      <c r="O187" s="27">
        <v>0</v>
      </c>
      <c r="P187" s="29">
        <v>751</v>
      </c>
      <c r="Q187" s="30">
        <v>0.23938716884774977</v>
      </c>
      <c r="R187" s="30">
        <v>0.23970635173954677</v>
      </c>
      <c r="S187" s="49" t="s">
        <v>205</v>
      </c>
    </row>
    <row r="188" spans="2:19" ht="15" customHeight="1" x14ac:dyDescent="0.2">
      <c r="B188" s="24" t="s">
        <v>203</v>
      </c>
      <c r="C188" s="38" t="s">
        <v>86</v>
      </c>
      <c r="D188" s="38" t="s">
        <v>230</v>
      </c>
      <c r="E188" s="27">
        <v>2477</v>
      </c>
      <c r="F188" s="27">
        <v>556</v>
      </c>
      <c r="G188" s="27">
        <v>258</v>
      </c>
      <c r="H188" s="27">
        <v>335</v>
      </c>
      <c r="I188" s="27">
        <v>0</v>
      </c>
      <c r="J188" s="27">
        <v>0</v>
      </c>
      <c r="K188" s="27">
        <v>0</v>
      </c>
      <c r="L188" s="27">
        <v>0</v>
      </c>
      <c r="M188" s="28">
        <v>593</v>
      </c>
      <c r="N188" s="27">
        <v>0</v>
      </c>
      <c r="O188" s="27">
        <v>0</v>
      </c>
      <c r="P188" s="29">
        <v>593</v>
      </c>
      <c r="Q188" s="30">
        <v>0.22446507872426322</v>
      </c>
      <c r="R188" s="30">
        <v>0.23940250302785629</v>
      </c>
      <c r="S188" s="49" t="s">
        <v>205</v>
      </c>
    </row>
    <row r="189" spans="2:19" ht="15" customHeight="1" x14ac:dyDescent="0.2">
      <c r="B189" s="24" t="s">
        <v>203</v>
      </c>
      <c r="C189" s="38" t="s">
        <v>86</v>
      </c>
      <c r="D189" s="38" t="s">
        <v>108</v>
      </c>
      <c r="E189" s="27">
        <v>1794</v>
      </c>
      <c r="F189" s="27">
        <v>332</v>
      </c>
      <c r="G189" s="27">
        <v>235</v>
      </c>
      <c r="H189" s="27">
        <v>57</v>
      </c>
      <c r="I189" s="27">
        <v>0</v>
      </c>
      <c r="J189" s="27">
        <v>0</v>
      </c>
      <c r="K189" s="27">
        <v>0</v>
      </c>
      <c r="L189" s="27">
        <v>0</v>
      </c>
      <c r="M189" s="28">
        <v>292</v>
      </c>
      <c r="N189" s="27">
        <v>0</v>
      </c>
      <c r="O189" s="27">
        <v>0</v>
      </c>
      <c r="P189" s="29">
        <v>292</v>
      </c>
      <c r="Q189" s="30">
        <v>0.18506131549609811</v>
      </c>
      <c r="R189" s="30">
        <v>0.16276477146042365</v>
      </c>
      <c r="S189" s="49" t="s">
        <v>205</v>
      </c>
    </row>
    <row r="190" spans="2:19" ht="15" customHeight="1" x14ac:dyDescent="0.2">
      <c r="B190" s="24" t="s">
        <v>203</v>
      </c>
      <c r="C190" s="38" t="s">
        <v>86</v>
      </c>
      <c r="D190" s="38" t="s">
        <v>234</v>
      </c>
      <c r="E190" s="27">
        <v>721</v>
      </c>
      <c r="F190" s="27">
        <v>320</v>
      </c>
      <c r="G190" s="27">
        <v>334</v>
      </c>
      <c r="H190" s="27">
        <v>420</v>
      </c>
      <c r="I190" s="27">
        <v>0</v>
      </c>
      <c r="J190" s="27">
        <v>0</v>
      </c>
      <c r="K190" s="27">
        <v>0</v>
      </c>
      <c r="L190" s="27">
        <v>0</v>
      </c>
      <c r="M190" s="28">
        <v>754</v>
      </c>
      <c r="N190" s="27">
        <v>9</v>
      </c>
      <c r="O190" s="27">
        <v>0</v>
      </c>
      <c r="P190" s="29">
        <v>763</v>
      </c>
      <c r="Q190" s="30">
        <v>0.44382801664355065</v>
      </c>
      <c r="R190" s="30">
        <v>1.0457697642163661</v>
      </c>
      <c r="S190" s="49" t="s">
        <v>205</v>
      </c>
    </row>
    <row r="191" spans="2:19" ht="15" customHeight="1" x14ac:dyDescent="0.2">
      <c r="B191" s="24" t="s">
        <v>203</v>
      </c>
      <c r="C191" s="38" t="s">
        <v>169</v>
      </c>
      <c r="D191" s="38" t="s">
        <v>235</v>
      </c>
      <c r="E191" s="27">
        <v>396</v>
      </c>
      <c r="F191" s="27">
        <v>400</v>
      </c>
      <c r="G191" s="27">
        <v>63</v>
      </c>
      <c r="H191" s="27">
        <v>198</v>
      </c>
      <c r="I191" s="27">
        <v>1</v>
      </c>
      <c r="J191" s="27">
        <v>0</v>
      </c>
      <c r="K191" s="27">
        <v>0</v>
      </c>
      <c r="L191" s="27">
        <v>0</v>
      </c>
      <c r="M191" s="28">
        <v>262</v>
      </c>
      <c r="N191" s="27">
        <v>0</v>
      </c>
      <c r="O191" s="27">
        <v>0</v>
      </c>
      <c r="P191" s="29">
        <v>262</v>
      </c>
      <c r="Q191" s="30">
        <v>1.0101010101010102</v>
      </c>
      <c r="R191" s="30">
        <v>0.66161616161616166</v>
      </c>
      <c r="S191" s="49" t="s">
        <v>205</v>
      </c>
    </row>
    <row r="192" spans="2:19" ht="15" customHeight="1" x14ac:dyDescent="0.2">
      <c r="B192" s="24" t="s">
        <v>203</v>
      </c>
      <c r="C192" s="38" t="s">
        <v>169</v>
      </c>
      <c r="D192" s="38" t="s">
        <v>236</v>
      </c>
      <c r="E192" s="27">
        <v>837</v>
      </c>
      <c r="F192" s="27">
        <v>900</v>
      </c>
      <c r="G192" s="27">
        <v>18</v>
      </c>
      <c r="H192" s="27">
        <v>554</v>
      </c>
      <c r="I192" s="27">
        <v>3</v>
      </c>
      <c r="J192" s="27">
        <v>0</v>
      </c>
      <c r="K192" s="27">
        <v>0</v>
      </c>
      <c r="L192" s="27">
        <v>0</v>
      </c>
      <c r="M192" s="28">
        <v>575</v>
      </c>
      <c r="N192" s="27">
        <v>0</v>
      </c>
      <c r="O192" s="27">
        <v>0</v>
      </c>
      <c r="P192" s="29">
        <v>575</v>
      </c>
      <c r="Q192" s="30">
        <v>1.075268817204301</v>
      </c>
      <c r="R192" s="30">
        <v>0.68697729988052569</v>
      </c>
      <c r="S192" s="49" t="s">
        <v>205</v>
      </c>
    </row>
    <row r="193" spans="2:19" ht="15" customHeight="1" x14ac:dyDescent="0.2">
      <c r="B193" s="24" t="s">
        <v>203</v>
      </c>
      <c r="C193" s="38" t="s">
        <v>169</v>
      </c>
      <c r="D193" s="38" t="s">
        <v>192</v>
      </c>
      <c r="E193" s="27">
        <v>236</v>
      </c>
      <c r="F193" s="27">
        <v>390</v>
      </c>
      <c r="G193" s="27">
        <v>13</v>
      </c>
      <c r="H193" s="27">
        <v>284</v>
      </c>
      <c r="I193" s="27">
        <v>0</v>
      </c>
      <c r="J193" s="27">
        <v>0</v>
      </c>
      <c r="K193" s="27">
        <v>0</v>
      </c>
      <c r="L193" s="27">
        <v>0</v>
      </c>
      <c r="M193" s="28">
        <v>297</v>
      </c>
      <c r="N193" s="27">
        <v>0</v>
      </c>
      <c r="O193" s="27">
        <v>0</v>
      </c>
      <c r="P193" s="29">
        <v>297</v>
      </c>
      <c r="Q193" s="30">
        <v>1.652542372881356</v>
      </c>
      <c r="R193" s="30">
        <v>1.2584745762711864</v>
      </c>
      <c r="S193" s="49" t="s">
        <v>205</v>
      </c>
    </row>
    <row r="194" spans="2:19" ht="15" customHeight="1" x14ac:dyDescent="0.2">
      <c r="B194" s="24" t="s">
        <v>203</v>
      </c>
      <c r="C194" s="38" t="s">
        <v>130</v>
      </c>
      <c r="D194" s="38" t="s">
        <v>237</v>
      </c>
      <c r="E194" s="27">
        <v>10235</v>
      </c>
      <c r="F194" s="27">
        <v>750</v>
      </c>
      <c r="G194" s="27">
        <v>658</v>
      </c>
      <c r="H194" s="27">
        <v>12</v>
      </c>
      <c r="I194" s="27">
        <v>0</v>
      </c>
      <c r="J194" s="27">
        <v>0</v>
      </c>
      <c r="K194" s="27">
        <v>0</v>
      </c>
      <c r="L194" s="27">
        <v>0</v>
      </c>
      <c r="M194" s="28">
        <v>670</v>
      </c>
      <c r="N194" s="27">
        <v>0</v>
      </c>
      <c r="O194" s="27">
        <v>0</v>
      </c>
      <c r="P194" s="29">
        <v>670</v>
      </c>
      <c r="Q194" s="30">
        <v>7.3277967757694185E-2</v>
      </c>
      <c r="R194" s="30">
        <v>6.5461651196873472E-2</v>
      </c>
      <c r="S194" s="49" t="s">
        <v>205</v>
      </c>
    </row>
    <row r="195" spans="2:19" ht="15" customHeight="1" x14ac:dyDescent="0.2">
      <c r="B195" s="24" t="s">
        <v>203</v>
      </c>
      <c r="C195" s="38" t="s">
        <v>109</v>
      </c>
      <c r="D195" s="38" t="s">
        <v>238</v>
      </c>
      <c r="E195" s="27">
        <v>10885</v>
      </c>
      <c r="F195" s="27">
        <v>2609</v>
      </c>
      <c r="G195" s="27">
        <v>410</v>
      </c>
      <c r="H195" s="27">
        <v>5</v>
      </c>
      <c r="I195" s="27">
        <v>0</v>
      </c>
      <c r="J195" s="27">
        <v>0</v>
      </c>
      <c r="K195" s="27">
        <v>0</v>
      </c>
      <c r="L195" s="27">
        <v>0</v>
      </c>
      <c r="M195" s="28">
        <v>415</v>
      </c>
      <c r="N195" s="27">
        <v>0</v>
      </c>
      <c r="O195" s="27">
        <v>0</v>
      </c>
      <c r="P195" s="29">
        <v>415</v>
      </c>
      <c r="Q195" s="30">
        <v>0.23968764354616445</v>
      </c>
      <c r="R195" s="30">
        <v>3.8125861276986681E-2</v>
      </c>
      <c r="S195" s="49" t="s">
        <v>205</v>
      </c>
    </row>
    <row r="196" spans="2:19" ht="15" customHeight="1" x14ac:dyDescent="0.2">
      <c r="B196" s="24" t="s">
        <v>203</v>
      </c>
      <c r="C196" s="38" t="s">
        <v>39</v>
      </c>
      <c r="D196" s="38" t="s">
        <v>239</v>
      </c>
      <c r="E196" s="27">
        <v>6292</v>
      </c>
      <c r="F196" s="27">
        <v>250</v>
      </c>
      <c r="G196" s="27">
        <v>173</v>
      </c>
      <c r="H196" s="27">
        <v>7</v>
      </c>
      <c r="I196" s="27">
        <v>0</v>
      </c>
      <c r="J196" s="27">
        <v>0</v>
      </c>
      <c r="K196" s="27">
        <v>0</v>
      </c>
      <c r="L196" s="27">
        <v>0</v>
      </c>
      <c r="M196" s="28">
        <v>180</v>
      </c>
      <c r="N196" s="27">
        <v>0</v>
      </c>
      <c r="O196" s="27">
        <v>0</v>
      </c>
      <c r="P196" s="29">
        <v>180</v>
      </c>
      <c r="Q196" s="30">
        <v>3.9732994278448827E-2</v>
      </c>
      <c r="R196" s="30">
        <v>2.8607755880483154E-2</v>
      </c>
      <c r="S196" s="49" t="s">
        <v>205</v>
      </c>
    </row>
    <row r="197" spans="2:19" ht="15" customHeight="1" x14ac:dyDescent="0.2">
      <c r="B197" s="24" t="s">
        <v>203</v>
      </c>
      <c r="C197" s="38" t="s">
        <v>109</v>
      </c>
      <c r="D197" s="38" t="s">
        <v>165</v>
      </c>
      <c r="E197" s="27">
        <v>4628</v>
      </c>
      <c r="F197" s="27">
        <v>2000</v>
      </c>
      <c r="G197" s="27">
        <v>512</v>
      </c>
      <c r="H197" s="27">
        <v>0</v>
      </c>
      <c r="I197" s="27">
        <v>1</v>
      </c>
      <c r="J197" s="27">
        <v>0</v>
      </c>
      <c r="K197" s="27">
        <v>0</v>
      </c>
      <c r="L197" s="27">
        <v>0</v>
      </c>
      <c r="M197" s="28">
        <v>513</v>
      </c>
      <c r="N197" s="27">
        <v>6</v>
      </c>
      <c r="O197" s="27">
        <v>0</v>
      </c>
      <c r="P197" s="29">
        <v>519</v>
      </c>
      <c r="Q197" s="30">
        <v>0.43215211754537597</v>
      </c>
      <c r="R197" s="30">
        <v>0.11084701815038894</v>
      </c>
      <c r="S197" s="49" t="s">
        <v>205</v>
      </c>
    </row>
    <row r="198" spans="2:19" ht="15" customHeight="1" x14ac:dyDescent="0.2">
      <c r="B198" s="13" t="s">
        <v>23</v>
      </c>
      <c r="C198" s="14"/>
      <c r="D198" s="14"/>
      <c r="E198" s="15">
        <f t="shared" ref="E198:O198" si="36">+SUM(E158:E197)</f>
        <v>78930</v>
      </c>
      <c r="F198" s="15">
        <f t="shared" si="36"/>
        <v>39781</v>
      </c>
      <c r="G198" s="15">
        <f t="shared" si="36"/>
        <v>15438</v>
      </c>
      <c r="H198" s="15">
        <f t="shared" si="36"/>
        <v>17309</v>
      </c>
      <c r="I198" s="15">
        <f t="shared" si="36"/>
        <v>876</v>
      </c>
      <c r="J198" s="15">
        <f t="shared" si="36"/>
        <v>0</v>
      </c>
      <c r="K198" s="15">
        <f t="shared" si="36"/>
        <v>0</v>
      </c>
      <c r="L198" s="15">
        <f t="shared" si="36"/>
        <v>0</v>
      </c>
      <c r="M198" s="15">
        <f t="shared" si="36"/>
        <v>33623</v>
      </c>
      <c r="N198" s="15">
        <f t="shared" si="36"/>
        <v>131</v>
      </c>
      <c r="O198" s="15">
        <f t="shared" si="36"/>
        <v>0</v>
      </c>
      <c r="P198" s="15">
        <f>+SUM(P158:P197)</f>
        <v>33754</v>
      </c>
      <c r="Q198" s="16">
        <f>IFERROR(F198/E198,0)</f>
        <v>0.50400354744710507</v>
      </c>
      <c r="R198" s="16">
        <f>+IFERROR(M198/E198,0)</f>
        <v>0.42598505004434312</v>
      </c>
      <c r="S198" s="48"/>
    </row>
    <row r="199" spans="2:19" ht="15" customHeight="1" x14ac:dyDescent="0.2">
      <c r="B199" s="24" t="s">
        <v>240</v>
      </c>
      <c r="C199" s="24" t="s">
        <v>241</v>
      </c>
      <c r="D199" s="24" t="s">
        <v>242</v>
      </c>
      <c r="E199" s="27">
        <v>2897</v>
      </c>
      <c r="F199" s="27">
        <v>2860</v>
      </c>
      <c r="G199" s="27">
        <v>1506</v>
      </c>
      <c r="H199" s="27">
        <v>1101</v>
      </c>
      <c r="I199" s="27">
        <v>0</v>
      </c>
      <c r="J199" s="27">
        <v>0</v>
      </c>
      <c r="K199" s="27">
        <v>0</v>
      </c>
      <c r="L199" s="27">
        <v>0</v>
      </c>
      <c r="M199" s="28">
        <v>2607</v>
      </c>
      <c r="N199" s="27">
        <v>6</v>
      </c>
      <c r="O199" s="27">
        <v>0</v>
      </c>
      <c r="P199" s="29">
        <v>2613</v>
      </c>
      <c r="Q199" s="30">
        <v>0.9872281670693821</v>
      </c>
      <c r="R199" s="30">
        <v>0.89989644459785989</v>
      </c>
      <c r="S199" s="49"/>
    </row>
    <row r="200" spans="2:19" ht="15" customHeight="1" x14ac:dyDescent="0.2">
      <c r="B200" s="24" t="s">
        <v>240</v>
      </c>
      <c r="C200" s="24" t="s">
        <v>241</v>
      </c>
      <c r="D200" s="24" t="s">
        <v>243</v>
      </c>
      <c r="E200" s="27">
        <v>1686</v>
      </c>
      <c r="F200" s="27">
        <v>1680</v>
      </c>
      <c r="G200" s="27">
        <v>865</v>
      </c>
      <c r="H200" s="27">
        <v>732</v>
      </c>
      <c r="I200" s="27">
        <v>2</v>
      </c>
      <c r="J200" s="27">
        <v>0</v>
      </c>
      <c r="K200" s="27">
        <v>0</v>
      </c>
      <c r="L200" s="27">
        <v>0</v>
      </c>
      <c r="M200" s="28">
        <v>1599</v>
      </c>
      <c r="N200" s="27">
        <v>1</v>
      </c>
      <c r="O200" s="27">
        <v>0</v>
      </c>
      <c r="P200" s="29">
        <v>1600</v>
      </c>
      <c r="Q200" s="30">
        <v>0.99644128113879005</v>
      </c>
      <c r="R200" s="30">
        <v>0.94839857651245552</v>
      </c>
      <c r="S200" s="49"/>
    </row>
    <row r="201" spans="2:19" ht="15" customHeight="1" x14ac:dyDescent="0.2">
      <c r="B201" s="24" t="s">
        <v>240</v>
      </c>
      <c r="C201" s="24" t="s">
        <v>241</v>
      </c>
      <c r="D201" s="24" t="s">
        <v>244</v>
      </c>
      <c r="E201" s="27">
        <v>1033</v>
      </c>
      <c r="F201" s="27">
        <v>920</v>
      </c>
      <c r="G201" s="27">
        <v>621</v>
      </c>
      <c r="H201" s="27">
        <v>210</v>
      </c>
      <c r="I201" s="27">
        <v>3</v>
      </c>
      <c r="J201" s="27">
        <v>0</v>
      </c>
      <c r="K201" s="27">
        <v>0</v>
      </c>
      <c r="L201" s="27">
        <v>0</v>
      </c>
      <c r="M201" s="28">
        <v>834</v>
      </c>
      <c r="N201" s="27">
        <v>7</v>
      </c>
      <c r="O201" s="27">
        <v>0</v>
      </c>
      <c r="P201" s="29">
        <v>841</v>
      </c>
      <c r="Q201" s="30">
        <v>0.89060987415295256</v>
      </c>
      <c r="R201" s="30">
        <v>0.80735721200387223</v>
      </c>
      <c r="S201" s="49"/>
    </row>
    <row r="202" spans="2:19" ht="15" customHeight="1" x14ac:dyDescent="0.2">
      <c r="B202" s="24" t="s">
        <v>240</v>
      </c>
      <c r="C202" s="24" t="s">
        <v>241</v>
      </c>
      <c r="D202" s="24" t="s">
        <v>245</v>
      </c>
      <c r="E202" s="27">
        <v>1900</v>
      </c>
      <c r="F202" s="27">
        <v>1882</v>
      </c>
      <c r="G202" s="27">
        <v>808</v>
      </c>
      <c r="H202" s="27">
        <v>1060</v>
      </c>
      <c r="I202" s="27">
        <v>6</v>
      </c>
      <c r="J202" s="27">
        <v>0</v>
      </c>
      <c r="K202" s="27">
        <v>0</v>
      </c>
      <c r="L202" s="27">
        <v>0</v>
      </c>
      <c r="M202" s="28">
        <v>1874</v>
      </c>
      <c r="N202" s="27">
        <v>2</v>
      </c>
      <c r="O202" s="27">
        <v>0</v>
      </c>
      <c r="P202" s="29">
        <v>1876</v>
      </c>
      <c r="Q202" s="30">
        <v>0.9905263157894737</v>
      </c>
      <c r="R202" s="30">
        <v>0.98631578947368426</v>
      </c>
      <c r="S202" s="49"/>
    </row>
    <row r="203" spans="2:19" ht="15" customHeight="1" x14ac:dyDescent="0.2">
      <c r="B203" s="24" t="s">
        <v>240</v>
      </c>
      <c r="C203" s="24" t="s">
        <v>241</v>
      </c>
      <c r="D203" s="24" t="s">
        <v>246</v>
      </c>
      <c r="E203" s="27">
        <v>3944</v>
      </c>
      <c r="F203" s="27">
        <v>3281</v>
      </c>
      <c r="G203" s="27">
        <v>1579</v>
      </c>
      <c r="H203" s="27">
        <v>754</v>
      </c>
      <c r="I203" s="27">
        <v>40</v>
      </c>
      <c r="J203" s="27">
        <v>0</v>
      </c>
      <c r="K203" s="27">
        <v>0</v>
      </c>
      <c r="L203" s="27">
        <v>0</v>
      </c>
      <c r="M203" s="28">
        <v>2373</v>
      </c>
      <c r="N203" s="27">
        <v>7</v>
      </c>
      <c r="O203" s="27">
        <v>0</v>
      </c>
      <c r="P203" s="29">
        <v>2380</v>
      </c>
      <c r="Q203" s="30">
        <v>0.8318965517241379</v>
      </c>
      <c r="R203" s="30">
        <v>0.60167342799188639</v>
      </c>
      <c r="S203" s="49"/>
    </row>
    <row r="204" spans="2:19" ht="15" customHeight="1" x14ac:dyDescent="0.2">
      <c r="B204" s="24" t="s">
        <v>240</v>
      </c>
      <c r="C204" s="24" t="s">
        <v>241</v>
      </c>
      <c r="D204" s="24" t="s">
        <v>247</v>
      </c>
      <c r="E204" s="27">
        <v>2095</v>
      </c>
      <c r="F204" s="27">
        <v>1421</v>
      </c>
      <c r="G204" s="27">
        <v>936</v>
      </c>
      <c r="H204" s="27">
        <v>452</v>
      </c>
      <c r="I204" s="27">
        <v>0</v>
      </c>
      <c r="J204" s="27">
        <v>0</v>
      </c>
      <c r="K204" s="27">
        <v>0</v>
      </c>
      <c r="L204" s="27">
        <v>0</v>
      </c>
      <c r="M204" s="28">
        <v>1388</v>
      </c>
      <c r="N204" s="27">
        <v>3</v>
      </c>
      <c r="O204" s="27">
        <v>0</v>
      </c>
      <c r="P204" s="29">
        <v>1391</v>
      </c>
      <c r="Q204" s="30">
        <v>0.67828162291169447</v>
      </c>
      <c r="R204" s="30">
        <v>0.66252983293556089</v>
      </c>
      <c r="S204" s="49"/>
    </row>
    <row r="205" spans="2:19" ht="15" customHeight="1" x14ac:dyDescent="0.2">
      <c r="B205" s="24" t="s">
        <v>240</v>
      </c>
      <c r="C205" s="24" t="s">
        <v>241</v>
      </c>
      <c r="D205" s="24" t="s">
        <v>69</v>
      </c>
      <c r="E205" s="27">
        <v>1313</v>
      </c>
      <c r="F205" s="27">
        <v>1313</v>
      </c>
      <c r="G205" s="27">
        <v>586</v>
      </c>
      <c r="H205" s="27">
        <v>711</v>
      </c>
      <c r="I205" s="27">
        <v>3</v>
      </c>
      <c r="J205" s="27">
        <v>0</v>
      </c>
      <c r="K205" s="27">
        <v>0</v>
      </c>
      <c r="L205" s="27">
        <v>0</v>
      </c>
      <c r="M205" s="28">
        <v>1300</v>
      </c>
      <c r="N205" s="27">
        <v>3</v>
      </c>
      <c r="O205" s="27">
        <v>0</v>
      </c>
      <c r="P205" s="29">
        <v>1303</v>
      </c>
      <c r="Q205" s="30">
        <v>1</v>
      </c>
      <c r="R205" s="30">
        <v>0.99009900990099009</v>
      </c>
      <c r="S205" s="49"/>
    </row>
    <row r="206" spans="2:19" ht="15" customHeight="1" x14ac:dyDescent="0.2">
      <c r="B206" s="24" t="s">
        <v>240</v>
      </c>
      <c r="C206" s="24" t="s">
        <v>241</v>
      </c>
      <c r="D206" s="24" t="s">
        <v>248</v>
      </c>
      <c r="E206" s="27">
        <v>855</v>
      </c>
      <c r="F206" s="27">
        <v>851</v>
      </c>
      <c r="G206" s="27">
        <v>312</v>
      </c>
      <c r="H206" s="27">
        <v>515</v>
      </c>
      <c r="I206" s="27">
        <v>22</v>
      </c>
      <c r="J206" s="27">
        <v>0</v>
      </c>
      <c r="K206" s="27">
        <v>0</v>
      </c>
      <c r="L206" s="27">
        <v>0</v>
      </c>
      <c r="M206" s="28">
        <v>849</v>
      </c>
      <c r="N206" s="27">
        <v>0</v>
      </c>
      <c r="O206" s="27">
        <v>0</v>
      </c>
      <c r="P206" s="29">
        <v>849</v>
      </c>
      <c r="Q206" s="30">
        <v>0.99532163742690061</v>
      </c>
      <c r="R206" s="30">
        <v>0.99298245614035086</v>
      </c>
      <c r="S206" s="49"/>
    </row>
    <row r="207" spans="2:19" ht="15" customHeight="1" x14ac:dyDescent="0.2">
      <c r="B207" s="24" t="s">
        <v>240</v>
      </c>
      <c r="C207" s="24" t="s">
        <v>241</v>
      </c>
      <c r="D207" s="24" t="s">
        <v>249</v>
      </c>
      <c r="E207" s="27">
        <v>815</v>
      </c>
      <c r="F207" s="27">
        <v>785</v>
      </c>
      <c r="G207" s="27">
        <v>402</v>
      </c>
      <c r="H207" s="27">
        <v>365</v>
      </c>
      <c r="I207" s="27">
        <v>4</v>
      </c>
      <c r="J207" s="27">
        <v>0</v>
      </c>
      <c r="K207" s="27">
        <v>0</v>
      </c>
      <c r="L207" s="27">
        <v>0</v>
      </c>
      <c r="M207" s="28">
        <v>771</v>
      </c>
      <c r="N207" s="27">
        <v>5</v>
      </c>
      <c r="O207" s="27">
        <v>0</v>
      </c>
      <c r="P207" s="29">
        <v>776</v>
      </c>
      <c r="Q207" s="30">
        <v>0.96319018404907975</v>
      </c>
      <c r="R207" s="30">
        <v>0.94601226993865029</v>
      </c>
      <c r="S207" s="49"/>
    </row>
    <row r="208" spans="2:19" ht="15" customHeight="1" x14ac:dyDescent="0.2">
      <c r="B208" s="24" t="s">
        <v>240</v>
      </c>
      <c r="C208" s="24" t="s">
        <v>241</v>
      </c>
      <c r="D208" s="24" t="s">
        <v>250</v>
      </c>
      <c r="E208" s="27">
        <v>874</v>
      </c>
      <c r="F208" s="27">
        <v>813</v>
      </c>
      <c r="G208" s="27">
        <v>378</v>
      </c>
      <c r="H208" s="27">
        <v>393</v>
      </c>
      <c r="I208" s="27">
        <v>11</v>
      </c>
      <c r="J208" s="27">
        <v>0</v>
      </c>
      <c r="K208" s="27">
        <v>0</v>
      </c>
      <c r="L208" s="27">
        <v>0</v>
      </c>
      <c r="M208" s="28">
        <v>782</v>
      </c>
      <c r="N208" s="27">
        <v>5</v>
      </c>
      <c r="O208" s="27">
        <v>0</v>
      </c>
      <c r="P208" s="29">
        <v>787</v>
      </c>
      <c r="Q208" s="30">
        <v>0.93020594965675052</v>
      </c>
      <c r="R208" s="30">
        <v>0.89473684210526316</v>
      </c>
      <c r="S208" s="49"/>
    </row>
    <row r="209" spans="2:19" ht="15" customHeight="1" x14ac:dyDescent="0.2">
      <c r="B209" s="24" t="s">
        <v>240</v>
      </c>
      <c r="C209" s="24" t="s">
        <v>241</v>
      </c>
      <c r="D209" s="24" t="s">
        <v>251</v>
      </c>
      <c r="E209" s="27">
        <v>1541</v>
      </c>
      <c r="F209" s="27">
        <v>1541</v>
      </c>
      <c r="G209" s="27">
        <v>844</v>
      </c>
      <c r="H209" s="27">
        <v>510</v>
      </c>
      <c r="I209" s="27">
        <v>0</v>
      </c>
      <c r="J209" s="27">
        <v>0</v>
      </c>
      <c r="K209" s="27">
        <v>0</v>
      </c>
      <c r="L209" s="27">
        <v>0</v>
      </c>
      <c r="M209" s="28">
        <v>1354</v>
      </c>
      <c r="N209" s="27">
        <v>0</v>
      </c>
      <c r="O209" s="27">
        <v>0</v>
      </c>
      <c r="P209" s="29">
        <v>1354</v>
      </c>
      <c r="Q209" s="30">
        <v>1</v>
      </c>
      <c r="R209" s="30">
        <v>0.87865022712524332</v>
      </c>
      <c r="S209" s="49"/>
    </row>
    <row r="210" spans="2:19" ht="15" customHeight="1" x14ac:dyDescent="0.2">
      <c r="B210" s="24" t="s">
        <v>240</v>
      </c>
      <c r="C210" s="24" t="s">
        <v>241</v>
      </c>
      <c r="D210" s="24" t="s">
        <v>252</v>
      </c>
      <c r="E210" s="27">
        <v>600</v>
      </c>
      <c r="F210" s="27">
        <v>476</v>
      </c>
      <c r="G210" s="27">
        <v>200</v>
      </c>
      <c r="H210" s="27">
        <v>269</v>
      </c>
      <c r="I210" s="27">
        <v>0</v>
      </c>
      <c r="J210" s="27">
        <v>0</v>
      </c>
      <c r="K210" s="27">
        <v>0</v>
      </c>
      <c r="L210" s="27">
        <v>0</v>
      </c>
      <c r="M210" s="28">
        <v>469</v>
      </c>
      <c r="N210" s="27">
        <v>0</v>
      </c>
      <c r="O210" s="27">
        <v>0</v>
      </c>
      <c r="P210" s="29">
        <v>469</v>
      </c>
      <c r="Q210" s="30">
        <v>0.79333333333333333</v>
      </c>
      <c r="R210" s="30">
        <v>0.78166666666666662</v>
      </c>
      <c r="S210" s="49" t="s">
        <v>253</v>
      </c>
    </row>
    <row r="211" spans="2:19" ht="15" customHeight="1" x14ac:dyDescent="0.2">
      <c r="B211" s="24" t="s">
        <v>240</v>
      </c>
      <c r="C211" s="24" t="s">
        <v>254</v>
      </c>
      <c r="D211" s="24" t="s">
        <v>255</v>
      </c>
      <c r="E211" s="27">
        <v>525</v>
      </c>
      <c r="F211" s="27">
        <v>385</v>
      </c>
      <c r="G211" s="27">
        <v>167</v>
      </c>
      <c r="H211" s="27">
        <v>173</v>
      </c>
      <c r="I211" s="27">
        <v>2</v>
      </c>
      <c r="J211" s="27">
        <v>0</v>
      </c>
      <c r="K211" s="27">
        <v>0</v>
      </c>
      <c r="L211" s="27">
        <v>0</v>
      </c>
      <c r="M211" s="28">
        <v>342</v>
      </c>
      <c r="N211" s="27">
        <v>1</v>
      </c>
      <c r="O211" s="27">
        <v>0</v>
      </c>
      <c r="P211" s="29">
        <v>343</v>
      </c>
      <c r="Q211" s="30">
        <v>0.73333333333333328</v>
      </c>
      <c r="R211" s="30">
        <v>0.65142857142857147</v>
      </c>
      <c r="S211" s="49"/>
    </row>
    <row r="212" spans="2:19" ht="15" customHeight="1" x14ac:dyDescent="0.2">
      <c r="B212" s="24" t="s">
        <v>240</v>
      </c>
      <c r="C212" s="24" t="s">
        <v>254</v>
      </c>
      <c r="D212" s="24" t="s">
        <v>256</v>
      </c>
      <c r="E212" s="27">
        <v>1614</v>
      </c>
      <c r="F212" s="27">
        <v>1539</v>
      </c>
      <c r="G212" s="27">
        <v>879</v>
      </c>
      <c r="H212" s="27">
        <v>564</v>
      </c>
      <c r="I212" s="27">
        <v>3</v>
      </c>
      <c r="J212" s="27">
        <v>0</v>
      </c>
      <c r="K212" s="27">
        <v>0</v>
      </c>
      <c r="L212" s="27">
        <v>0</v>
      </c>
      <c r="M212" s="28">
        <v>1446</v>
      </c>
      <c r="N212" s="27">
        <v>1</v>
      </c>
      <c r="O212" s="27">
        <v>0</v>
      </c>
      <c r="P212" s="29">
        <v>1447</v>
      </c>
      <c r="Q212" s="30">
        <v>0.95353159851301117</v>
      </c>
      <c r="R212" s="30">
        <v>0.89591078066914498</v>
      </c>
      <c r="S212" s="49" t="s">
        <v>257</v>
      </c>
    </row>
    <row r="213" spans="2:19" ht="15" customHeight="1" x14ac:dyDescent="0.2">
      <c r="B213" s="24" t="s">
        <v>240</v>
      </c>
      <c r="C213" s="24" t="s">
        <v>241</v>
      </c>
      <c r="D213" s="24" t="s">
        <v>258</v>
      </c>
      <c r="E213" s="27">
        <v>220</v>
      </c>
      <c r="F213" s="27">
        <v>220</v>
      </c>
      <c r="G213" s="27">
        <v>138</v>
      </c>
      <c r="H213" s="27">
        <v>46</v>
      </c>
      <c r="I213" s="27">
        <v>0</v>
      </c>
      <c r="J213" s="27">
        <v>0</v>
      </c>
      <c r="K213" s="27">
        <v>0</v>
      </c>
      <c r="L213" s="27">
        <v>0</v>
      </c>
      <c r="M213" s="28">
        <v>184</v>
      </c>
      <c r="N213" s="27">
        <v>1</v>
      </c>
      <c r="O213" s="27">
        <v>0</v>
      </c>
      <c r="P213" s="29">
        <v>185</v>
      </c>
      <c r="Q213" s="30">
        <v>1</v>
      </c>
      <c r="R213" s="30">
        <v>0.83636363636363631</v>
      </c>
      <c r="S213" s="49" t="s">
        <v>259</v>
      </c>
    </row>
    <row r="214" spans="2:19" ht="15" customHeight="1" x14ac:dyDescent="0.2">
      <c r="B214" s="24" t="s">
        <v>240</v>
      </c>
      <c r="C214" s="24" t="s">
        <v>241</v>
      </c>
      <c r="D214" s="24" t="s">
        <v>260</v>
      </c>
      <c r="E214" s="27">
        <v>180</v>
      </c>
      <c r="F214" s="27">
        <v>167</v>
      </c>
      <c r="G214" s="27">
        <v>131</v>
      </c>
      <c r="H214" s="27">
        <v>28</v>
      </c>
      <c r="I214" s="27">
        <v>0</v>
      </c>
      <c r="J214" s="27">
        <v>0</v>
      </c>
      <c r="K214" s="27">
        <v>0</v>
      </c>
      <c r="L214" s="27">
        <v>0</v>
      </c>
      <c r="M214" s="28">
        <v>159</v>
      </c>
      <c r="N214" s="27">
        <v>0</v>
      </c>
      <c r="O214" s="27">
        <v>0</v>
      </c>
      <c r="P214" s="29">
        <v>159</v>
      </c>
      <c r="Q214" s="30">
        <v>0.92777777777777781</v>
      </c>
      <c r="R214" s="30">
        <v>0.8833333333333333</v>
      </c>
      <c r="S214" s="49"/>
    </row>
    <row r="215" spans="2:19" ht="15" customHeight="1" x14ac:dyDescent="0.2">
      <c r="B215" s="24" t="s">
        <v>240</v>
      </c>
      <c r="C215" s="24" t="s">
        <v>241</v>
      </c>
      <c r="D215" s="24" t="s">
        <v>247</v>
      </c>
      <c r="E215" s="27">
        <v>260</v>
      </c>
      <c r="F215" s="27">
        <v>260</v>
      </c>
      <c r="G215" s="27">
        <v>217</v>
      </c>
      <c r="H215" s="27">
        <v>5</v>
      </c>
      <c r="I215" s="27">
        <v>0</v>
      </c>
      <c r="J215" s="27">
        <v>0</v>
      </c>
      <c r="K215" s="27">
        <v>0</v>
      </c>
      <c r="L215" s="27">
        <v>0</v>
      </c>
      <c r="M215" s="28">
        <v>222</v>
      </c>
      <c r="N215" s="27">
        <v>0</v>
      </c>
      <c r="O215" s="27">
        <v>0</v>
      </c>
      <c r="P215" s="29">
        <v>222</v>
      </c>
      <c r="Q215" s="30">
        <v>1</v>
      </c>
      <c r="R215" s="30">
        <v>0.85384615384615381</v>
      </c>
      <c r="S215" s="49" t="s">
        <v>261</v>
      </c>
    </row>
    <row r="216" spans="2:19" ht="15" customHeight="1" x14ac:dyDescent="0.2">
      <c r="B216" s="24" t="s">
        <v>240</v>
      </c>
      <c r="C216" s="24" t="s">
        <v>241</v>
      </c>
      <c r="D216" s="24" t="s">
        <v>252</v>
      </c>
      <c r="E216" s="27">
        <v>438</v>
      </c>
      <c r="F216" s="27">
        <v>438</v>
      </c>
      <c r="G216" s="27">
        <v>350</v>
      </c>
      <c r="H216" s="27">
        <v>7</v>
      </c>
      <c r="I216" s="27">
        <v>0</v>
      </c>
      <c r="J216" s="27">
        <v>0</v>
      </c>
      <c r="K216" s="27">
        <v>0</v>
      </c>
      <c r="L216" s="27">
        <v>0</v>
      </c>
      <c r="M216" s="28">
        <v>357</v>
      </c>
      <c r="N216" s="27">
        <v>1</v>
      </c>
      <c r="O216" s="27">
        <v>0</v>
      </c>
      <c r="P216" s="29">
        <v>358</v>
      </c>
      <c r="Q216" s="30">
        <v>1</v>
      </c>
      <c r="R216" s="30">
        <v>0.81506849315068497</v>
      </c>
      <c r="S216" s="49" t="s">
        <v>262</v>
      </c>
    </row>
    <row r="217" spans="2:19" ht="15" customHeight="1" x14ac:dyDescent="0.2">
      <c r="B217" s="24" t="s">
        <v>240</v>
      </c>
      <c r="C217" s="24" t="s">
        <v>241</v>
      </c>
      <c r="D217" s="24" t="s">
        <v>258</v>
      </c>
      <c r="E217" s="27">
        <v>181</v>
      </c>
      <c r="F217" s="27">
        <v>172</v>
      </c>
      <c r="G217" s="27">
        <v>127</v>
      </c>
      <c r="H217" s="27">
        <v>29</v>
      </c>
      <c r="I217" s="27">
        <v>0</v>
      </c>
      <c r="J217" s="27">
        <v>0</v>
      </c>
      <c r="K217" s="27">
        <v>0</v>
      </c>
      <c r="L217" s="27">
        <v>0</v>
      </c>
      <c r="M217" s="28">
        <v>156</v>
      </c>
      <c r="N217" s="27">
        <v>0</v>
      </c>
      <c r="O217" s="27">
        <v>0</v>
      </c>
      <c r="P217" s="29">
        <v>156</v>
      </c>
      <c r="Q217" s="30">
        <v>0.95027624309392267</v>
      </c>
      <c r="R217" s="30">
        <v>0.86187845303867405</v>
      </c>
      <c r="S217" s="49" t="s">
        <v>262</v>
      </c>
    </row>
    <row r="218" spans="2:19" ht="15" customHeight="1" x14ac:dyDescent="0.2">
      <c r="B218" s="24" t="s">
        <v>240</v>
      </c>
      <c r="C218" s="24" t="s">
        <v>241</v>
      </c>
      <c r="D218" s="24" t="s">
        <v>250</v>
      </c>
      <c r="E218" s="27">
        <v>532</v>
      </c>
      <c r="F218" s="27">
        <v>392</v>
      </c>
      <c r="G218" s="27">
        <v>265</v>
      </c>
      <c r="H218" s="27">
        <v>57</v>
      </c>
      <c r="I218" s="27">
        <v>0</v>
      </c>
      <c r="J218" s="27">
        <v>0</v>
      </c>
      <c r="K218" s="27">
        <v>0</v>
      </c>
      <c r="L218" s="27">
        <v>0</v>
      </c>
      <c r="M218" s="28">
        <v>322</v>
      </c>
      <c r="N218" s="27">
        <v>1</v>
      </c>
      <c r="O218" s="27">
        <v>0</v>
      </c>
      <c r="P218" s="29">
        <v>323</v>
      </c>
      <c r="Q218" s="30">
        <v>0.73684210526315785</v>
      </c>
      <c r="R218" s="30">
        <v>0.60526315789473684</v>
      </c>
      <c r="S218" s="49" t="s">
        <v>262</v>
      </c>
    </row>
    <row r="219" spans="2:19" ht="15" customHeight="1" x14ac:dyDescent="0.2">
      <c r="B219" s="24" t="s">
        <v>240</v>
      </c>
      <c r="C219" s="24" t="s">
        <v>241</v>
      </c>
      <c r="D219" s="24" t="s">
        <v>249</v>
      </c>
      <c r="E219" s="27">
        <v>108</v>
      </c>
      <c r="F219" s="27">
        <v>108</v>
      </c>
      <c r="G219" s="27">
        <v>103</v>
      </c>
      <c r="H219" s="27">
        <v>1</v>
      </c>
      <c r="I219" s="27">
        <v>0</v>
      </c>
      <c r="J219" s="27">
        <v>0</v>
      </c>
      <c r="K219" s="27">
        <v>0</v>
      </c>
      <c r="L219" s="27">
        <v>0</v>
      </c>
      <c r="M219" s="28">
        <v>104</v>
      </c>
      <c r="N219" s="27">
        <v>0</v>
      </c>
      <c r="O219" s="27">
        <v>0</v>
      </c>
      <c r="P219" s="29">
        <v>104</v>
      </c>
      <c r="Q219" s="30">
        <v>1</v>
      </c>
      <c r="R219" s="30">
        <v>0.96296296296296291</v>
      </c>
      <c r="S219" s="49" t="s">
        <v>262</v>
      </c>
    </row>
    <row r="220" spans="2:19" ht="15" customHeight="1" x14ac:dyDescent="0.2">
      <c r="B220" s="24" t="s">
        <v>240</v>
      </c>
      <c r="C220" s="24" t="s">
        <v>241</v>
      </c>
      <c r="D220" s="24" t="s">
        <v>246</v>
      </c>
      <c r="E220" s="27">
        <v>269</v>
      </c>
      <c r="F220" s="27">
        <v>241</v>
      </c>
      <c r="G220" s="27">
        <v>166</v>
      </c>
      <c r="H220" s="27">
        <v>26</v>
      </c>
      <c r="I220" s="27">
        <v>0</v>
      </c>
      <c r="J220" s="27">
        <v>0</v>
      </c>
      <c r="K220" s="27">
        <v>0</v>
      </c>
      <c r="L220" s="27">
        <v>0</v>
      </c>
      <c r="M220" s="28">
        <v>192</v>
      </c>
      <c r="N220" s="27">
        <v>0</v>
      </c>
      <c r="O220" s="27">
        <v>0</v>
      </c>
      <c r="P220" s="29">
        <v>192</v>
      </c>
      <c r="Q220" s="30">
        <v>0.89591078066914498</v>
      </c>
      <c r="R220" s="30">
        <v>0.71375464684014867</v>
      </c>
      <c r="S220" s="49" t="s">
        <v>262</v>
      </c>
    </row>
    <row r="221" spans="2:19" ht="15" customHeight="1" x14ac:dyDescent="0.2">
      <c r="B221" s="24" t="s">
        <v>240</v>
      </c>
      <c r="C221" s="24" t="s">
        <v>254</v>
      </c>
      <c r="D221" s="24" t="s">
        <v>255</v>
      </c>
      <c r="E221" s="27">
        <v>254</v>
      </c>
      <c r="F221" s="27">
        <v>254</v>
      </c>
      <c r="G221" s="27">
        <v>207</v>
      </c>
      <c r="H221" s="27">
        <v>2</v>
      </c>
      <c r="I221" s="27">
        <v>0</v>
      </c>
      <c r="J221" s="27">
        <v>0</v>
      </c>
      <c r="K221" s="27">
        <v>0</v>
      </c>
      <c r="L221" s="27">
        <v>0</v>
      </c>
      <c r="M221" s="28">
        <v>209</v>
      </c>
      <c r="N221" s="27">
        <v>1</v>
      </c>
      <c r="O221" s="27">
        <v>0</v>
      </c>
      <c r="P221" s="29">
        <v>210</v>
      </c>
      <c r="Q221" s="30">
        <v>1</v>
      </c>
      <c r="R221" s="30">
        <v>0.82283464566929132</v>
      </c>
      <c r="S221" s="49" t="s">
        <v>262</v>
      </c>
    </row>
    <row r="222" spans="2:19" ht="15" customHeight="1" x14ac:dyDescent="0.2">
      <c r="B222" s="24" t="s">
        <v>240</v>
      </c>
      <c r="C222" s="24" t="s">
        <v>241</v>
      </c>
      <c r="D222" s="24" t="s">
        <v>244</v>
      </c>
      <c r="E222" s="27">
        <v>76</v>
      </c>
      <c r="F222" s="27">
        <v>73</v>
      </c>
      <c r="G222" s="27">
        <v>70</v>
      </c>
      <c r="H222" s="27">
        <v>2</v>
      </c>
      <c r="I222" s="27">
        <v>0</v>
      </c>
      <c r="J222" s="27">
        <v>0</v>
      </c>
      <c r="K222" s="27">
        <v>0</v>
      </c>
      <c r="L222" s="27">
        <v>0</v>
      </c>
      <c r="M222" s="28">
        <v>72</v>
      </c>
      <c r="N222" s="27">
        <v>0</v>
      </c>
      <c r="O222" s="27">
        <v>0</v>
      </c>
      <c r="P222" s="29">
        <v>72</v>
      </c>
      <c r="Q222" s="30">
        <v>0.96052631578947367</v>
      </c>
      <c r="R222" s="30">
        <v>0.94736842105263153</v>
      </c>
      <c r="S222" s="49" t="s">
        <v>263</v>
      </c>
    </row>
    <row r="223" spans="2:19" ht="15" customHeight="1" x14ac:dyDescent="0.2">
      <c r="B223" s="24" t="s">
        <v>240</v>
      </c>
      <c r="C223" s="24" t="s">
        <v>241</v>
      </c>
      <c r="D223" s="24" t="s">
        <v>246</v>
      </c>
      <c r="E223" s="27">
        <v>1020</v>
      </c>
      <c r="F223" s="27">
        <v>890</v>
      </c>
      <c r="G223" s="27">
        <v>636</v>
      </c>
      <c r="H223" s="27">
        <v>260</v>
      </c>
      <c r="I223" s="27">
        <v>1</v>
      </c>
      <c r="J223" s="27">
        <v>0</v>
      </c>
      <c r="K223" s="27">
        <v>0</v>
      </c>
      <c r="L223" s="27">
        <v>0</v>
      </c>
      <c r="M223" s="28">
        <v>897</v>
      </c>
      <c r="N223" s="27">
        <v>0</v>
      </c>
      <c r="O223" s="27">
        <v>0</v>
      </c>
      <c r="P223" s="29">
        <v>897</v>
      </c>
      <c r="Q223" s="30">
        <v>0.87254901960784315</v>
      </c>
      <c r="R223" s="30">
        <v>0.87941176470588234</v>
      </c>
      <c r="S223" s="49" t="s">
        <v>263</v>
      </c>
    </row>
    <row r="224" spans="2:19" ht="15" customHeight="1" x14ac:dyDescent="0.2">
      <c r="B224" s="24" t="s">
        <v>240</v>
      </c>
      <c r="C224" s="24" t="s">
        <v>241</v>
      </c>
      <c r="D224" s="24" t="s">
        <v>258</v>
      </c>
      <c r="E224" s="27">
        <v>194</v>
      </c>
      <c r="F224" s="27">
        <v>173</v>
      </c>
      <c r="G224" s="27">
        <v>155</v>
      </c>
      <c r="H224" s="27">
        <v>5</v>
      </c>
      <c r="I224" s="27">
        <v>0</v>
      </c>
      <c r="J224" s="27">
        <v>0</v>
      </c>
      <c r="K224" s="27">
        <v>0</v>
      </c>
      <c r="L224" s="27">
        <v>0</v>
      </c>
      <c r="M224" s="28">
        <v>160</v>
      </c>
      <c r="N224" s="27">
        <v>0</v>
      </c>
      <c r="O224" s="27">
        <v>0</v>
      </c>
      <c r="P224" s="29">
        <v>160</v>
      </c>
      <c r="Q224" s="30">
        <v>0.89175257731958768</v>
      </c>
      <c r="R224" s="30">
        <v>0.82474226804123707</v>
      </c>
      <c r="S224" s="49" t="s">
        <v>263</v>
      </c>
    </row>
    <row r="225" spans="2:19" ht="15" customHeight="1" x14ac:dyDescent="0.2">
      <c r="B225" s="24" t="s">
        <v>240</v>
      </c>
      <c r="C225" s="24" t="s">
        <v>241</v>
      </c>
      <c r="D225" s="24" t="s">
        <v>242</v>
      </c>
      <c r="E225" s="27">
        <v>258</v>
      </c>
      <c r="F225" s="27">
        <v>255</v>
      </c>
      <c r="G225" s="27">
        <v>229</v>
      </c>
      <c r="H225" s="27">
        <v>18</v>
      </c>
      <c r="I225" s="27">
        <v>0</v>
      </c>
      <c r="J225" s="27">
        <v>0</v>
      </c>
      <c r="K225" s="27">
        <v>0</v>
      </c>
      <c r="L225" s="27">
        <v>0</v>
      </c>
      <c r="M225" s="28">
        <v>247</v>
      </c>
      <c r="N225" s="27">
        <v>0</v>
      </c>
      <c r="O225" s="27">
        <v>0</v>
      </c>
      <c r="P225" s="29">
        <v>247</v>
      </c>
      <c r="Q225" s="30">
        <v>0.98837209302325579</v>
      </c>
      <c r="R225" s="30">
        <v>0.95736434108527135</v>
      </c>
      <c r="S225" s="49" t="s">
        <v>264</v>
      </c>
    </row>
    <row r="226" spans="2:19" ht="15" customHeight="1" x14ac:dyDescent="0.2">
      <c r="B226" s="24" t="s">
        <v>240</v>
      </c>
      <c r="C226" s="24" t="s">
        <v>241</v>
      </c>
      <c r="D226" s="24" t="s">
        <v>251</v>
      </c>
      <c r="E226" s="27">
        <v>202</v>
      </c>
      <c r="F226" s="27">
        <v>202</v>
      </c>
      <c r="G226" s="27">
        <v>105</v>
      </c>
      <c r="H226" s="27">
        <v>63</v>
      </c>
      <c r="I226" s="27">
        <v>0</v>
      </c>
      <c r="J226" s="27">
        <v>0</v>
      </c>
      <c r="K226" s="27">
        <v>0</v>
      </c>
      <c r="L226" s="27">
        <v>0</v>
      </c>
      <c r="M226" s="28">
        <v>168</v>
      </c>
      <c r="N226" s="27">
        <v>0</v>
      </c>
      <c r="O226" s="27">
        <v>0</v>
      </c>
      <c r="P226" s="29">
        <v>168</v>
      </c>
      <c r="Q226" s="30">
        <v>1</v>
      </c>
      <c r="R226" s="30">
        <v>0.83168316831683164</v>
      </c>
      <c r="S226" s="49" t="s">
        <v>264</v>
      </c>
    </row>
    <row r="227" spans="2:19" ht="15" customHeight="1" x14ac:dyDescent="0.2">
      <c r="B227" s="24" t="s">
        <v>240</v>
      </c>
      <c r="C227" s="24" t="s">
        <v>241</v>
      </c>
      <c r="D227" s="24" t="s">
        <v>265</v>
      </c>
      <c r="E227" s="27">
        <v>413</v>
      </c>
      <c r="F227" s="27">
        <v>413</v>
      </c>
      <c r="G227" s="27">
        <v>321</v>
      </c>
      <c r="H227" s="27">
        <v>24</v>
      </c>
      <c r="I227" s="27">
        <v>0</v>
      </c>
      <c r="J227" s="27">
        <v>0</v>
      </c>
      <c r="K227" s="27">
        <v>0</v>
      </c>
      <c r="L227" s="27">
        <v>0</v>
      </c>
      <c r="M227" s="28">
        <v>345</v>
      </c>
      <c r="N227" s="27">
        <v>0</v>
      </c>
      <c r="O227" s="27">
        <v>0</v>
      </c>
      <c r="P227" s="29">
        <v>345</v>
      </c>
      <c r="Q227" s="30">
        <v>1</v>
      </c>
      <c r="R227" s="30">
        <v>0.83535108958837767</v>
      </c>
      <c r="S227" s="49" t="s">
        <v>264</v>
      </c>
    </row>
    <row r="228" spans="2:19" ht="15" customHeight="1" x14ac:dyDescent="0.2">
      <c r="B228" s="24" t="s">
        <v>240</v>
      </c>
      <c r="C228" s="24" t="s">
        <v>241</v>
      </c>
      <c r="D228" s="24" t="s">
        <v>266</v>
      </c>
      <c r="E228" s="27">
        <v>191</v>
      </c>
      <c r="F228" s="27">
        <v>191</v>
      </c>
      <c r="G228" s="27">
        <v>92</v>
      </c>
      <c r="H228" s="27">
        <v>87</v>
      </c>
      <c r="I228" s="27">
        <v>0</v>
      </c>
      <c r="J228" s="27">
        <v>0</v>
      </c>
      <c r="K228" s="27">
        <v>0</v>
      </c>
      <c r="L228" s="27">
        <v>0</v>
      </c>
      <c r="M228" s="28">
        <v>179</v>
      </c>
      <c r="N228" s="27">
        <v>0</v>
      </c>
      <c r="O228" s="27">
        <v>0</v>
      </c>
      <c r="P228" s="29">
        <v>179</v>
      </c>
      <c r="Q228" s="30">
        <v>1</v>
      </c>
      <c r="R228" s="30">
        <v>0.93717277486910999</v>
      </c>
      <c r="S228" s="49" t="s">
        <v>267</v>
      </c>
    </row>
    <row r="229" spans="2:19" ht="15" customHeight="1" x14ac:dyDescent="0.2">
      <c r="B229" s="24" t="s">
        <v>240</v>
      </c>
      <c r="C229" s="24" t="s">
        <v>241</v>
      </c>
      <c r="D229" s="24" t="s">
        <v>242</v>
      </c>
      <c r="E229" s="27">
        <v>66</v>
      </c>
      <c r="F229" s="27">
        <v>66</v>
      </c>
      <c r="G229" s="27">
        <v>8</v>
      </c>
      <c r="H229" s="27">
        <v>4</v>
      </c>
      <c r="I229" s="27">
        <v>0</v>
      </c>
      <c r="J229" s="27">
        <v>0</v>
      </c>
      <c r="K229" s="27">
        <v>0</v>
      </c>
      <c r="L229" s="27">
        <v>0</v>
      </c>
      <c r="M229" s="28">
        <v>12</v>
      </c>
      <c r="N229" s="27">
        <v>0</v>
      </c>
      <c r="O229" s="27">
        <v>0</v>
      </c>
      <c r="P229" s="29">
        <v>12</v>
      </c>
      <c r="Q229" s="30">
        <v>1</v>
      </c>
      <c r="R229" s="30">
        <v>0.18181818181818182</v>
      </c>
      <c r="S229" s="49" t="s">
        <v>268</v>
      </c>
    </row>
    <row r="230" spans="2:19" ht="15" customHeight="1" x14ac:dyDescent="0.2">
      <c r="B230" s="24" t="s">
        <v>240</v>
      </c>
      <c r="C230" s="24" t="s">
        <v>241</v>
      </c>
      <c r="D230" s="24" t="s">
        <v>269</v>
      </c>
      <c r="E230" s="27">
        <v>168</v>
      </c>
      <c r="F230" s="27">
        <v>168</v>
      </c>
      <c r="G230" s="27">
        <v>15</v>
      </c>
      <c r="H230" s="27">
        <v>4</v>
      </c>
      <c r="I230" s="27">
        <v>0</v>
      </c>
      <c r="J230" s="27">
        <v>0</v>
      </c>
      <c r="K230" s="27">
        <v>0</v>
      </c>
      <c r="L230" s="27">
        <v>0</v>
      </c>
      <c r="M230" s="28">
        <v>19</v>
      </c>
      <c r="N230" s="27">
        <v>0</v>
      </c>
      <c r="O230" s="27">
        <v>0</v>
      </c>
      <c r="P230" s="29">
        <v>19</v>
      </c>
      <c r="Q230" s="30">
        <v>1</v>
      </c>
      <c r="R230" s="30">
        <v>0.1130952380952381</v>
      </c>
      <c r="S230" s="49" t="s">
        <v>268</v>
      </c>
    </row>
    <row r="231" spans="2:19" ht="15" customHeight="1" x14ac:dyDescent="0.2">
      <c r="B231" s="13" t="s">
        <v>23</v>
      </c>
      <c r="C231" s="14"/>
      <c r="D231" s="14"/>
      <c r="E231" s="15">
        <f t="shared" ref="E231:L231" si="37">+SUM(E199:E230)</f>
        <v>26722</v>
      </c>
      <c r="F231" s="15">
        <f t="shared" si="37"/>
        <v>24430</v>
      </c>
      <c r="G231" s="15">
        <f t="shared" si="37"/>
        <v>13418</v>
      </c>
      <c r="H231" s="15">
        <f t="shared" si="37"/>
        <v>8477</v>
      </c>
      <c r="I231" s="15">
        <f t="shared" si="37"/>
        <v>97</v>
      </c>
      <c r="J231" s="15">
        <f t="shared" si="37"/>
        <v>0</v>
      </c>
      <c r="K231" s="15">
        <f t="shared" si="37"/>
        <v>0</v>
      </c>
      <c r="L231" s="15">
        <f t="shared" si="37"/>
        <v>0</v>
      </c>
      <c r="M231" s="15">
        <f t="shared" ref="M231" si="38">SUM(G231:L231)</f>
        <v>21992</v>
      </c>
      <c r="N231" s="15">
        <f>SUM(N199:N230)</f>
        <v>45</v>
      </c>
      <c r="O231" s="15">
        <f>SUM(O199:O230)</f>
        <v>0</v>
      </c>
      <c r="P231" s="15">
        <f>+SUM(P199:P230)</f>
        <v>22037</v>
      </c>
      <c r="Q231" s="16">
        <f>IFERROR(F231/E231,0)</f>
        <v>0.9142279769478332</v>
      </c>
      <c r="R231" s="16">
        <f>+IFERROR(M231/E231,0)</f>
        <v>0.82299229099618287</v>
      </c>
      <c r="S231" s="14"/>
    </row>
    <row r="232" spans="2:19" s="67" customFormat="1" ht="15" customHeight="1" x14ac:dyDescent="0.25">
      <c r="B232" s="64" t="s">
        <v>270</v>
      </c>
      <c r="C232" s="64"/>
      <c r="D232" s="64"/>
      <c r="E232" s="65">
        <f>E6+E8+E14+E20+E49+E58+E70+E75+E81+E90+E98+E113+E117+E125+E119+E133+E148+E153+E157+E198+E231+E79+E122+E11</f>
        <v>699975</v>
      </c>
      <c r="F232" s="65">
        <f t="shared" ref="F232:P232" si="39">F6+F8+F14+F20+F49+F58+F70+F75+F81+F90+F98+F113+F117+F125+F119+F133+F148+F153+F157+F198+F231+F79+F122+F11</f>
        <v>198231</v>
      </c>
      <c r="G232" s="65">
        <f t="shared" si="39"/>
        <v>73912</v>
      </c>
      <c r="H232" s="65">
        <f t="shared" si="39"/>
        <v>73396</v>
      </c>
      <c r="I232" s="65">
        <f t="shared" si="39"/>
        <v>9829</v>
      </c>
      <c r="J232" s="65">
        <f t="shared" si="39"/>
        <v>730</v>
      </c>
      <c r="K232" s="65">
        <f t="shared" si="39"/>
        <v>154</v>
      </c>
      <c r="L232" s="65">
        <f t="shared" si="39"/>
        <v>0</v>
      </c>
      <c r="M232" s="65">
        <f t="shared" si="39"/>
        <v>158021</v>
      </c>
      <c r="N232" s="65">
        <f t="shared" si="39"/>
        <v>370</v>
      </c>
      <c r="O232" s="65">
        <f t="shared" si="39"/>
        <v>35</v>
      </c>
      <c r="P232" s="65">
        <f t="shared" si="39"/>
        <v>158426</v>
      </c>
      <c r="Q232" s="66">
        <f>IFERROR(F232/E232,0)</f>
        <v>0.28319725704489446</v>
      </c>
      <c r="R232" s="66">
        <f>+IFERROR(M232/E232,0)</f>
        <v>0.22575234829815349</v>
      </c>
      <c r="S232" s="66"/>
    </row>
    <row r="234" spans="2:19" x14ac:dyDescent="0.2">
      <c r="M234" s="69"/>
      <c r="N234" s="69"/>
      <c r="O234" s="69"/>
      <c r="P234" s="69"/>
    </row>
    <row r="235" spans="2:19" s="67" customFormat="1" ht="15.75" customHeight="1" thickBot="1" x14ac:dyDescent="0.3">
      <c r="E235" s="68"/>
      <c r="F235" s="68"/>
      <c r="G235" s="70" t="s">
        <v>271</v>
      </c>
      <c r="H235" s="70"/>
      <c r="I235" s="70"/>
      <c r="J235" s="70"/>
      <c r="K235" s="70"/>
      <c r="L235" s="70"/>
      <c r="P235" s="71"/>
      <c r="S235" s="72"/>
    </row>
    <row r="236" spans="2:19" s="67" customFormat="1" ht="78.75" customHeight="1" thickBot="1" x14ac:dyDescent="0.3">
      <c r="B236" s="73" t="s">
        <v>272</v>
      </c>
      <c r="C236" s="74" t="s">
        <v>273</v>
      </c>
      <c r="D236" s="75" t="s">
        <v>274</v>
      </c>
      <c r="E236" s="68"/>
      <c r="F236" s="68"/>
      <c r="G236" s="76" t="s">
        <v>275</v>
      </c>
      <c r="H236" s="77" t="s">
        <v>276</v>
      </c>
      <c r="I236" s="77" t="s">
        <v>277</v>
      </c>
      <c r="J236" s="77" t="s">
        <v>278</v>
      </c>
      <c r="K236" s="77" t="s">
        <v>279</v>
      </c>
      <c r="L236" s="78" t="s">
        <v>280</v>
      </c>
      <c r="P236" s="71"/>
      <c r="S236" s="72"/>
    </row>
    <row r="237" spans="2:19" s="67" customFormat="1" x14ac:dyDescent="0.25">
      <c r="B237" s="79" t="s">
        <v>281</v>
      </c>
      <c r="C237" s="80">
        <f>+M232</f>
        <v>158021</v>
      </c>
      <c r="D237" s="81">
        <f>+C237/$C$240</f>
        <v>0.99744360142905841</v>
      </c>
      <c r="E237" s="68"/>
      <c r="F237" s="68"/>
      <c r="G237" s="82">
        <f t="shared" ref="G237:L237" si="40">+G232</f>
        <v>73912</v>
      </c>
      <c r="H237" s="83">
        <f t="shared" si="40"/>
        <v>73396</v>
      </c>
      <c r="I237" s="83">
        <f t="shared" si="40"/>
        <v>9829</v>
      </c>
      <c r="J237" s="83">
        <f t="shared" si="40"/>
        <v>730</v>
      </c>
      <c r="K237" s="83">
        <f t="shared" si="40"/>
        <v>154</v>
      </c>
      <c r="L237" s="84">
        <f t="shared" si="40"/>
        <v>0</v>
      </c>
      <c r="P237" s="71"/>
      <c r="S237" s="72"/>
    </row>
    <row r="238" spans="2:19" s="67" customFormat="1" ht="12.75" thickBot="1" x14ac:dyDescent="0.3">
      <c r="B238" s="85" t="s">
        <v>282</v>
      </c>
      <c r="C238" s="86">
        <f>+N232</f>
        <v>370</v>
      </c>
      <c r="D238" s="87">
        <f>+C238/$C$240</f>
        <v>2.3354752376503855E-3</v>
      </c>
      <c r="E238" s="68"/>
      <c r="F238" s="68"/>
      <c r="G238" s="88">
        <f t="shared" ref="G238:L238" si="41">+G237/$C$237</f>
        <v>0.46773530100429689</v>
      </c>
      <c r="H238" s="89">
        <f t="shared" si="41"/>
        <v>0.46446991222685591</v>
      </c>
      <c r="I238" s="89">
        <f t="shared" si="41"/>
        <v>6.2200593591990941E-2</v>
      </c>
      <c r="J238" s="89">
        <f t="shared" si="41"/>
        <v>4.6196391618835474E-3</v>
      </c>
      <c r="K238" s="89">
        <f t="shared" si="41"/>
        <v>9.7455401497269353E-4</v>
      </c>
      <c r="L238" s="90">
        <f t="shared" si="41"/>
        <v>0</v>
      </c>
      <c r="P238" s="71"/>
      <c r="S238" s="72"/>
    </row>
    <row r="239" spans="2:19" s="67" customFormat="1" ht="12.75" thickBot="1" x14ac:dyDescent="0.3">
      <c r="B239" s="91" t="s">
        <v>283</v>
      </c>
      <c r="C239" s="92">
        <f>+O232</f>
        <v>35</v>
      </c>
      <c r="D239" s="93">
        <f>+C239/$C$240</f>
        <v>2.2092333329125271E-4</v>
      </c>
      <c r="E239" s="68"/>
      <c r="F239" s="68"/>
      <c r="P239" s="71"/>
      <c r="S239" s="72"/>
    </row>
    <row r="240" spans="2:19" s="67" customFormat="1" ht="12.75" thickBot="1" x14ac:dyDescent="0.3">
      <c r="B240" s="94" t="s">
        <v>284</v>
      </c>
      <c r="C240" s="95">
        <f>+SUM(C237:C239)</f>
        <v>158426</v>
      </c>
      <c r="D240" s="96">
        <f>+SUM(D237:D239)</f>
        <v>1</v>
      </c>
      <c r="E240" s="68"/>
      <c r="F240" s="68"/>
      <c r="P240" s="71"/>
      <c r="S240" s="72"/>
    </row>
    <row r="241" spans="2:19" s="67" customFormat="1" ht="22.5" customHeight="1" x14ac:dyDescent="0.25">
      <c r="E241" s="68"/>
      <c r="F241" s="68"/>
      <c r="P241" s="71"/>
      <c r="S241" s="72"/>
    </row>
    <row r="242" spans="2:19" s="67" customFormat="1" ht="42" customHeight="1" x14ac:dyDescent="0.25">
      <c r="B242" s="67" t="s">
        <v>285</v>
      </c>
      <c r="P242" s="71"/>
      <c r="S242" s="72"/>
    </row>
    <row r="243" spans="2:19" s="67" customFormat="1" x14ac:dyDescent="0.25">
      <c r="P243" s="71"/>
      <c r="S243" s="72"/>
    </row>
    <row r="244" spans="2:19" x14ac:dyDescent="0.2">
      <c r="B244" s="97"/>
      <c r="C244" s="97"/>
      <c r="D244" s="97"/>
      <c r="E244" s="97"/>
      <c r="F244" s="97"/>
      <c r="G244" s="97"/>
      <c r="H244" s="97"/>
      <c r="I244" s="97"/>
      <c r="J244" s="97"/>
      <c r="K244" s="97"/>
      <c r="L244" s="97"/>
    </row>
    <row r="245" spans="2:19" x14ac:dyDescent="0.2">
      <c r="B245" s="97"/>
      <c r="C245" s="97"/>
      <c r="D245" s="97"/>
      <c r="E245" s="97"/>
      <c r="F245" s="97"/>
      <c r="G245" s="97"/>
      <c r="H245" s="97"/>
      <c r="I245" s="97"/>
      <c r="J245" s="97"/>
      <c r="K245" s="97"/>
      <c r="L245" s="97"/>
    </row>
  </sheetData>
  <mergeCells count="3">
    <mergeCell ref="B2:S2"/>
    <mergeCell ref="G235:L235"/>
    <mergeCell ref="B244:L245"/>
  </mergeCells>
  <dataValidations count="1">
    <dataValidation type="whole" operator="greaterThanOrEqual" allowBlank="1" showInputMessage="1" showErrorMessage="1" errorTitle="Atención" error="Por favor ingrese valores enteros" sqref="E82:L82 N82:O82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Cobertura GLP 1-2021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JARAMILLO VILLA</dc:creator>
  <cp:lastModifiedBy>PATRICIA JARAMILLO VILLA</cp:lastModifiedBy>
  <dcterms:created xsi:type="dcterms:W3CDTF">2021-06-09T14:44:29Z</dcterms:created>
  <dcterms:modified xsi:type="dcterms:W3CDTF">2021-06-09T14:47:04Z</dcterms:modified>
</cp:coreProperties>
</file>