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BERTURAS\2020\Cobertura 4 - 2020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8" i="1" l="1"/>
  <c r="O218" i="1"/>
  <c r="N218" i="1"/>
  <c r="M218" i="1"/>
  <c r="R218" i="1" s="1"/>
  <c r="L218" i="1"/>
  <c r="K218" i="1"/>
  <c r="J218" i="1"/>
  <c r="I218" i="1"/>
  <c r="H218" i="1"/>
  <c r="G218" i="1"/>
  <c r="F218" i="1"/>
  <c r="Q218" i="1" s="1"/>
  <c r="E218" i="1"/>
  <c r="P187" i="1"/>
  <c r="O187" i="1"/>
  <c r="N187" i="1"/>
  <c r="M187" i="1"/>
  <c r="R187" i="1" s="1"/>
  <c r="L187" i="1"/>
  <c r="K187" i="1"/>
  <c r="J187" i="1"/>
  <c r="I187" i="1"/>
  <c r="H187" i="1"/>
  <c r="G187" i="1"/>
  <c r="F187" i="1"/>
  <c r="Q187" i="1" s="1"/>
  <c r="E187" i="1"/>
  <c r="Q148" i="1"/>
  <c r="P148" i="1"/>
  <c r="O148" i="1"/>
  <c r="N148" i="1"/>
  <c r="L148" i="1"/>
  <c r="K148" i="1"/>
  <c r="J148" i="1"/>
  <c r="I148" i="1"/>
  <c r="M148" i="1" s="1"/>
  <c r="R148" i="1" s="1"/>
  <c r="H148" i="1"/>
  <c r="G148" i="1"/>
  <c r="F148" i="1"/>
  <c r="E148" i="1"/>
  <c r="P144" i="1"/>
  <c r="O144" i="1"/>
  <c r="N144" i="1"/>
  <c r="M144" i="1"/>
  <c r="R144" i="1" s="1"/>
  <c r="L144" i="1"/>
  <c r="K144" i="1"/>
  <c r="J144" i="1"/>
  <c r="I144" i="1"/>
  <c r="H144" i="1"/>
  <c r="G144" i="1"/>
  <c r="F144" i="1"/>
  <c r="Q144" i="1" s="1"/>
  <c r="E144" i="1"/>
  <c r="P139" i="1"/>
  <c r="O139" i="1"/>
  <c r="N139" i="1"/>
  <c r="M139" i="1"/>
  <c r="R139" i="1" s="1"/>
  <c r="L139" i="1"/>
  <c r="K139" i="1"/>
  <c r="J139" i="1"/>
  <c r="I139" i="1"/>
  <c r="H139" i="1"/>
  <c r="G139" i="1"/>
  <c r="F139" i="1"/>
  <c r="E139" i="1"/>
  <c r="Q139" i="1" s="1"/>
  <c r="P124" i="1"/>
  <c r="O124" i="1"/>
  <c r="N124" i="1"/>
  <c r="L124" i="1"/>
  <c r="K124" i="1"/>
  <c r="J124" i="1"/>
  <c r="I124" i="1"/>
  <c r="H124" i="1"/>
  <c r="G124" i="1"/>
  <c r="M124" i="1" s="1"/>
  <c r="R124" i="1" s="1"/>
  <c r="F124" i="1"/>
  <c r="Q124" i="1" s="1"/>
  <c r="E124" i="1"/>
  <c r="Q116" i="1"/>
  <c r="P116" i="1"/>
  <c r="O116" i="1"/>
  <c r="N116" i="1"/>
  <c r="L116" i="1"/>
  <c r="K116" i="1"/>
  <c r="J116" i="1"/>
  <c r="I116" i="1"/>
  <c r="M116" i="1" s="1"/>
  <c r="R116" i="1" s="1"/>
  <c r="H116" i="1"/>
  <c r="G116" i="1"/>
  <c r="F116" i="1"/>
  <c r="E116" i="1"/>
  <c r="P113" i="1"/>
  <c r="O113" i="1"/>
  <c r="N113" i="1"/>
  <c r="L113" i="1"/>
  <c r="K113" i="1"/>
  <c r="J113" i="1"/>
  <c r="I113" i="1"/>
  <c r="H113" i="1"/>
  <c r="G113" i="1"/>
  <c r="M113" i="1" s="1"/>
  <c r="R113" i="1" s="1"/>
  <c r="F113" i="1"/>
  <c r="E113" i="1"/>
  <c r="Q113" i="1" s="1"/>
  <c r="P110" i="1"/>
  <c r="O110" i="1"/>
  <c r="N110" i="1"/>
  <c r="M110" i="1"/>
  <c r="R110" i="1" s="1"/>
  <c r="L110" i="1"/>
  <c r="K110" i="1"/>
  <c r="J110" i="1"/>
  <c r="I110" i="1"/>
  <c r="H110" i="1"/>
  <c r="G110" i="1"/>
  <c r="F110" i="1"/>
  <c r="E110" i="1"/>
  <c r="Q110" i="1" s="1"/>
  <c r="P108" i="1"/>
  <c r="N108" i="1"/>
  <c r="L108" i="1"/>
  <c r="K108" i="1"/>
  <c r="J108" i="1"/>
  <c r="I108" i="1"/>
  <c r="H108" i="1"/>
  <c r="G108" i="1"/>
  <c r="M108" i="1" s="1"/>
  <c r="R108" i="1" s="1"/>
  <c r="F108" i="1"/>
  <c r="Q108" i="1" s="1"/>
  <c r="E108" i="1"/>
  <c r="Q104" i="1"/>
  <c r="P104" i="1"/>
  <c r="O104" i="1"/>
  <c r="O108" i="1" s="1"/>
  <c r="N104" i="1"/>
  <c r="L104" i="1"/>
  <c r="K104" i="1"/>
  <c r="J104" i="1"/>
  <c r="I104" i="1"/>
  <c r="H104" i="1"/>
  <c r="G104" i="1"/>
  <c r="M104" i="1" s="1"/>
  <c r="R104" i="1" s="1"/>
  <c r="F104" i="1"/>
  <c r="E104" i="1"/>
  <c r="P92" i="1"/>
  <c r="O92" i="1"/>
  <c r="N92" i="1"/>
  <c r="L92" i="1"/>
  <c r="K92" i="1"/>
  <c r="J92" i="1"/>
  <c r="I92" i="1"/>
  <c r="H92" i="1"/>
  <c r="G92" i="1"/>
  <c r="M92" i="1" s="1"/>
  <c r="R92" i="1" s="1"/>
  <c r="F92" i="1"/>
  <c r="Q92" i="1" s="1"/>
  <c r="E92" i="1"/>
  <c r="P84" i="1"/>
  <c r="O84" i="1"/>
  <c r="N84" i="1"/>
  <c r="M84" i="1"/>
  <c r="R84" i="1" s="1"/>
  <c r="L84" i="1"/>
  <c r="K84" i="1"/>
  <c r="J84" i="1"/>
  <c r="I84" i="1"/>
  <c r="H84" i="1"/>
  <c r="G84" i="1"/>
  <c r="F84" i="1"/>
  <c r="E84" i="1"/>
  <c r="Q84" i="1" s="1"/>
  <c r="Q75" i="1"/>
  <c r="P75" i="1"/>
  <c r="O75" i="1"/>
  <c r="N75" i="1"/>
  <c r="L75" i="1"/>
  <c r="K75" i="1"/>
  <c r="J75" i="1"/>
  <c r="I75" i="1"/>
  <c r="H75" i="1"/>
  <c r="G75" i="1"/>
  <c r="M75" i="1" s="1"/>
  <c r="R75" i="1" s="1"/>
  <c r="F75" i="1"/>
  <c r="E75" i="1"/>
  <c r="Q73" i="1"/>
  <c r="O73" i="1"/>
  <c r="N73" i="1"/>
  <c r="M73" i="1"/>
  <c r="R73" i="1" s="1"/>
  <c r="L73" i="1"/>
  <c r="K73" i="1"/>
  <c r="J73" i="1"/>
  <c r="I73" i="1"/>
  <c r="H73" i="1"/>
  <c r="G73" i="1"/>
  <c r="F73" i="1"/>
  <c r="E73" i="1"/>
  <c r="P72" i="1"/>
  <c r="P73" i="1" s="1"/>
  <c r="M72" i="1"/>
  <c r="Q69" i="1"/>
  <c r="O69" i="1"/>
  <c r="N69" i="1"/>
  <c r="L69" i="1"/>
  <c r="K69" i="1"/>
  <c r="J69" i="1"/>
  <c r="I69" i="1"/>
  <c r="H69" i="1"/>
  <c r="G69" i="1"/>
  <c r="M69" i="1" s="1"/>
  <c r="R69" i="1" s="1"/>
  <c r="F69" i="1"/>
  <c r="E69" i="1"/>
  <c r="Q68" i="1"/>
  <c r="M68" i="1"/>
  <c r="R68" i="1" s="1"/>
  <c r="Q67" i="1"/>
  <c r="M67" i="1"/>
  <c r="R67" i="1" s="1"/>
  <c r="Q66" i="1"/>
  <c r="M66" i="1"/>
  <c r="R66" i="1" s="1"/>
  <c r="Q65" i="1"/>
  <c r="M65" i="1"/>
  <c r="R65" i="1" s="1"/>
  <c r="P64" i="1"/>
  <c r="O64" i="1"/>
  <c r="N64" i="1"/>
  <c r="L64" i="1"/>
  <c r="K64" i="1"/>
  <c r="J64" i="1"/>
  <c r="I64" i="1"/>
  <c r="H64" i="1"/>
  <c r="G64" i="1"/>
  <c r="M64" i="1" s="1"/>
  <c r="R64" i="1" s="1"/>
  <c r="F64" i="1"/>
  <c r="Q64" i="1" s="1"/>
  <c r="E64" i="1"/>
  <c r="P52" i="1"/>
  <c r="O52" i="1"/>
  <c r="N52" i="1"/>
  <c r="M52" i="1"/>
  <c r="R52" i="1" s="1"/>
  <c r="L52" i="1"/>
  <c r="K52" i="1"/>
  <c r="J52" i="1"/>
  <c r="I52" i="1"/>
  <c r="H52" i="1"/>
  <c r="G52" i="1"/>
  <c r="F52" i="1"/>
  <c r="E52" i="1"/>
  <c r="Q52" i="1" s="1"/>
  <c r="Q44" i="1"/>
  <c r="P44" i="1"/>
  <c r="O44" i="1"/>
  <c r="N44" i="1"/>
  <c r="L44" i="1"/>
  <c r="K44" i="1"/>
  <c r="J44" i="1"/>
  <c r="I44" i="1"/>
  <c r="H44" i="1"/>
  <c r="G44" i="1"/>
  <c r="M44" i="1" s="1"/>
  <c r="R44" i="1" s="1"/>
  <c r="F44" i="1"/>
  <c r="E44" i="1"/>
  <c r="Q18" i="1"/>
  <c r="P18" i="1"/>
  <c r="O18" i="1"/>
  <c r="N18" i="1"/>
  <c r="M18" i="1"/>
  <c r="R18" i="1" s="1"/>
  <c r="L18" i="1"/>
  <c r="K18" i="1"/>
  <c r="J18" i="1"/>
  <c r="I18" i="1"/>
  <c r="H18" i="1"/>
  <c r="G18" i="1"/>
  <c r="F18" i="1"/>
  <c r="E18" i="1"/>
  <c r="P13" i="1"/>
  <c r="O13" i="1"/>
  <c r="N13" i="1"/>
  <c r="M13" i="1"/>
  <c r="R13" i="1" s="1"/>
  <c r="L13" i="1"/>
  <c r="K13" i="1"/>
  <c r="J13" i="1"/>
  <c r="I13" i="1"/>
  <c r="H13" i="1"/>
  <c r="G13" i="1"/>
  <c r="G219" i="1" s="1"/>
  <c r="G224" i="1" s="1"/>
  <c r="F13" i="1"/>
  <c r="Q13" i="1" s="1"/>
  <c r="E13" i="1"/>
  <c r="L10" i="1"/>
  <c r="K10" i="1"/>
  <c r="J10" i="1"/>
  <c r="I10" i="1"/>
  <c r="H10" i="1"/>
  <c r="G10" i="1"/>
  <c r="F10" i="1"/>
  <c r="Q10" i="1" s="1"/>
  <c r="E10" i="1"/>
  <c r="M9" i="1"/>
  <c r="P9" i="1" s="1"/>
  <c r="P10" i="1" s="1"/>
  <c r="P8" i="1"/>
  <c r="O8" i="1"/>
  <c r="O10" i="1" s="1"/>
  <c r="N8" i="1"/>
  <c r="N10" i="1" s="1"/>
  <c r="L8" i="1"/>
  <c r="K8" i="1"/>
  <c r="M8" i="1" s="1"/>
  <c r="R8" i="1" s="1"/>
  <c r="J8" i="1"/>
  <c r="I8" i="1"/>
  <c r="H8" i="1"/>
  <c r="G8" i="1"/>
  <c r="F8" i="1"/>
  <c r="Q8" i="1" s="1"/>
  <c r="E8" i="1"/>
  <c r="Q7" i="1"/>
  <c r="M7" i="1"/>
  <c r="R7" i="1" s="1"/>
  <c r="O6" i="1"/>
  <c r="N6" i="1"/>
  <c r="N219" i="1" s="1"/>
  <c r="C225" i="1" s="1"/>
  <c r="L6" i="1"/>
  <c r="L219" i="1" s="1"/>
  <c r="L224" i="1" s="1"/>
  <c r="K6" i="1"/>
  <c r="K219" i="1" s="1"/>
  <c r="K224" i="1" s="1"/>
  <c r="J6" i="1"/>
  <c r="J219" i="1" s="1"/>
  <c r="J224" i="1" s="1"/>
  <c r="I6" i="1"/>
  <c r="I219" i="1" s="1"/>
  <c r="I224" i="1" s="1"/>
  <c r="H6" i="1"/>
  <c r="H219" i="1" s="1"/>
  <c r="H224" i="1" s="1"/>
  <c r="G6" i="1"/>
  <c r="M6" i="1" s="1"/>
  <c r="F6" i="1"/>
  <c r="F219" i="1" s="1"/>
  <c r="E6" i="1"/>
  <c r="E219" i="1" s="1"/>
  <c r="Q5" i="1"/>
  <c r="M5" i="1"/>
  <c r="P5" i="1" s="1"/>
  <c r="P6" i="1" s="1"/>
  <c r="Q219" i="1" l="1"/>
  <c r="R6" i="1"/>
  <c r="O219" i="1"/>
  <c r="C226" i="1" s="1"/>
  <c r="P66" i="1"/>
  <c r="P68" i="1"/>
  <c r="M10" i="1"/>
  <c r="R10" i="1" s="1"/>
  <c r="Q6" i="1"/>
  <c r="P65" i="1"/>
  <c r="P69" i="1" s="1"/>
  <c r="P67" i="1"/>
  <c r="M219" i="1" l="1"/>
  <c r="C224" i="1" l="1"/>
  <c r="R219" i="1"/>
  <c r="P219" i="1"/>
  <c r="C227" i="1" l="1"/>
  <c r="D224" i="1"/>
  <c r="H225" i="1"/>
  <c r="J225" i="1"/>
  <c r="L225" i="1"/>
  <c r="K225" i="1"/>
  <c r="G225" i="1"/>
  <c r="I225" i="1"/>
  <c r="D227" i="1" l="1"/>
  <c r="D225" i="1"/>
  <c r="D226" i="1"/>
</calcChain>
</file>

<file path=xl/sharedStrings.xml><?xml version="1.0" encoding="utf-8"?>
<sst xmlns="http://schemas.openxmlformats.org/spreadsheetml/2006/main" count="678" uniqueCount="271">
  <si>
    <t>COBERTURA DEL SERVICIO DE GLP POR RED - IV TRIMESTRE DE 2020</t>
  </si>
  <si>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</si>
  <si>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</si>
  <si>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</si>
  <si>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</si>
  <si>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</si>
  <si>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</si>
  <si>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</si>
  <si>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</si>
  <si>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</si>
  <si>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</si>
  <si>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</si>
  <si>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</si>
  <si>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</si>
  <si>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</si>
  <si>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</si>
  <si>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</si>
  <si>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</si>
  <si>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</si>
  <si>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CENTAURO GAS S.A. E.S.P.</t>
  </si>
  <si>
    <t>META</t>
  </si>
  <si>
    <t>MESETAS</t>
  </si>
  <si>
    <t xml:space="preserve"> a la fecha se tienen datos de 1932 nucleos familiares en el casco urbano de mesetas-meta</t>
  </si>
  <si>
    <t>SUBTOTAL</t>
  </si>
  <si>
    <t>COLOMBIANA DE SERVICIOS PUBLICOS SAS ESP COLSERPU SAS ESP</t>
  </si>
  <si>
    <t>BOLIVAR</t>
  </si>
  <si>
    <t>TALAIGUA NUEVO</t>
  </si>
  <si>
    <t>Por razones economicas de la poblacion no se ha podido aumentar el numero de instalaciones en el lugar.</t>
  </si>
  <si>
    <t>COLOMBIAN ENERGY GROUP S.A.S ESP</t>
  </si>
  <si>
    <t>N. DE SANTANDER</t>
  </si>
  <si>
    <t>ARBOLEDAS</t>
  </si>
  <si>
    <t>MUNICIPIO DE BELEN DE LOS ANDAQUIES - CAQUETÁ</t>
  </si>
  <si>
    <t>COLOMBIANA DE SERVICIOS PUBLICOS SOSTENIBLES S.A ESP</t>
  </si>
  <si>
    <t>CAQUETA</t>
  </si>
  <si>
    <t>CURILLO</t>
  </si>
  <si>
    <t>MUNICIPIO DE CURILLO - CAQUETÁ</t>
  </si>
  <si>
    <t>BELEN DE ANDAQUIES</t>
  </si>
  <si>
    <t>COMPRIGAS S.A.S ESP</t>
  </si>
  <si>
    <t>BOYACA</t>
  </si>
  <si>
    <t>MUZO</t>
  </si>
  <si>
    <t>LA VICTORIA</t>
  </si>
  <si>
    <t>QUIPAMA</t>
  </si>
  <si>
    <t>OTANCHE</t>
  </si>
  <si>
    <t>DISTICON S.A.S ESP</t>
  </si>
  <si>
    <t>CHISCAS</t>
  </si>
  <si>
    <t>SON INSTITUCIONALES</t>
  </si>
  <si>
    <t>CHITA</t>
  </si>
  <si>
    <t>MUNICIPIO CHITA</t>
  </si>
  <si>
    <t>EL COCUY</t>
  </si>
  <si>
    <t>EL ESPINO</t>
  </si>
  <si>
    <t>GUACAMAYAS</t>
  </si>
  <si>
    <t>GsICAN</t>
  </si>
  <si>
    <t>PANQUEBA</t>
  </si>
  <si>
    <t>SAN MATEO</t>
  </si>
  <si>
    <t>SATIVANORTE</t>
  </si>
  <si>
    <t>SUSACON</t>
  </si>
  <si>
    <t>COPER</t>
  </si>
  <si>
    <t>MARIPI</t>
  </si>
  <si>
    <t>PAUNA</t>
  </si>
  <si>
    <t>SAN PABLO DE BORBUR</t>
  </si>
  <si>
    <t>BUENAVISTA</t>
  </si>
  <si>
    <t>MACANAL</t>
  </si>
  <si>
    <t>RONDON</t>
  </si>
  <si>
    <t>SOMONDOCO</t>
  </si>
  <si>
    <t>ALMEIDA</t>
  </si>
  <si>
    <t>GUAYATA</t>
  </si>
  <si>
    <t>JERICO</t>
  </si>
  <si>
    <t>SANTA MARIA</t>
  </si>
  <si>
    <t>GACHANTIVA</t>
  </si>
  <si>
    <t>SOCOTA</t>
  </si>
  <si>
    <t>CHIVOR</t>
  </si>
  <si>
    <t>EMPRESA PRIVADA DE SERVICIOS PÙBLICOS AMAZONIA - EPSAS S.A.S ESP</t>
  </si>
  <si>
    <t>PUERTO RICO</t>
  </si>
  <si>
    <t>EL DONCELLO</t>
  </si>
  <si>
    <t>MORELIA</t>
  </si>
  <si>
    <t>LA MONTAÑITA</t>
  </si>
  <si>
    <t>ALBANIA</t>
  </si>
  <si>
    <t>SOLITA</t>
  </si>
  <si>
    <t>VALPARAISO</t>
  </si>
  <si>
    <t>EMPRESA INTEGRAL DE SERVICOS OP&amp;S CONSTRUCCIONES S.A. E.S.P.</t>
  </si>
  <si>
    <t>TOLIMA</t>
  </si>
  <si>
    <t>ALPUJARRA</t>
  </si>
  <si>
    <t>RIOBLANCO</t>
  </si>
  <si>
    <t>COYAIMA</t>
  </si>
  <si>
    <t>VALLE DEL CAUCA</t>
  </si>
  <si>
    <t>DAGUA</t>
  </si>
  <si>
    <t>RESTREPO</t>
  </si>
  <si>
    <t>LA CUMBRE</t>
  </si>
  <si>
    <t>ESPINAL</t>
  </si>
  <si>
    <t>GUAMO</t>
  </si>
  <si>
    <t>ARGELIA</t>
  </si>
  <si>
    <t>EL AGUILA</t>
  </si>
  <si>
    <t>FLANDES</t>
  </si>
  <si>
    <t>EMPRESAS PÚBLICAS DEL QUINDIO S.A ESP</t>
  </si>
  <si>
    <t>QUINDIO</t>
  </si>
  <si>
    <t>Los usuarios indicados en la columna industrial son usuarios oficiales</t>
  </si>
  <si>
    <t>CORDOBA</t>
  </si>
  <si>
    <t>GENOVA</t>
  </si>
  <si>
    <t>PIJAO</t>
  </si>
  <si>
    <t>ENERGY GAS S.A.S. E.S.P</t>
  </si>
  <si>
    <t>CHAPARRAL</t>
  </si>
  <si>
    <t>EL SERVICIO SE PRETA EN EL CENTRO POBLADO DE LIMON MUNICIPIO DE CHAPARRAL</t>
  </si>
  <si>
    <t>ATACO</t>
  </si>
  <si>
    <t>ANTIOQUIA</t>
  </si>
  <si>
    <t>SONSON</t>
  </si>
  <si>
    <t>centro poblado de la danta- san miguel</t>
  </si>
  <si>
    <t>GASTUMACO DEL PACIFICO</t>
  </si>
  <si>
    <t>NARIÑO</t>
  </si>
  <si>
    <t>SAN ANDRES DE TUMACO</t>
  </si>
  <si>
    <t>CATASTRO PREDIOS URBANOS DE ENERO DE 2016 DADO POR EL INSTITUTO GEOGRAFICO AGUSTIN CODACI</t>
  </si>
  <si>
    <t>GASES DEL SUR DE SANTANDER S.A. E.S.P.</t>
  </si>
  <si>
    <t>SANTANDER</t>
  </si>
  <si>
    <t>CERRITO</t>
  </si>
  <si>
    <t>CONCEPCION</t>
  </si>
  <si>
    <t>MOLAGAVITA</t>
  </si>
  <si>
    <t>SAN JOSE DE MIRANDA</t>
  </si>
  <si>
    <t>ONZAGA</t>
  </si>
  <si>
    <t>PALMAS DEL SOCORRO</t>
  </si>
  <si>
    <t>COVARACHIA</t>
  </si>
  <si>
    <t>TIPACOQUE</t>
  </si>
  <si>
    <t>HEGA S.A. E.S.P.</t>
  </si>
  <si>
    <t>LEBRIJA</t>
  </si>
  <si>
    <t>SABANA DE TORRES</t>
  </si>
  <si>
    <t>PUERTO WILCHES</t>
  </si>
  <si>
    <t>PAZ DE RIO</t>
  </si>
  <si>
    <t>CESAR</t>
  </si>
  <si>
    <t>SAN ALBERTO</t>
  </si>
  <si>
    <t>SAN MARTIN</t>
  </si>
  <si>
    <t>TASCO</t>
  </si>
  <si>
    <t>INGENIERIA Y SERVICIOS S.A. E.S.P.</t>
  </si>
  <si>
    <t>TUQUERRES</t>
  </si>
  <si>
    <t xml:space="preserve">Catastro Municipal. Urbano: 5198, Rural: 9516, Otros: 653. Para el reporte la Cobertura corresponde a area urbana mas zonas rurales aledañas </t>
  </si>
  <si>
    <t>SAPUYES</t>
  </si>
  <si>
    <t>Castastro Censo Dane 2018 Cabecera: 476 Rural: 1660 Para el reporte la Cobertura corresponde a área urbana</t>
  </si>
  <si>
    <t>OSPINA</t>
  </si>
  <si>
    <t>Castastro Censo Dane 2018 Cabecera: 696 Rural: 1897 Para el reporte la Cobertura corresponde a área urbana</t>
  </si>
  <si>
    <t>GUALMATAN</t>
  </si>
  <si>
    <t>Castastro Censo Dane 2018 Cabecera: 956 Rural:1287 Para el reporte la Cobertura corresponde a área urbana</t>
  </si>
  <si>
    <t>PUTUMAYO</t>
  </si>
  <si>
    <t>SIBUNDOY</t>
  </si>
  <si>
    <t>Castastro Censo Dane 2018 Cabecera: 3439 Rural:1758 Para el reporte la Cobertura corresponde a área urbana y Rural</t>
  </si>
  <si>
    <t>SANTIAGO</t>
  </si>
  <si>
    <t>Castastro Censo Dane 2018 Cabecera: 1307 Rural:1441 Para el reporte la Cobertura corresponde a área urbana y Rural</t>
  </si>
  <si>
    <t>COLON</t>
  </si>
  <si>
    <t>Castastro Censo Dane 2018 Cabecera: 1341 Rural:668 Para el reporte la Cobertura corresponde a área urbana y Rural</t>
  </si>
  <si>
    <t>SAN FRANCISCO</t>
  </si>
  <si>
    <t>Castastro Censo Dane 2018 Cabecera: 1321 Rural:820 Para el reporte la Cobertura corresponde a área urbana y Rural</t>
  </si>
  <si>
    <t>PUPIALES</t>
  </si>
  <si>
    <t>Castastro Censo Dane 2018 Cabecera: 1805 Rural:3953 Para el reporte la Cobertura corresponde a área urbana</t>
  </si>
  <si>
    <t>GUAITARILLA</t>
  </si>
  <si>
    <t>Castastro Censo Dane 2018 Cabecera: 1520 Rural:2907 Para el reporte la Cobertura corresponde a área urbana</t>
  </si>
  <si>
    <t>Castastro Censo Dane 2018 Cabecera: 1114 Rural:4152 Para el reporte la Cobertura corresponde a área urbana</t>
  </si>
  <si>
    <t>JADAPE S.A.S ESP</t>
  </si>
  <si>
    <t>NECHI</t>
  </si>
  <si>
    <t xml:space="preserve">MONTERIA </t>
  </si>
  <si>
    <t>CERETE</t>
  </si>
  <si>
    <t>KEOPS ASOCIADOS S.A.S ESP</t>
  </si>
  <si>
    <t>CUNDINAMARCA</t>
  </si>
  <si>
    <t>PACHO</t>
  </si>
  <si>
    <t>LOGIGAS COLOMBIA S.A ESP</t>
  </si>
  <si>
    <t>UBALA</t>
  </si>
  <si>
    <t>CASTILLA LA NUEVA</t>
  </si>
  <si>
    <t>NACIONAL DE SERVICIOS PÚBLICOS DOMICILIARIOS S.A. E.S.P.</t>
  </si>
  <si>
    <t>SOCORRO</t>
  </si>
  <si>
    <t>SAN GIL</t>
  </si>
  <si>
    <t>NORTESANTANDEREANA DE GAS S.A. E.S.P.</t>
  </si>
  <si>
    <t>RIONEGRO</t>
  </si>
  <si>
    <t>CHARALA</t>
  </si>
  <si>
    <t>CURITI</t>
  </si>
  <si>
    <t>VILLANUEVA</t>
  </si>
  <si>
    <t>PARAMO</t>
  </si>
  <si>
    <t>LOS SANTOS</t>
  </si>
  <si>
    <t>PROMOTORA DE SERVICIOS PÚBLICOS S.A. E.S.P.</t>
  </si>
  <si>
    <t>MALAGA</t>
  </si>
  <si>
    <t>ZAPATOCA</t>
  </si>
  <si>
    <t>RIO DE ORO</t>
  </si>
  <si>
    <t>EL PLAYON</t>
  </si>
  <si>
    <t>MATANZA</t>
  </si>
  <si>
    <t>BETULIA</t>
  </si>
  <si>
    <t>BARICHARA</t>
  </si>
  <si>
    <t>SAN CAYETANO</t>
  </si>
  <si>
    <t>ABREGO</t>
  </si>
  <si>
    <t>GALAN</t>
  </si>
  <si>
    <t>LA ESPERANZA</t>
  </si>
  <si>
    <t>TIQUISIO</t>
  </si>
  <si>
    <t>MORALES</t>
  </si>
  <si>
    <t>CACHIRA</t>
  </si>
  <si>
    <t>PROVIGAS COLOMBIA S.A ESP</t>
  </si>
  <si>
    <t>FRESNO</t>
  </si>
  <si>
    <t>43 Veredas</t>
  </si>
  <si>
    <t>MARIQUITA</t>
  </si>
  <si>
    <t>El Altillo y la Mesa - 4 veredas</t>
  </si>
  <si>
    <t>PROYECTOS DE INGENIERÍA Y COMERCIALIZACIÓN DE GAS S.A. E.S.P.</t>
  </si>
  <si>
    <t>REDNOVA S.A.S ESP</t>
  </si>
  <si>
    <t>SANTA BARBARA</t>
  </si>
  <si>
    <t>OCAMONTE</t>
  </si>
  <si>
    <t>CHIMA</t>
  </si>
  <si>
    <t>CONFINES</t>
  </si>
  <si>
    <t>ENCINO</t>
  </si>
  <si>
    <t>COROMORO</t>
  </si>
  <si>
    <t>MOGOTES</t>
  </si>
  <si>
    <t>GUADALUPE</t>
  </si>
  <si>
    <t>CAPITANEJO</t>
  </si>
  <si>
    <t>VALLE DE SAN JOSE</t>
  </si>
  <si>
    <t>SIMACOTA</t>
  </si>
  <si>
    <t>SAN ANDRES</t>
  </si>
  <si>
    <t>GUACA</t>
  </si>
  <si>
    <t>CONTRATACION</t>
  </si>
  <si>
    <t>ARATOCA</t>
  </si>
  <si>
    <t>TOCA</t>
  </si>
  <si>
    <t>SAN JOAQUIN</t>
  </si>
  <si>
    <t>EL GUACAMAYO</t>
  </si>
  <si>
    <t>CIMITARRA</t>
  </si>
  <si>
    <t>LANDAZURI</t>
  </si>
  <si>
    <t>CHOCO</t>
  </si>
  <si>
    <t>EL CARMEN DE ATRATO</t>
  </si>
  <si>
    <t>ROVIRA</t>
  </si>
  <si>
    <t>ANZOATEGUI</t>
  </si>
  <si>
    <t>PLANADAS</t>
  </si>
  <si>
    <t>SAN JOSE DEL FRAGUA</t>
  </si>
  <si>
    <t>EL PAUJIL</t>
  </si>
  <si>
    <t>NATAGAIMA</t>
  </si>
  <si>
    <t>RONCESVALLES</t>
  </si>
  <si>
    <t>GUTIERREZ</t>
  </si>
  <si>
    <t>CARMEN DE CARUPA</t>
  </si>
  <si>
    <t>LA JAGUA DE IBIRICO</t>
  </si>
  <si>
    <t>EL BAGRE</t>
  </si>
  <si>
    <t>SURCOLOMBIANA DE GAS S.A. E.S.P.</t>
  </si>
  <si>
    <t>HUILA</t>
  </si>
  <si>
    <t>ACEVEDO</t>
  </si>
  <si>
    <t>LA ARGENTINA</t>
  </si>
  <si>
    <t>ELIAS</t>
  </si>
  <si>
    <t>IQUIRA</t>
  </si>
  <si>
    <t>ISNOS</t>
  </si>
  <si>
    <t>OPORAPA</t>
  </si>
  <si>
    <t>NATAGA</t>
  </si>
  <si>
    <t>COLOMBIA</t>
  </si>
  <si>
    <t>PALESTINA</t>
  </si>
  <si>
    <t>SALADOBLANCO</t>
  </si>
  <si>
    <t>SAN AGUSTIN</t>
  </si>
  <si>
    <t>Corresponde al Centros Poblados de Obando y El Palmar - Municipio de San Agustin</t>
  </si>
  <si>
    <t>CAUCA</t>
  </si>
  <si>
    <t>INZA</t>
  </si>
  <si>
    <t>PAEZ</t>
  </si>
  <si>
    <t>Se encuentran incluidos los Centros Poblados de Belalcazar, Itaibe y Rio Chiquito.</t>
  </si>
  <si>
    <t>PITAL</t>
  </si>
  <si>
    <t>La informacion corresponde al Centro Poblado El Socorro y Llano de la Virgen.</t>
  </si>
  <si>
    <t>ALTAMIRA</t>
  </si>
  <si>
    <t>Mercado especial conformado por Centros Polbados Carmen y Mirador en el Municipio de Oporapa</t>
  </si>
  <si>
    <t>Mercado especial conformado por Centros Polbados de los Municipios de San Agustin, Pital, Palestina, Colombia e Isnos en el Depto del Huila e Inza en el Depto del Cauca</t>
  </si>
  <si>
    <t>Mercado especial conformado por Centros Polbados de los Municipios de Pital, Acevedo, Isnos, Suaza, Saladoblanco y Elias en el Depto del Huila</t>
  </si>
  <si>
    <t>Mercado especial conformado por Centros Polbados de los Municipios de Agrado, Guadalupe, Pitalito y Timana en el Depto del Huila</t>
  </si>
  <si>
    <t>SUAZA</t>
  </si>
  <si>
    <t>PITALITO</t>
  </si>
  <si>
    <t>Mercado especial conformado por el Centro Polbado La Laguna, Municipio de Pitalito en el Depto del Huila</t>
  </si>
  <si>
    <t>TOTAL</t>
  </si>
  <si>
    <t>Número Total de Usuarios Residenciales Conectados por Estrato</t>
  </si>
  <si>
    <t>USUARIOS CONECTADOS CON GLP POR RED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</si>
  <si>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</si>
  <si>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</si>
  <si>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</si>
  <si>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</si>
  <si>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</si>
  <si>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</si>
  <si>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</si>
  <si>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</si>
  <si>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</si>
  <si>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</si>
  <si>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</si>
  <si>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GLP POR RED</t>
  </si>
  <si>
    <t xml:space="preserve">*NOTA: EMPRESAS PUBLICAS DEL QUINDÌO S.A ESP no cumpliò con el envío del reporte de cobertura actualizada del servicio. Se toma la información reportada al 31 de Diciembre de 2019.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</si>
</sst>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_(* #,##0_);_(* \(#,##0\);_(* &quot;-&quot;??_);_(@_)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 applyProtection="1"/>
    <xf numFmtId="0" fontId="2" fillId="0" borderId="1" xfId="0" applyFont="1" applyFill="1" applyBorder="1" applyAlignment="1" applyProtection="1">
      <protection locked="0"/>
    </xf>
    <xf numFmtId="0" fontId="2" fillId="0" borderId="1" xfId="0" applyFont="1" applyFill="1" applyBorder="1" applyProtection="1">
      <protection locked="0"/>
    </xf>
    <xf numFmtId="37" fontId="2" fillId="0" borderId="1" xfId="3" applyNumberFormat="1" applyFont="1" applyFill="1" applyBorder="1" applyAlignment="1" applyProtection="1">
      <alignment horizontal="right"/>
      <protection locked="0"/>
    </xf>
    <xf numFmtId="37" fontId="2" fillId="0" borderId="1" xfId="0" applyNumberFormat="1" applyFont="1" applyBorder="1"/>
    <xf numFmtId="37" fontId="2" fillId="0" borderId="1" xfId="3" applyNumberFormat="1" applyFont="1" applyFill="1" applyBorder="1" applyAlignment="1" applyProtection="1">
      <alignment horizontal="right"/>
    </xf>
    <xf numFmtId="10" fontId="2" fillId="0" borderId="1" xfId="3" applyNumberFormat="1" applyFont="1" applyFill="1" applyBorder="1" applyAlignment="1" applyProtection="1">
      <alignment horizontal="right"/>
    </xf>
    <xf numFmtId="0" fontId="2" fillId="0" borderId="1" xfId="0" applyFont="1" applyFill="1" applyBorder="1" applyProtection="1"/>
    <xf numFmtId="0" fontId="2" fillId="0" borderId="1" xfId="0" applyFont="1" applyBorder="1"/>
    <xf numFmtId="0" fontId="2" fillId="0" borderId="2" xfId="0" applyFont="1" applyFill="1" applyBorder="1" applyProtection="1"/>
    <xf numFmtId="37" fontId="2" fillId="0" borderId="2" xfId="3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3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0" fontId="3" fillId="4" borderId="1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Protection="1"/>
    <xf numFmtId="37" fontId="2" fillId="5" borderId="1" xfId="1" applyNumberFormat="1" applyFont="1" applyFill="1" applyBorder="1" applyAlignment="1" applyProtection="1">
      <alignment horizontal="right"/>
      <protection locked="0"/>
    </xf>
    <xf numFmtId="37" fontId="2" fillId="5" borderId="1" xfId="0" applyNumberFormat="1" applyFont="1" applyFill="1" applyBorder="1"/>
    <xf numFmtId="37" fontId="2" fillId="5" borderId="1" xfId="1" applyNumberFormat="1" applyFont="1" applyFill="1" applyBorder="1" applyAlignment="1" applyProtection="1">
      <alignment horizontal="right"/>
    </xf>
    <xf numFmtId="10" fontId="2" fillId="5" borderId="1" xfId="1" applyNumberFormat="1" applyFont="1" applyFill="1" applyBorder="1" applyAlignment="1" applyProtection="1">
      <alignment horizontal="right"/>
    </xf>
    <xf numFmtId="0" fontId="2" fillId="5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10" fontId="3" fillId="4" borderId="2" xfId="2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/>
    <xf numFmtId="37" fontId="2" fillId="0" borderId="1" xfId="1" applyNumberFormat="1" applyFont="1" applyFill="1" applyBorder="1" applyAlignment="1" applyProtection="1">
      <alignment horizontal="right"/>
      <protection locked="0"/>
    </xf>
    <xf numFmtId="37" fontId="2" fillId="0" borderId="3" xfId="1" applyNumberFormat="1" applyFont="1" applyFill="1" applyBorder="1" applyAlignment="1" applyProtection="1">
      <alignment horizontal="right"/>
      <protection locked="0"/>
    </xf>
    <xf numFmtId="37" fontId="2" fillId="0" borderId="1" xfId="0" applyNumberFormat="1" applyFont="1" applyFill="1" applyBorder="1"/>
    <xf numFmtId="10" fontId="2" fillId="0" borderId="2" xfId="1" applyNumberFormat="1" applyFont="1" applyFill="1" applyBorder="1" applyAlignment="1" applyProtection="1">
      <alignment horizontal="right"/>
    </xf>
    <xf numFmtId="37" fontId="2" fillId="0" borderId="4" xfId="1" applyNumberFormat="1" applyFont="1" applyFill="1" applyBorder="1" applyAlignment="1" applyProtection="1">
      <alignment horizontal="right"/>
      <protection locked="0"/>
    </xf>
    <xf numFmtId="37" fontId="2" fillId="0" borderId="2" xfId="1" applyNumberFormat="1" applyFont="1" applyFill="1" applyBorder="1" applyAlignment="1" applyProtection="1">
      <alignment horizontal="right"/>
      <protection locked="0"/>
    </xf>
    <xf numFmtId="164" fontId="4" fillId="3" borderId="2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37" fontId="2" fillId="5" borderId="1" xfId="3" applyNumberFormat="1" applyFont="1" applyFill="1" applyBorder="1" applyAlignment="1" applyProtection="1">
      <alignment horizontal="right"/>
      <protection locked="0"/>
    </xf>
    <xf numFmtId="37" fontId="2" fillId="5" borderId="1" xfId="3" applyNumberFormat="1" applyFont="1" applyFill="1" applyBorder="1" applyAlignment="1" applyProtection="1">
      <alignment horizontal="right"/>
    </xf>
    <xf numFmtId="10" fontId="2" fillId="5" borderId="1" xfId="3" applyNumberFormat="1" applyFont="1" applyFill="1" applyBorder="1" applyAlignment="1" applyProtection="1">
      <alignment horizontal="right"/>
    </xf>
    <xf numFmtId="0" fontId="2" fillId="5" borderId="5" xfId="0" applyFont="1" applyFill="1" applyBorder="1" applyProtection="1">
      <protection locked="0"/>
    </xf>
    <xf numFmtId="0" fontId="2" fillId="0" borderId="1" xfId="0" applyFont="1" applyFill="1" applyBorder="1" applyAlignment="1">
      <alignment horizontal="left" wrapText="1"/>
    </xf>
    <xf numFmtId="164" fontId="5" fillId="0" borderId="1" xfId="0" applyNumberFormat="1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10" fontId="2" fillId="4" borderId="1" xfId="2" applyNumberFormat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37" fontId="2" fillId="0" borderId="1" xfId="0" applyNumberFormat="1" applyFont="1" applyFill="1" applyBorder="1" applyAlignment="1">
      <alignment horizontal="right"/>
    </xf>
    <xf numFmtId="10" fontId="2" fillId="0" borderId="1" xfId="2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0" fontId="2" fillId="0" borderId="1" xfId="2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Protection="1">
      <protection locked="0"/>
    </xf>
    <xf numFmtId="0" fontId="4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Protection="1">
      <protection locked="0"/>
    </xf>
    <xf numFmtId="0" fontId="2" fillId="0" borderId="1" xfId="0" applyFont="1" applyBorder="1" applyAlignment="1">
      <alignment horizontal="left" wrapText="1"/>
    </xf>
    <xf numFmtId="10" fontId="2" fillId="4" borderId="1" xfId="2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>
      <alignment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0" fontId="3" fillId="2" borderId="1" xfId="2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165" fontId="2" fillId="0" borderId="2" xfId="0" applyNumberFormat="1" applyFont="1" applyBorder="1" applyAlignment="1">
      <alignment horizontal="left" vertical="center" wrapText="1"/>
    </xf>
    <xf numFmtId="166" fontId="2" fillId="0" borderId="13" xfId="2" applyNumberFormat="1" applyFont="1" applyBorder="1" applyAlignment="1">
      <alignment horizontal="right" vertical="center" wrapText="1"/>
    </xf>
    <xf numFmtId="165" fontId="2" fillId="0" borderId="14" xfId="0" applyNumberFormat="1" applyFont="1" applyBorder="1" applyAlignment="1">
      <alignment horizontal="left" vertical="center" wrapText="1"/>
    </xf>
    <xf numFmtId="165" fontId="2" fillId="0" borderId="15" xfId="0" applyNumberFormat="1" applyFont="1" applyBorder="1" applyAlignment="1">
      <alignment horizontal="left" vertical="center" wrapText="1"/>
    </xf>
    <xf numFmtId="165" fontId="2" fillId="0" borderId="16" xfId="0" applyNumberFormat="1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left" vertical="center" wrapText="1"/>
    </xf>
    <xf numFmtId="166" fontId="2" fillId="0" borderId="18" xfId="2" applyNumberFormat="1" applyFont="1" applyBorder="1" applyAlignment="1">
      <alignment horizontal="right" vertical="center" wrapText="1"/>
    </xf>
    <xf numFmtId="166" fontId="2" fillId="0" borderId="19" xfId="0" applyNumberFormat="1" applyFont="1" applyBorder="1" applyAlignment="1">
      <alignment horizontal="right" vertical="center" wrapText="1"/>
    </xf>
    <xf numFmtId="166" fontId="2" fillId="0" borderId="20" xfId="0" applyNumberFormat="1" applyFont="1" applyBorder="1" applyAlignment="1">
      <alignment horizontal="right" vertical="center" wrapText="1"/>
    </xf>
    <xf numFmtId="166" fontId="2" fillId="0" borderId="21" xfId="0" applyNumberFormat="1" applyFont="1" applyBorder="1" applyAlignment="1">
      <alignment horizontal="right" vertical="center" wrapText="1"/>
    </xf>
    <xf numFmtId="0" fontId="2" fillId="0" borderId="22" xfId="0" applyFont="1" applyBorder="1" applyAlignment="1">
      <alignment horizontal="left" vertical="center" wrapText="1"/>
    </xf>
    <xf numFmtId="165" fontId="2" fillId="0" borderId="23" xfId="0" applyNumberFormat="1" applyFont="1" applyBorder="1" applyAlignment="1">
      <alignment horizontal="left" vertical="center" wrapText="1"/>
    </xf>
    <xf numFmtId="166" fontId="2" fillId="0" borderId="24" xfId="2" applyNumberFormat="1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left" vertical="center" wrapText="1"/>
    </xf>
    <xf numFmtId="165" fontId="3" fillId="2" borderId="7" xfId="0" applyNumberFormat="1" applyFont="1" applyFill="1" applyBorder="1" applyAlignment="1">
      <alignment horizontal="left" vertical="center" wrapText="1"/>
    </xf>
    <xf numFmtId="166" fontId="3" fillId="2" borderId="8" xfId="2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7</xdr:row>
      <xdr:rowOff>124215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93912" y="142875"/>
          <a:ext cx="0" cy="80049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7</xdr:row>
      <xdr:rowOff>124215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93912" y="142875"/>
          <a:ext cx="0" cy="80049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7</xdr:row>
      <xdr:rowOff>124215</xdr:rowOff>
    </xdr:to>
    <xdr:pic>
      <xdr:nvPicPr>
        <xdr:cNvPr id="4" name="2 Imagen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93912" y="142875"/>
          <a:ext cx="0" cy="80049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7</xdr:row>
      <xdr:rowOff>124215</xdr:rowOff>
    </xdr:to>
    <xdr:pic>
      <xdr:nvPicPr>
        <xdr:cNvPr id="5" name="2 Imagen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93912" y="142875"/>
          <a:ext cx="0" cy="800490"/>
        </a:xfrm>
        <a:prstGeom prst="rect">
          <a:avLst/>
        </a:prstGeom>
      </xdr:spPr>
    </xdr:pic>
    <xdr:clientData/>
  </xdr:twoCellAnchor>
  <xdr:twoCellAnchor editAs="oneCell">
    <xdr:from>
      <xdr:col>1</xdr:col>
      <xdr:colOff>1025524</xdr:colOff>
      <xdr:row>0</xdr:row>
      <xdr:rowOff>24038</xdr:rowOff>
    </xdr:from>
    <xdr:to>
      <xdr:col>3</xdr:col>
      <xdr:colOff>180975</xdr:colOff>
      <xdr:row>2</xdr:row>
      <xdr:rowOff>104775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9" t="10714" r="3390" b="7352"/>
        <a:stretch/>
      </xdr:blipFill>
      <xdr:spPr>
        <a:xfrm>
          <a:off x="1292224" y="24038"/>
          <a:ext cx="2317751" cy="385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32"/>
  <sheetViews>
    <sheetView tabSelected="1" topLeftCell="F1" workbookViewId="0">
      <selection sqref="A1:XFD1048576"/>
    </sheetView>
  </sheetViews>
  <sheetFormatPr baseColWidth="10" defaultColWidth="10.42578125" defaultRowHeight="12" x14ac:dyDescent="0.2"/>
  <cols>
    <col min="1" max="1" width="10.42578125" style="14"/>
    <col min="2" max="2" width="33" style="13" bestFit="1" customWidth="1"/>
    <col min="3" max="3" width="14.42578125" style="13" bestFit="1" customWidth="1"/>
    <col min="4" max="4" width="21.5703125" style="13" bestFit="1" customWidth="1"/>
    <col min="5" max="5" width="8.28515625" style="13" bestFit="1" customWidth="1"/>
    <col min="6" max="6" width="9.85546875" style="13" bestFit="1" customWidth="1"/>
    <col min="7" max="8" width="7.42578125" style="13" bestFit="1" customWidth="1"/>
    <col min="9" max="9" width="6.5703125" style="13" bestFit="1" customWidth="1"/>
    <col min="10" max="11" width="5.28515625" style="13" bestFit="1" customWidth="1"/>
    <col min="12" max="12" width="4.42578125" style="13" bestFit="1" customWidth="1"/>
    <col min="13" max="13" width="10.140625" style="13" bestFit="1" customWidth="1"/>
    <col min="14" max="18" width="9" style="13" bestFit="1" customWidth="1"/>
    <col min="19" max="19" width="138.5703125" style="14" bestFit="1" customWidth="1"/>
    <col min="20" max="21" width="10.42578125" style="13"/>
    <col min="22" max="16384" width="10.42578125" style="14"/>
  </cols>
  <sheetData>
    <row r="2" spans="2:21" x14ac:dyDescent="0.2">
      <c r="B2" s="102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4" spans="2:21" ht="60" x14ac:dyDescent="0.2"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  <c r="N4" s="15" t="s">
        <v>13</v>
      </c>
      <c r="O4" s="15" t="s">
        <v>14</v>
      </c>
      <c r="P4" s="15" t="s">
        <v>15</v>
      </c>
      <c r="Q4" s="15" t="s">
        <v>16</v>
      </c>
      <c r="R4" s="15" t="s">
        <v>17</v>
      </c>
      <c r="S4" s="16" t="s">
        <v>18</v>
      </c>
    </row>
    <row r="5" spans="2:21" s="18" customFormat="1" x14ac:dyDescent="0.2">
      <c r="B5" s="1" t="s">
        <v>19</v>
      </c>
      <c r="C5" s="2" t="s">
        <v>20</v>
      </c>
      <c r="D5" s="2" t="s">
        <v>21</v>
      </c>
      <c r="E5" s="3">
        <v>4409</v>
      </c>
      <c r="F5" s="3">
        <v>374</v>
      </c>
      <c r="G5" s="3">
        <v>148</v>
      </c>
      <c r="H5" s="4">
        <v>132</v>
      </c>
      <c r="I5" s="4"/>
      <c r="J5" s="4"/>
      <c r="K5" s="5"/>
      <c r="L5" s="5"/>
      <c r="M5" s="6">
        <f t="shared" ref="M5" si="0">G5+H5+I5+J5+K5+L5</f>
        <v>280</v>
      </c>
      <c r="N5" s="5"/>
      <c r="O5" s="5">
        <v>1</v>
      </c>
      <c r="P5" s="7">
        <f t="shared" ref="P5" si="1">M5+N5+O5</f>
        <v>281</v>
      </c>
      <c r="Q5" s="8">
        <f t="shared" ref="Q5" si="2">F5/E5</f>
        <v>8.4826491267861195E-2</v>
      </c>
      <c r="R5" s="8">
        <v>6.3506464050805178E-2</v>
      </c>
      <c r="S5" s="4" t="s">
        <v>22</v>
      </c>
      <c r="T5" s="17"/>
      <c r="U5" s="17"/>
    </row>
    <row r="6" spans="2:21" s="18" customFormat="1" x14ac:dyDescent="0.2">
      <c r="B6" s="19" t="s">
        <v>23</v>
      </c>
      <c r="C6" s="20"/>
      <c r="D6" s="20"/>
      <c r="E6" s="21">
        <f>+SUM(E5)</f>
        <v>4409</v>
      </c>
      <c r="F6" s="21">
        <f t="shared" ref="F6:P6" si="3">+SUM(F5)</f>
        <v>374</v>
      </c>
      <c r="G6" s="21">
        <f t="shared" si="3"/>
        <v>148</v>
      </c>
      <c r="H6" s="21">
        <f t="shared" si="3"/>
        <v>132</v>
      </c>
      <c r="I6" s="21">
        <f t="shared" si="3"/>
        <v>0</v>
      </c>
      <c r="J6" s="21">
        <f t="shared" si="3"/>
        <v>0</v>
      </c>
      <c r="K6" s="21">
        <f t="shared" si="3"/>
        <v>0</v>
      </c>
      <c r="L6" s="21">
        <f t="shared" si="3"/>
        <v>0</v>
      </c>
      <c r="M6" s="21">
        <f t="shared" ref="M6:M84" si="4">SUM(G6:L6)</f>
        <v>280</v>
      </c>
      <c r="N6" s="21">
        <f t="shared" si="3"/>
        <v>0</v>
      </c>
      <c r="O6" s="21">
        <f t="shared" si="3"/>
        <v>1</v>
      </c>
      <c r="P6" s="21">
        <f t="shared" si="3"/>
        <v>281</v>
      </c>
      <c r="Q6" s="22">
        <f>IFERROR(F6/E6,0)</f>
        <v>8.4826491267861195E-2</v>
      </c>
      <c r="R6" s="22">
        <f>+IFERROR(M6/E6,0)</f>
        <v>6.3506464050805178E-2</v>
      </c>
      <c r="S6" s="20"/>
      <c r="T6" s="17"/>
      <c r="U6" s="17"/>
    </row>
    <row r="7" spans="2:21" s="18" customFormat="1" ht="24" x14ac:dyDescent="0.2">
      <c r="B7" s="23" t="s">
        <v>24</v>
      </c>
      <c r="C7" s="24" t="s">
        <v>25</v>
      </c>
      <c r="D7" s="24" t="s">
        <v>26</v>
      </c>
      <c r="E7" s="25">
        <v>566</v>
      </c>
      <c r="F7" s="25">
        <v>550</v>
      </c>
      <c r="G7" s="25">
        <v>211</v>
      </c>
      <c r="H7" s="25">
        <v>0</v>
      </c>
      <c r="I7" s="25">
        <v>0</v>
      </c>
      <c r="J7" s="25">
        <v>1</v>
      </c>
      <c r="K7" s="25">
        <v>0</v>
      </c>
      <c r="L7" s="25">
        <v>0</v>
      </c>
      <c r="M7" s="26">
        <f t="shared" si="4"/>
        <v>212</v>
      </c>
      <c r="N7" s="25">
        <v>0</v>
      </c>
      <c r="O7" s="25">
        <v>0</v>
      </c>
      <c r="P7" s="27">
        <v>212</v>
      </c>
      <c r="Q7" s="28">
        <f>F7/E7</f>
        <v>0.9717314487632509</v>
      </c>
      <c r="R7" s="28">
        <f>M7/E7</f>
        <v>0.37455830388692579</v>
      </c>
      <c r="S7" s="29" t="s">
        <v>27</v>
      </c>
      <c r="T7" s="17"/>
      <c r="U7" s="17"/>
    </row>
    <row r="8" spans="2:21" s="18" customFormat="1" x14ac:dyDescent="0.2">
      <c r="B8" s="19" t="s">
        <v>23</v>
      </c>
      <c r="C8" s="20"/>
      <c r="D8" s="20"/>
      <c r="E8" s="21">
        <f>+SUM(E7)</f>
        <v>566</v>
      </c>
      <c r="F8" s="21">
        <f t="shared" ref="F8:L8" si="5">+SUM(F7)</f>
        <v>550</v>
      </c>
      <c r="G8" s="21">
        <f t="shared" si="5"/>
        <v>211</v>
      </c>
      <c r="H8" s="21">
        <f t="shared" si="5"/>
        <v>0</v>
      </c>
      <c r="I8" s="21">
        <f t="shared" si="5"/>
        <v>0</v>
      </c>
      <c r="J8" s="21">
        <f t="shared" si="5"/>
        <v>1</v>
      </c>
      <c r="K8" s="21">
        <f t="shared" si="5"/>
        <v>0</v>
      </c>
      <c r="L8" s="21">
        <f t="shared" si="5"/>
        <v>0</v>
      </c>
      <c r="M8" s="21">
        <f t="shared" si="4"/>
        <v>212</v>
      </c>
      <c r="N8" s="21">
        <f>+SUM(N7)</f>
        <v>0</v>
      </c>
      <c r="O8" s="21">
        <f>+SUM(O7)</f>
        <v>0</v>
      </c>
      <c r="P8" s="21">
        <f>+SUM(P7)</f>
        <v>212</v>
      </c>
      <c r="Q8" s="22">
        <f>IFERROR(F8/E8,0)</f>
        <v>0.9717314487632509</v>
      </c>
      <c r="R8" s="22">
        <f>+IFERROR(M8/E8,0)</f>
        <v>0.37455830388692579</v>
      </c>
      <c r="S8" s="20"/>
      <c r="T8" s="17"/>
      <c r="U8" s="17"/>
    </row>
    <row r="9" spans="2:21" s="18" customFormat="1" x14ac:dyDescent="0.2">
      <c r="B9" s="30" t="s">
        <v>28</v>
      </c>
      <c r="C9" s="9" t="s">
        <v>29</v>
      </c>
      <c r="D9" s="9" t="s">
        <v>30</v>
      </c>
      <c r="E9" s="4">
        <v>1600</v>
      </c>
      <c r="F9" s="4">
        <v>800</v>
      </c>
      <c r="G9" s="4">
        <v>52</v>
      </c>
      <c r="H9" s="4">
        <v>302</v>
      </c>
      <c r="I9" s="4">
        <v>0</v>
      </c>
      <c r="J9" s="4">
        <v>0</v>
      </c>
      <c r="K9" s="5">
        <v>0</v>
      </c>
      <c r="L9" s="5">
        <v>0</v>
      </c>
      <c r="M9" s="6">
        <f t="shared" ref="M9" si="6">G9+H9+I9+J9+K9+L9</f>
        <v>354</v>
      </c>
      <c r="N9" s="5">
        <v>0</v>
      </c>
      <c r="O9" s="5">
        <v>0</v>
      </c>
      <c r="P9" s="7">
        <f>M9+N9+O9</f>
        <v>354</v>
      </c>
      <c r="Q9" s="8">
        <v>0.94968268359020858</v>
      </c>
      <c r="R9" s="8">
        <v>0.45194922937443338</v>
      </c>
      <c r="S9" s="31" t="s">
        <v>31</v>
      </c>
      <c r="T9" s="17"/>
      <c r="U9" s="17"/>
    </row>
    <row r="10" spans="2:21" s="18" customFormat="1" x14ac:dyDescent="0.2">
      <c r="B10" s="19" t="s">
        <v>23</v>
      </c>
      <c r="C10" s="20"/>
      <c r="D10" s="20"/>
      <c r="E10" s="21">
        <f>+SUM(E9)</f>
        <v>1600</v>
      </c>
      <c r="F10" s="21">
        <f t="shared" ref="F10:L10" si="7">+SUM(F9)</f>
        <v>800</v>
      </c>
      <c r="G10" s="21">
        <f t="shared" si="7"/>
        <v>52</v>
      </c>
      <c r="H10" s="21">
        <f t="shared" si="7"/>
        <v>302</v>
      </c>
      <c r="I10" s="21">
        <f t="shared" si="7"/>
        <v>0</v>
      </c>
      <c r="J10" s="21">
        <f t="shared" si="7"/>
        <v>0</v>
      </c>
      <c r="K10" s="21">
        <f t="shared" si="7"/>
        <v>0</v>
      </c>
      <c r="L10" s="21">
        <f t="shared" si="7"/>
        <v>0</v>
      </c>
      <c r="M10" s="21">
        <f>+SUM(M9)</f>
        <v>354</v>
      </c>
      <c r="N10" s="21">
        <f>+SUM(N8:N9)</f>
        <v>0</v>
      </c>
      <c r="O10" s="21">
        <f>+SUM(O8:O9)</f>
        <v>0</v>
      </c>
      <c r="P10" s="21">
        <f>+SUM(P9)</f>
        <v>354</v>
      </c>
      <c r="Q10" s="32">
        <f>IFERROR(F10/E10,0)</f>
        <v>0.5</v>
      </c>
      <c r="R10" s="32">
        <f>+IFERROR(M10/E10,0)</f>
        <v>0.22125</v>
      </c>
      <c r="S10" s="20"/>
      <c r="T10" s="17"/>
      <c r="U10" s="17"/>
    </row>
    <row r="11" spans="2:21" s="18" customFormat="1" ht="24" x14ac:dyDescent="0.2">
      <c r="B11" s="30" t="s">
        <v>32</v>
      </c>
      <c r="C11" s="9" t="s">
        <v>33</v>
      </c>
      <c r="D11" s="9" t="s">
        <v>34</v>
      </c>
      <c r="E11" s="4">
        <v>2139</v>
      </c>
      <c r="F11" s="4">
        <v>1120</v>
      </c>
      <c r="G11" s="4">
        <v>89</v>
      </c>
      <c r="H11" s="4">
        <v>15</v>
      </c>
      <c r="I11" s="4">
        <v>0</v>
      </c>
      <c r="J11" s="4">
        <v>0</v>
      </c>
      <c r="K11" s="5">
        <v>0</v>
      </c>
      <c r="L11" s="5">
        <v>0</v>
      </c>
      <c r="M11" s="6">
        <v>104</v>
      </c>
      <c r="N11" s="5">
        <v>0</v>
      </c>
      <c r="O11" s="5">
        <v>0</v>
      </c>
      <c r="P11" s="7">
        <v>104</v>
      </c>
      <c r="Q11" s="8">
        <v>0.52360916316035533</v>
      </c>
      <c r="R11" s="8">
        <v>4.8620850864890139E-2</v>
      </c>
      <c r="S11" s="33" t="s">
        <v>35</v>
      </c>
      <c r="T11" s="17"/>
      <c r="U11" s="17"/>
    </row>
    <row r="12" spans="2:21" s="18" customFormat="1" ht="24" x14ac:dyDescent="0.2">
      <c r="B12" s="30" t="s">
        <v>32</v>
      </c>
      <c r="C12" s="9" t="s">
        <v>33</v>
      </c>
      <c r="D12" s="9" t="s">
        <v>36</v>
      </c>
      <c r="E12" s="4">
        <v>2206</v>
      </c>
      <c r="F12" s="4">
        <v>2095</v>
      </c>
      <c r="G12" s="4">
        <v>750</v>
      </c>
      <c r="H12" s="4">
        <v>247</v>
      </c>
      <c r="I12" s="4">
        <v>0</v>
      </c>
      <c r="J12" s="4">
        <v>0</v>
      </c>
      <c r="K12" s="5">
        <v>0</v>
      </c>
      <c r="L12" s="5">
        <v>0</v>
      </c>
      <c r="M12" s="6">
        <v>997</v>
      </c>
      <c r="N12" s="5">
        <v>0</v>
      </c>
      <c r="O12" s="5">
        <v>0</v>
      </c>
      <c r="P12" s="7">
        <v>997</v>
      </c>
      <c r="Q12" s="8">
        <v>0.94968268359020858</v>
      </c>
      <c r="R12" s="8">
        <v>0.45194922937443338</v>
      </c>
      <c r="S12" s="31" t="s">
        <v>31</v>
      </c>
      <c r="T12" s="17"/>
      <c r="U12" s="17"/>
    </row>
    <row r="13" spans="2:21" s="18" customFormat="1" x14ac:dyDescent="0.2">
      <c r="B13" s="19" t="s">
        <v>23</v>
      </c>
      <c r="C13" s="20"/>
      <c r="D13" s="20"/>
      <c r="E13" s="21">
        <f t="shared" ref="E13:P13" si="8">+SUM(E11:E12)</f>
        <v>4345</v>
      </c>
      <c r="F13" s="21">
        <f t="shared" si="8"/>
        <v>3215</v>
      </c>
      <c r="G13" s="21">
        <f t="shared" si="8"/>
        <v>839</v>
      </c>
      <c r="H13" s="21">
        <f t="shared" si="8"/>
        <v>262</v>
      </c>
      <c r="I13" s="21">
        <f t="shared" si="8"/>
        <v>0</v>
      </c>
      <c r="J13" s="21">
        <f t="shared" si="8"/>
        <v>0</v>
      </c>
      <c r="K13" s="21">
        <f t="shared" si="8"/>
        <v>0</v>
      </c>
      <c r="L13" s="21">
        <f t="shared" si="8"/>
        <v>0</v>
      </c>
      <c r="M13" s="21">
        <f t="shared" si="8"/>
        <v>1101</v>
      </c>
      <c r="N13" s="21">
        <f t="shared" si="8"/>
        <v>0</v>
      </c>
      <c r="O13" s="21">
        <f t="shared" si="8"/>
        <v>0</v>
      </c>
      <c r="P13" s="21">
        <f t="shared" si="8"/>
        <v>1101</v>
      </c>
      <c r="Q13" s="32">
        <f>IFERROR(F13/E13,0)</f>
        <v>0.73993095512082852</v>
      </c>
      <c r="R13" s="32">
        <f>+IFERROR(M13/E13,0)</f>
        <v>0.25339470655926349</v>
      </c>
      <c r="S13" s="20"/>
      <c r="T13" s="17"/>
      <c r="U13" s="17"/>
    </row>
    <row r="14" spans="2:21" s="18" customFormat="1" x14ac:dyDescent="0.2">
      <c r="B14" s="1" t="s">
        <v>37</v>
      </c>
      <c r="C14" s="11" t="s">
        <v>38</v>
      </c>
      <c r="D14" s="11" t="s">
        <v>39</v>
      </c>
      <c r="E14" s="4">
        <v>1200</v>
      </c>
      <c r="F14" s="4">
        <v>1174</v>
      </c>
      <c r="G14" s="4">
        <v>671</v>
      </c>
      <c r="H14" s="4">
        <v>503</v>
      </c>
      <c r="I14" s="4"/>
      <c r="J14" s="4"/>
      <c r="K14" s="5"/>
      <c r="L14" s="5"/>
      <c r="M14" s="6">
        <v>1174</v>
      </c>
      <c r="N14" s="5"/>
      <c r="O14" s="5"/>
      <c r="P14" s="7">
        <v>1174</v>
      </c>
      <c r="Q14" s="8">
        <v>0.97833333333333339</v>
      </c>
      <c r="R14" s="8">
        <v>0.97833333333333339</v>
      </c>
      <c r="S14" s="4"/>
      <c r="T14" s="17"/>
      <c r="U14" s="17"/>
    </row>
    <row r="15" spans="2:21" s="18" customFormat="1" x14ac:dyDescent="0.2">
      <c r="B15" s="1" t="s">
        <v>37</v>
      </c>
      <c r="C15" s="11" t="s">
        <v>38</v>
      </c>
      <c r="D15" s="11" t="s">
        <v>40</v>
      </c>
      <c r="E15" s="4">
        <v>160</v>
      </c>
      <c r="F15" s="4">
        <v>155</v>
      </c>
      <c r="G15" s="4">
        <v>45</v>
      </c>
      <c r="H15" s="4">
        <v>109</v>
      </c>
      <c r="I15" s="4">
        <v>1</v>
      </c>
      <c r="J15" s="4"/>
      <c r="K15" s="5"/>
      <c r="L15" s="5"/>
      <c r="M15" s="6">
        <v>155</v>
      </c>
      <c r="N15" s="5"/>
      <c r="O15" s="5"/>
      <c r="P15" s="7">
        <v>155</v>
      </c>
      <c r="Q15" s="8">
        <v>0.96875</v>
      </c>
      <c r="R15" s="8">
        <v>0.96875</v>
      </c>
      <c r="S15" s="4"/>
      <c r="T15" s="17"/>
      <c r="U15" s="17"/>
    </row>
    <row r="16" spans="2:21" s="18" customFormat="1" x14ac:dyDescent="0.2">
      <c r="B16" s="1" t="s">
        <v>37</v>
      </c>
      <c r="C16" s="11" t="s">
        <v>38</v>
      </c>
      <c r="D16" s="11" t="s">
        <v>41</v>
      </c>
      <c r="E16" s="4">
        <v>490</v>
      </c>
      <c r="F16" s="4">
        <v>474</v>
      </c>
      <c r="G16" s="4">
        <v>26</v>
      </c>
      <c r="H16" s="4">
        <v>448</v>
      </c>
      <c r="I16" s="4"/>
      <c r="J16" s="4"/>
      <c r="K16" s="5"/>
      <c r="L16" s="5"/>
      <c r="M16" s="6">
        <v>474</v>
      </c>
      <c r="N16" s="5"/>
      <c r="O16" s="5"/>
      <c r="P16" s="7">
        <v>474</v>
      </c>
      <c r="Q16" s="8">
        <v>0.96734693877551026</v>
      </c>
      <c r="R16" s="8">
        <v>0.96734693877551026</v>
      </c>
      <c r="S16" s="4"/>
      <c r="T16" s="17"/>
      <c r="U16" s="17"/>
    </row>
    <row r="17" spans="2:21" s="18" customFormat="1" x14ac:dyDescent="0.2">
      <c r="B17" s="1" t="s">
        <v>37</v>
      </c>
      <c r="C17" s="11" t="s">
        <v>38</v>
      </c>
      <c r="D17" s="11" t="s">
        <v>42</v>
      </c>
      <c r="E17" s="4">
        <v>1100</v>
      </c>
      <c r="F17" s="4">
        <v>930</v>
      </c>
      <c r="G17" s="4">
        <v>447</v>
      </c>
      <c r="H17" s="4">
        <v>483</v>
      </c>
      <c r="I17" s="4"/>
      <c r="J17" s="4"/>
      <c r="K17" s="5"/>
      <c r="L17" s="5"/>
      <c r="M17" s="6">
        <v>930</v>
      </c>
      <c r="N17" s="5"/>
      <c r="O17" s="5"/>
      <c r="P17" s="7">
        <v>930</v>
      </c>
      <c r="Q17" s="8">
        <v>0.84545454545454546</v>
      </c>
      <c r="R17" s="8">
        <v>0.84545454545454546</v>
      </c>
      <c r="S17" s="4"/>
      <c r="T17" s="17"/>
      <c r="U17" s="17"/>
    </row>
    <row r="18" spans="2:21" s="18" customFormat="1" x14ac:dyDescent="0.2">
      <c r="B18" s="19" t="s">
        <v>23</v>
      </c>
      <c r="C18" s="20"/>
      <c r="D18" s="20"/>
      <c r="E18" s="21">
        <f>+SUM(E14:E17)</f>
        <v>2950</v>
      </c>
      <c r="F18" s="21">
        <f t="shared" ref="F18:L18" si="9">+SUM(F14:F17)</f>
        <v>2733</v>
      </c>
      <c r="G18" s="21">
        <f t="shared" si="9"/>
        <v>1189</v>
      </c>
      <c r="H18" s="21">
        <f t="shared" si="9"/>
        <v>1543</v>
      </c>
      <c r="I18" s="21">
        <f t="shared" si="9"/>
        <v>1</v>
      </c>
      <c r="J18" s="21">
        <f t="shared" si="9"/>
        <v>0</v>
      </c>
      <c r="K18" s="21">
        <f t="shared" si="9"/>
        <v>0</v>
      </c>
      <c r="L18" s="21">
        <f t="shared" si="9"/>
        <v>0</v>
      </c>
      <c r="M18" s="21">
        <f>+SUM(M14:M17)</f>
        <v>2733</v>
      </c>
      <c r="N18" s="21">
        <f t="shared" ref="N18:P18" si="10">+SUM(N14:N17)</f>
        <v>0</v>
      </c>
      <c r="O18" s="21">
        <f t="shared" si="10"/>
        <v>0</v>
      </c>
      <c r="P18" s="21">
        <f t="shared" si="10"/>
        <v>2733</v>
      </c>
      <c r="Q18" s="32">
        <f>IFERROR(F18/E18,0)</f>
        <v>0.92644067796610174</v>
      </c>
      <c r="R18" s="32">
        <f>+IFERROR(M18/E18,0)</f>
        <v>0.92644067796610174</v>
      </c>
      <c r="S18" s="20"/>
      <c r="T18" s="17"/>
      <c r="U18" s="17"/>
    </row>
    <row r="19" spans="2:21" s="18" customFormat="1" x14ac:dyDescent="0.2">
      <c r="B19" s="30" t="s">
        <v>43</v>
      </c>
      <c r="C19" s="9" t="s">
        <v>38</v>
      </c>
      <c r="D19" s="9" t="s">
        <v>44</v>
      </c>
      <c r="E19" s="34">
        <v>400</v>
      </c>
      <c r="F19" s="35">
        <v>400</v>
      </c>
      <c r="G19" s="36">
        <v>229</v>
      </c>
      <c r="H19" s="35">
        <v>143</v>
      </c>
      <c r="I19" s="35">
        <v>5</v>
      </c>
      <c r="J19" s="35">
        <v>6</v>
      </c>
      <c r="K19" s="35">
        <v>0</v>
      </c>
      <c r="L19" s="35">
        <v>0</v>
      </c>
      <c r="M19" s="37">
        <v>383</v>
      </c>
      <c r="N19" s="35">
        <v>0</v>
      </c>
      <c r="O19" s="35">
        <v>0</v>
      </c>
      <c r="P19" s="34">
        <v>383</v>
      </c>
      <c r="Q19" s="38">
        <v>1</v>
      </c>
      <c r="R19" s="38">
        <v>0.95750000000000002</v>
      </c>
      <c r="S19" s="31" t="s">
        <v>45</v>
      </c>
      <c r="T19" s="17"/>
      <c r="U19" s="17"/>
    </row>
    <row r="20" spans="2:21" s="18" customFormat="1" x14ac:dyDescent="0.2">
      <c r="B20" s="30" t="s">
        <v>43</v>
      </c>
      <c r="C20" s="9" t="s">
        <v>38</v>
      </c>
      <c r="D20" s="9" t="s">
        <v>46</v>
      </c>
      <c r="E20" s="34">
        <v>750</v>
      </c>
      <c r="F20" s="35">
        <v>750</v>
      </c>
      <c r="G20" s="36">
        <v>102</v>
      </c>
      <c r="H20" s="35">
        <v>258</v>
      </c>
      <c r="I20" s="35">
        <v>0</v>
      </c>
      <c r="J20" s="35">
        <v>0</v>
      </c>
      <c r="K20" s="35">
        <v>0</v>
      </c>
      <c r="L20" s="35">
        <v>0</v>
      </c>
      <c r="M20" s="37">
        <v>360</v>
      </c>
      <c r="N20" s="35">
        <v>0</v>
      </c>
      <c r="O20" s="35">
        <v>0</v>
      </c>
      <c r="P20" s="34">
        <v>360</v>
      </c>
      <c r="Q20" s="38">
        <v>1</v>
      </c>
      <c r="R20" s="38">
        <v>0.48</v>
      </c>
      <c r="S20" s="31" t="s">
        <v>47</v>
      </c>
      <c r="T20" s="17"/>
      <c r="U20" s="17"/>
    </row>
    <row r="21" spans="2:21" s="18" customFormat="1" x14ac:dyDescent="0.2">
      <c r="B21" s="30" t="s">
        <v>43</v>
      </c>
      <c r="C21" s="9" t="s">
        <v>38</v>
      </c>
      <c r="D21" s="9" t="s">
        <v>48</v>
      </c>
      <c r="E21" s="34">
        <v>726</v>
      </c>
      <c r="F21" s="35">
        <v>726</v>
      </c>
      <c r="G21" s="36">
        <v>107</v>
      </c>
      <c r="H21" s="35">
        <v>455</v>
      </c>
      <c r="I21" s="35">
        <v>38</v>
      </c>
      <c r="J21" s="35">
        <v>0</v>
      </c>
      <c r="K21" s="35">
        <v>0</v>
      </c>
      <c r="L21" s="35">
        <v>0</v>
      </c>
      <c r="M21" s="37">
        <v>600</v>
      </c>
      <c r="N21" s="35">
        <v>0</v>
      </c>
      <c r="O21" s="35">
        <v>0</v>
      </c>
      <c r="P21" s="34">
        <v>600</v>
      </c>
      <c r="Q21" s="38">
        <v>1</v>
      </c>
      <c r="R21" s="38">
        <v>0.82644628099173556</v>
      </c>
      <c r="S21" s="31"/>
      <c r="T21" s="17"/>
      <c r="U21" s="17"/>
    </row>
    <row r="22" spans="2:21" s="18" customFormat="1" x14ac:dyDescent="0.2">
      <c r="B22" s="30" t="s">
        <v>43</v>
      </c>
      <c r="C22" s="9" t="s">
        <v>38</v>
      </c>
      <c r="D22" s="9" t="s">
        <v>49</v>
      </c>
      <c r="E22" s="34">
        <v>450</v>
      </c>
      <c r="F22" s="35">
        <v>450</v>
      </c>
      <c r="G22" s="36">
        <v>9</v>
      </c>
      <c r="H22" s="35">
        <v>402</v>
      </c>
      <c r="I22" s="35">
        <v>0</v>
      </c>
      <c r="J22" s="35">
        <v>0</v>
      </c>
      <c r="K22" s="35">
        <v>0</v>
      </c>
      <c r="L22" s="35">
        <v>0</v>
      </c>
      <c r="M22" s="37">
        <v>411</v>
      </c>
      <c r="N22" s="35">
        <v>0</v>
      </c>
      <c r="O22" s="35">
        <v>0</v>
      </c>
      <c r="P22" s="34">
        <v>411</v>
      </c>
      <c r="Q22" s="38">
        <v>1</v>
      </c>
      <c r="R22" s="38">
        <v>0.91333333333333333</v>
      </c>
      <c r="S22" s="31"/>
      <c r="T22" s="17"/>
      <c r="U22" s="17"/>
    </row>
    <row r="23" spans="2:21" s="18" customFormat="1" x14ac:dyDescent="0.2">
      <c r="B23" s="30" t="s">
        <v>43</v>
      </c>
      <c r="C23" s="9" t="s">
        <v>38</v>
      </c>
      <c r="D23" s="9" t="s">
        <v>50</v>
      </c>
      <c r="E23" s="34">
        <v>300</v>
      </c>
      <c r="F23" s="35">
        <v>300</v>
      </c>
      <c r="G23" s="36">
        <v>37</v>
      </c>
      <c r="H23" s="35">
        <v>217</v>
      </c>
      <c r="I23" s="35">
        <v>0</v>
      </c>
      <c r="J23" s="35">
        <v>4</v>
      </c>
      <c r="K23" s="35">
        <v>0</v>
      </c>
      <c r="L23" s="35">
        <v>0</v>
      </c>
      <c r="M23" s="37">
        <v>258</v>
      </c>
      <c r="N23" s="35">
        <v>0</v>
      </c>
      <c r="O23" s="35">
        <v>0</v>
      </c>
      <c r="P23" s="34">
        <v>258</v>
      </c>
      <c r="Q23" s="38">
        <v>1</v>
      </c>
      <c r="R23" s="38">
        <v>0.86</v>
      </c>
      <c r="S23" s="31" t="s">
        <v>45</v>
      </c>
      <c r="T23" s="17"/>
      <c r="U23" s="17"/>
    </row>
    <row r="24" spans="2:21" s="18" customFormat="1" x14ac:dyDescent="0.2">
      <c r="B24" s="30" t="s">
        <v>43</v>
      </c>
      <c r="C24" s="9" t="s">
        <v>38</v>
      </c>
      <c r="D24" s="9" t="s">
        <v>51</v>
      </c>
      <c r="E24" s="34">
        <v>550</v>
      </c>
      <c r="F24" s="35">
        <v>550</v>
      </c>
      <c r="G24" s="39">
        <v>114</v>
      </c>
      <c r="H24" s="40">
        <v>385</v>
      </c>
      <c r="I24" s="40">
        <v>9</v>
      </c>
      <c r="J24" s="40">
        <v>0</v>
      </c>
      <c r="K24" s="35">
        <v>0</v>
      </c>
      <c r="L24" s="35">
        <v>0</v>
      </c>
      <c r="M24" s="37">
        <v>508</v>
      </c>
      <c r="N24" s="35">
        <v>0</v>
      </c>
      <c r="O24" s="35">
        <v>0</v>
      </c>
      <c r="P24" s="34">
        <v>508</v>
      </c>
      <c r="Q24" s="38">
        <v>1</v>
      </c>
      <c r="R24" s="38">
        <v>0.92363636363636359</v>
      </c>
      <c r="S24" s="31"/>
      <c r="T24" s="17"/>
      <c r="U24" s="17"/>
    </row>
    <row r="25" spans="2:21" s="18" customFormat="1" x14ac:dyDescent="0.2">
      <c r="B25" s="30" t="s">
        <v>43</v>
      </c>
      <c r="C25" s="9" t="s">
        <v>38</v>
      </c>
      <c r="D25" s="9" t="s">
        <v>52</v>
      </c>
      <c r="E25" s="34">
        <v>350</v>
      </c>
      <c r="F25" s="35">
        <v>300</v>
      </c>
      <c r="G25" s="36">
        <v>136</v>
      </c>
      <c r="H25" s="35">
        <v>186</v>
      </c>
      <c r="I25" s="35">
        <v>0</v>
      </c>
      <c r="J25" s="35">
        <v>0</v>
      </c>
      <c r="K25" s="35">
        <v>0</v>
      </c>
      <c r="L25" s="35">
        <v>0</v>
      </c>
      <c r="M25" s="37">
        <v>322</v>
      </c>
      <c r="N25" s="35">
        <v>0</v>
      </c>
      <c r="O25" s="35">
        <v>0</v>
      </c>
      <c r="P25" s="34">
        <v>322</v>
      </c>
      <c r="Q25" s="38">
        <v>0.8571428571428571</v>
      </c>
      <c r="R25" s="38">
        <v>0.92</v>
      </c>
      <c r="S25" s="31"/>
      <c r="T25" s="17"/>
      <c r="U25" s="17"/>
    </row>
    <row r="26" spans="2:21" s="18" customFormat="1" x14ac:dyDescent="0.2">
      <c r="B26" s="30" t="s">
        <v>43</v>
      </c>
      <c r="C26" s="9" t="s">
        <v>38</v>
      </c>
      <c r="D26" s="9" t="s">
        <v>53</v>
      </c>
      <c r="E26" s="34">
        <v>500</v>
      </c>
      <c r="F26" s="35">
        <v>500</v>
      </c>
      <c r="G26" s="39">
        <v>28</v>
      </c>
      <c r="H26" s="40">
        <v>421</v>
      </c>
      <c r="I26" s="40">
        <v>1</v>
      </c>
      <c r="J26" s="40">
        <v>0</v>
      </c>
      <c r="K26" s="35">
        <v>0</v>
      </c>
      <c r="L26" s="35">
        <v>0</v>
      </c>
      <c r="M26" s="37">
        <v>450</v>
      </c>
      <c r="N26" s="35">
        <v>0</v>
      </c>
      <c r="O26" s="35">
        <v>0</v>
      </c>
      <c r="P26" s="34">
        <v>450</v>
      </c>
      <c r="Q26" s="38">
        <v>1</v>
      </c>
      <c r="R26" s="38">
        <v>0.9</v>
      </c>
      <c r="S26" s="31"/>
      <c r="T26" s="17"/>
      <c r="U26" s="17"/>
    </row>
    <row r="27" spans="2:21" s="18" customFormat="1" x14ac:dyDescent="0.2">
      <c r="B27" s="30" t="s">
        <v>43</v>
      </c>
      <c r="C27" s="9" t="s">
        <v>38</v>
      </c>
      <c r="D27" s="9" t="s">
        <v>54</v>
      </c>
      <c r="E27" s="34">
        <v>420</v>
      </c>
      <c r="F27" s="35">
        <v>360</v>
      </c>
      <c r="G27" s="36">
        <v>0</v>
      </c>
      <c r="H27" s="35">
        <v>320</v>
      </c>
      <c r="I27" s="35">
        <v>0</v>
      </c>
      <c r="J27" s="35">
        <v>3</v>
      </c>
      <c r="K27" s="35">
        <v>0</v>
      </c>
      <c r="L27" s="35">
        <v>0</v>
      </c>
      <c r="M27" s="37">
        <v>323</v>
      </c>
      <c r="N27" s="35">
        <v>0</v>
      </c>
      <c r="O27" s="35">
        <v>0</v>
      </c>
      <c r="P27" s="34">
        <v>323</v>
      </c>
      <c r="Q27" s="38">
        <v>0.8571428571428571</v>
      </c>
      <c r="R27" s="38">
        <v>0.76904761904761909</v>
      </c>
      <c r="S27" s="31" t="s">
        <v>45</v>
      </c>
      <c r="T27" s="17"/>
      <c r="U27" s="17"/>
    </row>
    <row r="28" spans="2:21" s="18" customFormat="1" x14ac:dyDescent="0.2">
      <c r="B28" s="30" t="s">
        <v>43</v>
      </c>
      <c r="C28" s="9" t="s">
        <v>38</v>
      </c>
      <c r="D28" s="9" t="s">
        <v>55</v>
      </c>
      <c r="E28" s="34">
        <v>350</v>
      </c>
      <c r="F28" s="35">
        <v>350</v>
      </c>
      <c r="G28" s="39">
        <v>14</v>
      </c>
      <c r="H28" s="40">
        <v>210</v>
      </c>
      <c r="I28" s="40">
        <v>8</v>
      </c>
      <c r="J28" s="40">
        <v>6</v>
      </c>
      <c r="K28" s="35">
        <v>0</v>
      </c>
      <c r="L28" s="35">
        <v>0</v>
      </c>
      <c r="M28" s="37">
        <v>238</v>
      </c>
      <c r="N28" s="35">
        <v>0</v>
      </c>
      <c r="O28" s="35">
        <v>0</v>
      </c>
      <c r="P28" s="34">
        <v>238</v>
      </c>
      <c r="Q28" s="38">
        <v>1</v>
      </c>
      <c r="R28" s="38">
        <v>0.68</v>
      </c>
      <c r="S28" s="31" t="s">
        <v>45</v>
      </c>
      <c r="T28" s="17"/>
      <c r="U28" s="17"/>
    </row>
    <row r="29" spans="2:21" s="18" customFormat="1" x14ac:dyDescent="0.2">
      <c r="B29" s="30" t="s">
        <v>43</v>
      </c>
      <c r="C29" s="9" t="s">
        <v>38</v>
      </c>
      <c r="D29" s="9" t="s">
        <v>56</v>
      </c>
      <c r="E29" s="34">
        <v>370</v>
      </c>
      <c r="F29" s="35">
        <v>370</v>
      </c>
      <c r="G29" s="36">
        <v>65</v>
      </c>
      <c r="H29" s="35">
        <v>288</v>
      </c>
      <c r="I29" s="35">
        <v>0</v>
      </c>
      <c r="J29" s="35">
        <v>0</v>
      </c>
      <c r="K29" s="35">
        <v>0</v>
      </c>
      <c r="L29" s="35">
        <v>0</v>
      </c>
      <c r="M29" s="37">
        <v>353</v>
      </c>
      <c r="N29" s="35">
        <v>0</v>
      </c>
      <c r="O29" s="35">
        <v>0</v>
      </c>
      <c r="P29" s="34">
        <v>353</v>
      </c>
      <c r="Q29" s="38">
        <v>1</v>
      </c>
      <c r="R29" s="38">
        <v>0.95405405405405408</v>
      </c>
      <c r="S29" s="31"/>
      <c r="T29" s="17"/>
      <c r="U29" s="17"/>
    </row>
    <row r="30" spans="2:21" s="18" customFormat="1" x14ac:dyDescent="0.2">
      <c r="B30" s="30" t="s">
        <v>43</v>
      </c>
      <c r="C30" s="9" t="s">
        <v>38</v>
      </c>
      <c r="D30" s="9" t="s">
        <v>57</v>
      </c>
      <c r="E30" s="34">
        <v>200</v>
      </c>
      <c r="F30" s="35">
        <v>200</v>
      </c>
      <c r="G30" s="39">
        <v>33</v>
      </c>
      <c r="H30" s="40">
        <v>134</v>
      </c>
      <c r="I30" s="40">
        <v>10</v>
      </c>
      <c r="J30" s="35">
        <v>0</v>
      </c>
      <c r="K30" s="35">
        <v>0</v>
      </c>
      <c r="L30" s="35">
        <v>0</v>
      </c>
      <c r="M30" s="37">
        <v>177</v>
      </c>
      <c r="N30" s="35">
        <v>0</v>
      </c>
      <c r="O30" s="35">
        <v>0</v>
      </c>
      <c r="P30" s="34">
        <v>177</v>
      </c>
      <c r="Q30" s="38">
        <v>1</v>
      </c>
      <c r="R30" s="38">
        <v>0.88500000000000001</v>
      </c>
      <c r="S30" s="31"/>
      <c r="T30" s="17"/>
      <c r="U30" s="17"/>
    </row>
    <row r="31" spans="2:21" s="18" customFormat="1" x14ac:dyDescent="0.2">
      <c r="B31" s="30" t="s">
        <v>43</v>
      </c>
      <c r="C31" s="9" t="s">
        <v>38</v>
      </c>
      <c r="D31" s="9" t="s">
        <v>58</v>
      </c>
      <c r="E31" s="34">
        <v>650</v>
      </c>
      <c r="F31" s="35">
        <v>650</v>
      </c>
      <c r="G31" s="39">
        <v>99</v>
      </c>
      <c r="H31" s="40">
        <v>530</v>
      </c>
      <c r="I31" s="40">
        <v>4</v>
      </c>
      <c r="J31" s="35">
        <v>0</v>
      </c>
      <c r="K31" s="35">
        <v>0</v>
      </c>
      <c r="L31" s="35">
        <v>0</v>
      </c>
      <c r="M31" s="37">
        <v>633</v>
      </c>
      <c r="N31" s="35">
        <v>0</v>
      </c>
      <c r="O31" s="35">
        <v>0</v>
      </c>
      <c r="P31" s="34">
        <v>633</v>
      </c>
      <c r="Q31" s="38">
        <v>1</v>
      </c>
      <c r="R31" s="38">
        <v>0.97384615384615381</v>
      </c>
      <c r="S31" s="31"/>
      <c r="T31" s="17"/>
      <c r="U31" s="17"/>
    </row>
    <row r="32" spans="2:21" s="18" customFormat="1" x14ac:dyDescent="0.2">
      <c r="B32" s="30" t="s">
        <v>43</v>
      </c>
      <c r="C32" s="9" t="s">
        <v>38</v>
      </c>
      <c r="D32" s="9" t="s">
        <v>59</v>
      </c>
      <c r="E32" s="34">
        <v>350</v>
      </c>
      <c r="F32" s="35">
        <v>350</v>
      </c>
      <c r="G32" s="39">
        <v>7</v>
      </c>
      <c r="H32" s="40">
        <v>258</v>
      </c>
      <c r="I32" s="40">
        <v>1</v>
      </c>
      <c r="J32" s="35">
        <v>0</v>
      </c>
      <c r="K32" s="35">
        <v>0</v>
      </c>
      <c r="L32" s="35">
        <v>0</v>
      </c>
      <c r="M32" s="37">
        <v>266</v>
      </c>
      <c r="N32" s="35">
        <v>0</v>
      </c>
      <c r="O32" s="35">
        <v>0</v>
      </c>
      <c r="P32" s="34">
        <v>266</v>
      </c>
      <c r="Q32" s="38">
        <v>1</v>
      </c>
      <c r="R32" s="38">
        <v>0.76</v>
      </c>
      <c r="S32" s="31"/>
      <c r="T32" s="17"/>
      <c r="U32" s="17"/>
    </row>
    <row r="33" spans="2:21" s="18" customFormat="1" x14ac:dyDescent="0.2">
      <c r="B33" s="30" t="s">
        <v>43</v>
      </c>
      <c r="C33" s="9" t="s">
        <v>38</v>
      </c>
      <c r="D33" s="9" t="s">
        <v>60</v>
      </c>
      <c r="E33" s="34">
        <v>250</v>
      </c>
      <c r="F33" s="35">
        <v>250</v>
      </c>
      <c r="G33" s="39">
        <v>5</v>
      </c>
      <c r="H33" s="40">
        <v>242</v>
      </c>
      <c r="I33" s="40">
        <v>1</v>
      </c>
      <c r="J33" s="40">
        <v>0</v>
      </c>
      <c r="K33" s="40">
        <v>0</v>
      </c>
      <c r="L33" s="40">
        <v>0</v>
      </c>
      <c r="M33" s="37">
        <v>248</v>
      </c>
      <c r="N33" s="35">
        <v>0</v>
      </c>
      <c r="O33" s="35">
        <v>0</v>
      </c>
      <c r="P33" s="34">
        <v>248</v>
      </c>
      <c r="Q33" s="38">
        <v>1</v>
      </c>
      <c r="R33" s="38">
        <v>0.99199999999999999</v>
      </c>
      <c r="S33" s="31"/>
      <c r="T33" s="17"/>
      <c r="U33" s="17"/>
    </row>
    <row r="34" spans="2:21" s="18" customFormat="1" x14ac:dyDescent="0.2">
      <c r="B34" s="30" t="s">
        <v>43</v>
      </c>
      <c r="C34" s="9" t="s">
        <v>38</v>
      </c>
      <c r="D34" s="9" t="s">
        <v>61</v>
      </c>
      <c r="E34" s="34">
        <v>400</v>
      </c>
      <c r="F34" s="35">
        <v>400</v>
      </c>
      <c r="G34" s="39">
        <v>43</v>
      </c>
      <c r="H34" s="40">
        <v>346</v>
      </c>
      <c r="I34" s="40">
        <v>0</v>
      </c>
      <c r="J34" s="40">
        <v>2</v>
      </c>
      <c r="K34" s="40">
        <v>0</v>
      </c>
      <c r="L34" s="40">
        <v>0</v>
      </c>
      <c r="M34" s="37">
        <v>391</v>
      </c>
      <c r="N34" s="35">
        <v>0</v>
      </c>
      <c r="O34" s="35">
        <v>0</v>
      </c>
      <c r="P34" s="34">
        <v>391</v>
      </c>
      <c r="Q34" s="38">
        <v>1</v>
      </c>
      <c r="R34" s="38">
        <v>0.97750000000000004</v>
      </c>
      <c r="S34" s="31" t="s">
        <v>45</v>
      </c>
      <c r="T34" s="17"/>
      <c r="U34" s="17"/>
    </row>
    <row r="35" spans="2:21" s="18" customFormat="1" x14ac:dyDescent="0.2">
      <c r="B35" s="30" t="s">
        <v>43</v>
      </c>
      <c r="C35" s="9" t="s">
        <v>38</v>
      </c>
      <c r="D35" s="9" t="s">
        <v>62</v>
      </c>
      <c r="E35" s="34">
        <v>280</v>
      </c>
      <c r="F35" s="35">
        <v>280</v>
      </c>
      <c r="G35" s="39">
        <v>72</v>
      </c>
      <c r="H35" s="40">
        <v>173</v>
      </c>
      <c r="I35" s="40">
        <v>0</v>
      </c>
      <c r="J35" s="40">
        <v>6</v>
      </c>
      <c r="K35" s="40">
        <v>0</v>
      </c>
      <c r="L35" s="40">
        <v>0</v>
      </c>
      <c r="M35" s="37">
        <v>251</v>
      </c>
      <c r="N35" s="35">
        <v>0</v>
      </c>
      <c r="O35" s="35">
        <v>0</v>
      </c>
      <c r="P35" s="34">
        <v>251</v>
      </c>
      <c r="Q35" s="38">
        <v>1</v>
      </c>
      <c r="R35" s="38">
        <v>0.89642857142857146</v>
      </c>
      <c r="S35" s="31" t="s">
        <v>45</v>
      </c>
      <c r="T35" s="17"/>
      <c r="U35" s="17"/>
    </row>
    <row r="36" spans="2:21" s="18" customFormat="1" x14ac:dyDescent="0.2">
      <c r="B36" s="30" t="s">
        <v>43</v>
      </c>
      <c r="C36" s="9" t="s">
        <v>38</v>
      </c>
      <c r="D36" s="9" t="s">
        <v>63</v>
      </c>
      <c r="E36" s="34">
        <v>350</v>
      </c>
      <c r="F36" s="35">
        <v>300</v>
      </c>
      <c r="G36" s="36">
        <v>78</v>
      </c>
      <c r="H36" s="35">
        <v>164</v>
      </c>
      <c r="I36" s="35">
        <v>37</v>
      </c>
      <c r="J36" s="35">
        <v>0</v>
      </c>
      <c r="K36" s="35">
        <v>0</v>
      </c>
      <c r="L36" s="35">
        <v>0</v>
      </c>
      <c r="M36" s="37">
        <v>279</v>
      </c>
      <c r="N36" s="35">
        <v>0</v>
      </c>
      <c r="O36" s="35">
        <v>0</v>
      </c>
      <c r="P36" s="34">
        <v>279</v>
      </c>
      <c r="Q36" s="38">
        <v>0.8571428571428571</v>
      </c>
      <c r="R36" s="38">
        <v>0.79714285714285715</v>
      </c>
      <c r="S36" s="31"/>
      <c r="T36" s="17"/>
      <c r="U36" s="17"/>
    </row>
    <row r="37" spans="2:21" s="18" customFormat="1" x14ac:dyDescent="0.2">
      <c r="B37" s="30" t="s">
        <v>43</v>
      </c>
      <c r="C37" s="9" t="s">
        <v>38</v>
      </c>
      <c r="D37" s="9" t="s">
        <v>64</v>
      </c>
      <c r="E37" s="34">
        <v>160</v>
      </c>
      <c r="F37" s="35">
        <v>150</v>
      </c>
      <c r="G37" s="39">
        <v>6</v>
      </c>
      <c r="H37" s="40">
        <v>139</v>
      </c>
      <c r="I37" s="40">
        <v>0</v>
      </c>
      <c r="J37" s="40">
        <v>6</v>
      </c>
      <c r="K37" s="40">
        <v>0</v>
      </c>
      <c r="L37" s="40">
        <v>0</v>
      </c>
      <c r="M37" s="37">
        <v>151</v>
      </c>
      <c r="N37" s="35">
        <v>0</v>
      </c>
      <c r="O37" s="35">
        <v>0</v>
      </c>
      <c r="P37" s="34">
        <v>151</v>
      </c>
      <c r="Q37" s="38">
        <v>0.9375</v>
      </c>
      <c r="R37" s="38">
        <v>0.94374999999999998</v>
      </c>
      <c r="S37" s="31" t="s">
        <v>45</v>
      </c>
      <c r="T37" s="17"/>
      <c r="U37" s="17"/>
    </row>
    <row r="38" spans="2:21" s="18" customFormat="1" x14ac:dyDescent="0.2">
      <c r="B38" s="30" t="s">
        <v>43</v>
      </c>
      <c r="C38" s="9" t="s">
        <v>38</v>
      </c>
      <c r="D38" s="9" t="s">
        <v>65</v>
      </c>
      <c r="E38" s="34">
        <v>650</v>
      </c>
      <c r="F38" s="35">
        <v>650</v>
      </c>
      <c r="G38" s="39">
        <v>24</v>
      </c>
      <c r="H38" s="40">
        <v>346</v>
      </c>
      <c r="I38" s="40">
        <v>92</v>
      </c>
      <c r="J38" s="40">
        <v>0</v>
      </c>
      <c r="K38" s="40">
        <v>0</v>
      </c>
      <c r="L38" s="40">
        <v>0</v>
      </c>
      <c r="M38" s="37">
        <v>462</v>
      </c>
      <c r="N38" s="35">
        <v>0</v>
      </c>
      <c r="O38" s="35">
        <v>0</v>
      </c>
      <c r="P38" s="34">
        <v>462</v>
      </c>
      <c r="Q38" s="38">
        <v>1</v>
      </c>
      <c r="R38" s="38">
        <v>0.71076923076923082</v>
      </c>
      <c r="S38" s="31"/>
      <c r="T38" s="17"/>
      <c r="U38" s="17"/>
    </row>
    <row r="39" spans="2:21" s="18" customFormat="1" x14ac:dyDescent="0.2">
      <c r="B39" s="30" t="s">
        <v>43</v>
      </c>
      <c r="C39" s="9" t="s">
        <v>38</v>
      </c>
      <c r="D39" s="9" t="s">
        <v>66</v>
      </c>
      <c r="E39" s="34">
        <v>600</v>
      </c>
      <c r="F39" s="35">
        <v>423</v>
      </c>
      <c r="G39" s="39">
        <v>268</v>
      </c>
      <c r="H39" s="40">
        <v>145</v>
      </c>
      <c r="I39" s="40">
        <v>0</v>
      </c>
      <c r="J39" s="40">
        <v>0</v>
      </c>
      <c r="K39" s="40">
        <v>0</v>
      </c>
      <c r="L39" s="40">
        <v>0</v>
      </c>
      <c r="M39" s="37">
        <v>413</v>
      </c>
      <c r="N39" s="35">
        <v>0</v>
      </c>
      <c r="O39" s="35">
        <v>0</v>
      </c>
      <c r="P39" s="34">
        <v>413</v>
      </c>
      <c r="Q39" s="38">
        <v>0.70499999999999996</v>
      </c>
      <c r="R39" s="38">
        <v>0.68833333333333335</v>
      </c>
      <c r="S39" s="31"/>
      <c r="T39" s="17"/>
      <c r="U39" s="17"/>
    </row>
    <row r="40" spans="2:21" s="18" customFormat="1" x14ac:dyDescent="0.2">
      <c r="B40" s="30" t="s">
        <v>43</v>
      </c>
      <c r="C40" s="9" t="s">
        <v>38</v>
      </c>
      <c r="D40" s="9" t="s">
        <v>67</v>
      </c>
      <c r="E40" s="34">
        <v>750</v>
      </c>
      <c r="F40" s="35">
        <v>750</v>
      </c>
      <c r="G40" s="39">
        <v>183</v>
      </c>
      <c r="H40" s="40">
        <v>266</v>
      </c>
      <c r="I40" s="40">
        <v>0</v>
      </c>
      <c r="J40" s="40">
        <v>0</v>
      </c>
      <c r="K40" s="40">
        <v>0</v>
      </c>
      <c r="L40" s="40">
        <v>0</v>
      </c>
      <c r="M40" s="37">
        <v>449</v>
      </c>
      <c r="N40" s="35">
        <v>0</v>
      </c>
      <c r="O40" s="35">
        <v>0</v>
      </c>
      <c r="P40" s="34">
        <v>449</v>
      </c>
      <c r="Q40" s="38">
        <v>1</v>
      </c>
      <c r="R40" s="38">
        <v>0.59866666666666668</v>
      </c>
      <c r="S40" s="31"/>
      <c r="T40" s="17"/>
      <c r="U40" s="17"/>
    </row>
    <row r="41" spans="2:21" s="18" customFormat="1" x14ac:dyDescent="0.2">
      <c r="B41" s="30" t="s">
        <v>43</v>
      </c>
      <c r="C41" s="9" t="s">
        <v>38</v>
      </c>
      <c r="D41" s="9" t="s">
        <v>68</v>
      </c>
      <c r="E41" s="34">
        <v>250</v>
      </c>
      <c r="F41" s="35">
        <v>250</v>
      </c>
      <c r="G41" s="39">
        <v>50</v>
      </c>
      <c r="H41" s="40">
        <v>100</v>
      </c>
      <c r="I41" s="40">
        <v>0</v>
      </c>
      <c r="J41" s="40">
        <v>0</v>
      </c>
      <c r="K41" s="40">
        <v>0</v>
      </c>
      <c r="L41" s="40">
        <v>0</v>
      </c>
      <c r="M41" s="37">
        <v>150</v>
      </c>
      <c r="N41" s="35">
        <v>0</v>
      </c>
      <c r="O41" s="35">
        <v>0</v>
      </c>
      <c r="P41" s="34">
        <v>150</v>
      </c>
      <c r="Q41" s="38">
        <v>1</v>
      </c>
      <c r="R41" s="38">
        <v>0.6</v>
      </c>
      <c r="S41" s="31"/>
      <c r="T41" s="17"/>
      <c r="U41" s="17"/>
    </row>
    <row r="42" spans="2:21" s="18" customFormat="1" x14ac:dyDescent="0.2">
      <c r="B42" s="30" t="s">
        <v>43</v>
      </c>
      <c r="C42" s="9" t="s">
        <v>38</v>
      </c>
      <c r="D42" s="9" t="s">
        <v>69</v>
      </c>
      <c r="E42" s="34">
        <v>500</v>
      </c>
      <c r="F42" s="35">
        <v>500</v>
      </c>
      <c r="G42" s="39">
        <v>0</v>
      </c>
      <c r="H42" s="40">
        <v>363</v>
      </c>
      <c r="I42" s="40">
        <v>0</v>
      </c>
      <c r="J42" s="40">
        <v>0</v>
      </c>
      <c r="K42" s="40">
        <v>0</v>
      </c>
      <c r="L42" s="40">
        <v>0</v>
      </c>
      <c r="M42" s="37">
        <v>363</v>
      </c>
      <c r="N42" s="35">
        <v>0</v>
      </c>
      <c r="O42" s="35">
        <v>0</v>
      </c>
      <c r="P42" s="34">
        <v>363</v>
      </c>
      <c r="Q42" s="38">
        <v>1</v>
      </c>
      <c r="R42" s="38">
        <v>0.72599999999999998</v>
      </c>
      <c r="S42" s="31"/>
      <c r="T42" s="17"/>
      <c r="U42" s="17"/>
    </row>
    <row r="43" spans="2:21" s="18" customFormat="1" x14ac:dyDescent="0.2">
      <c r="B43" s="30" t="s">
        <v>43</v>
      </c>
      <c r="C43" s="9" t="s">
        <v>38</v>
      </c>
      <c r="D43" s="9" t="s">
        <v>70</v>
      </c>
      <c r="E43" s="34">
        <v>300</v>
      </c>
      <c r="F43" s="35">
        <v>200</v>
      </c>
      <c r="G43" s="39">
        <v>90</v>
      </c>
      <c r="H43" s="40">
        <v>110</v>
      </c>
      <c r="I43" s="40">
        <v>0</v>
      </c>
      <c r="J43" s="40">
        <v>0</v>
      </c>
      <c r="K43" s="40">
        <v>0</v>
      </c>
      <c r="L43" s="40">
        <v>0</v>
      </c>
      <c r="M43" s="37">
        <v>200</v>
      </c>
      <c r="N43" s="35">
        <v>0</v>
      </c>
      <c r="O43" s="35">
        <v>0</v>
      </c>
      <c r="P43" s="34">
        <v>200</v>
      </c>
      <c r="Q43" s="38">
        <v>0.66666666666666663</v>
      </c>
      <c r="R43" s="38">
        <v>0.66666666666666663</v>
      </c>
      <c r="S43" s="31"/>
      <c r="T43" s="17"/>
      <c r="U43" s="17"/>
    </row>
    <row r="44" spans="2:21" s="18" customFormat="1" x14ac:dyDescent="0.2">
      <c r="B44" s="19" t="s">
        <v>23</v>
      </c>
      <c r="C44" s="20"/>
      <c r="D44" s="20"/>
      <c r="E44" s="21">
        <f t="shared" ref="E44:L44" si="11">SUM(E19:E43)</f>
        <v>10856</v>
      </c>
      <c r="F44" s="21">
        <f t="shared" si="11"/>
        <v>10409</v>
      </c>
      <c r="G44" s="21">
        <f t="shared" si="11"/>
        <v>1799</v>
      </c>
      <c r="H44" s="21">
        <f t="shared" si="11"/>
        <v>6601</v>
      </c>
      <c r="I44" s="21">
        <f t="shared" si="11"/>
        <v>206</v>
      </c>
      <c r="J44" s="21">
        <f t="shared" si="11"/>
        <v>33</v>
      </c>
      <c r="K44" s="21">
        <f t="shared" si="11"/>
        <v>0</v>
      </c>
      <c r="L44" s="21">
        <f t="shared" si="11"/>
        <v>0</v>
      </c>
      <c r="M44" s="21">
        <f t="shared" si="4"/>
        <v>8639</v>
      </c>
      <c r="N44" s="21">
        <f>+SUM(N19:N43)</f>
        <v>0</v>
      </c>
      <c r="O44" s="21">
        <f>+SUM(O19:O43)</f>
        <v>0</v>
      </c>
      <c r="P44" s="41">
        <f>+SUM(P19:P43)</f>
        <v>8639</v>
      </c>
      <c r="Q44" s="32">
        <f>IFERROR(F44/E44,0)</f>
        <v>0.95882461311717027</v>
      </c>
      <c r="R44" s="32">
        <f>+IFERROR(M44/E44,0)</f>
        <v>0.79578113485630064</v>
      </c>
      <c r="S44" s="20"/>
      <c r="T44" s="17"/>
      <c r="U44" s="17"/>
    </row>
    <row r="45" spans="2:21" s="18" customFormat="1" ht="24" x14ac:dyDescent="0.2">
      <c r="B45" s="30" t="s">
        <v>71</v>
      </c>
      <c r="C45" s="31" t="s">
        <v>33</v>
      </c>
      <c r="D45" s="11" t="s">
        <v>72</v>
      </c>
      <c r="E45" s="5">
        <v>4746</v>
      </c>
      <c r="F45" s="5">
        <v>4524</v>
      </c>
      <c r="G45" s="5">
        <v>2979</v>
      </c>
      <c r="H45" s="5">
        <v>569</v>
      </c>
      <c r="I45" s="5">
        <v>26</v>
      </c>
      <c r="J45" s="5">
        <v>0</v>
      </c>
      <c r="K45" s="5">
        <v>0</v>
      </c>
      <c r="L45" s="5">
        <v>0</v>
      </c>
      <c r="M45" s="42">
        <v>3574</v>
      </c>
      <c r="N45" s="42">
        <v>1</v>
      </c>
      <c r="O45" s="43">
        <v>0</v>
      </c>
      <c r="P45" s="43">
        <v>3575</v>
      </c>
      <c r="Q45" s="38">
        <v>0.95322376738305947</v>
      </c>
      <c r="R45" s="38">
        <v>0.75305520438263807</v>
      </c>
      <c r="S45" s="44"/>
      <c r="T45" s="17"/>
      <c r="U45" s="17"/>
    </row>
    <row r="46" spans="2:21" s="18" customFormat="1" ht="24" x14ac:dyDescent="0.2">
      <c r="B46" s="30" t="s">
        <v>71</v>
      </c>
      <c r="C46" s="31" t="s">
        <v>33</v>
      </c>
      <c r="D46" s="11" t="s">
        <v>73</v>
      </c>
      <c r="E46" s="5">
        <v>5481</v>
      </c>
      <c r="F46" s="5">
        <v>5303</v>
      </c>
      <c r="G46" s="5">
        <v>2365</v>
      </c>
      <c r="H46" s="5">
        <v>1124</v>
      </c>
      <c r="I46" s="5">
        <v>114</v>
      </c>
      <c r="J46" s="5">
        <v>0</v>
      </c>
      <c r="K46" s="5">
        <v>0</v>
      </c>
      <c r="L46" s="5">
        <v>0</v>
      </c>
      <c r="M46" s="42">
        <v>3603</v>
      </c>
      <c r="N46" s="42">
        <v>2</v>
      </c>
      <c r="O46" s="43">
        <v>0</v>
      </c>
      <c r="P46" s="43">
        <v>3605</v>
      </c>
      <c r="Q46" s="38">
        <v>0.96752417442072614</v>
      </c>
      <c r="R46" s="38">
        <v>0.65736179529282979</v>
      </c>
      <c r="S46" s="44"/>
      <c r="T46" s="17"/>
      <c r="U46" s="17"/>
    </row>
    <row r="47" spans="2:21" s="18" customFormat="1" ht="24" x14ac:dyDescent="0.2">
      <c r="B47" s="30" t="s">
        <v>71</v>
      </c>
      <c r="C47" s="31" t="s">
        <v>33</v>
      </c>
      <c r="D47" s="11" t="s">
        <v>74</v>
      </c>
      <c r="E47" s="5">
        <v>740</v>
      </c>
      <c r="F47" s="5">
        <v>667</v>
      </c>
      <c r="G47" s="5">
        <v>342</v>
      </c>
      <c r="H47" s="5">
        <v>121</v>
      </c>
      <c r="I47" s="5">
        <v>0</v>
      </c>
      <c r="J47" s="5">
        <v>0</v>
      </c>
      <c r="K47" s="5">
        <v>0</v>
      </c>
      <c r="L47" s="5">
        <v>0</v>
      </c>
      <c r="M47" s="42">
        <v>463</v>
      </c>
      <c r="N47" s="42">
        <v>0</v>
      </c>
      <c r="O47" s="43">
        <v>0</v>
      </c>
      <c r="P47" s="43">
        <v>463</v>
      </c>
      <c r="Q47" s="38">
        <v>0.90135135135135136</v>
      </c>
      <c r="R47" s="38">
        <v>0.62567567567567572</v>
      </c>
      <c r="S47" s="44"/>
      <c r="T47" s="17"/>
      <c r="U47" s="17"/>
    </row>
    <row r="48" spans="2:21" s="18" customFormat="1" ht="24" x14ac:dyDescent="0.2">
      <c r="B48" s="30" t="s">
        <v>71</v>
      </c>
      <c r="C48" s="31" t="s">
        <v>33</v>
      </c>
      <c r="D48" s="11" t="s">
        <v>75</v>
      </c>
      <c r="E48" s="5">
        <v>967</v>
      </c>
      <c r="F48" s="5">
        <v>950</v>
      </c>
      <c r="G48" s="5">
        <v>379</v>
      </c>
      <c r="H48" s="5">
        <v>171</v>
      </c>
      <c r="I48" s="5">
        <v>0</v>
      </c>
      <c r="J48" s="5">
        <v>0</v>
      </c>
      <c r="K48" s="5">
        <v>0</v>
      </c>
      <c r="L48" s="5">
        <v>0</v>
      </c>
      <c r="M48" s="42">
        <v>550</v>
      </c>
      <c r="N48" s="42">
        <v>0</v>
      </c>
      <c r="O48" s="43">
        <v>0</v>
      </c>
      <c r="P48" s="43">
        <v>550</v>
      </c>
      <c r="Q48" s="38">
        <v>0.9824198552223371</v>
      </c>
      <c r="R48" s="38">
        <v>0.56876938986556358</v>
      </c>
      <c r="S48" s="44"/>
      <c r="T48" s="17"/>
      <c r="U48" s="17"/>
    </row>
    <row r="49" spans="2:21" s="18" customFormat="1" ht="24" x14ac:dyDescent="0.2">
      <c r="B49" s="30" t="s">
        <v>71</v>
      </c>
      <c r="C49" s="31" t="s">
        <v>33</v>
      </c>
      <c r="D49" s="11" t="s">
        <v>76</v>
      </c>
      <c r="E49" s="5">
        <v>1036</v>
      </c>
      <c r="F49" s="5">
        <v>1019</v>
      </c>
      <c r="G49" s="5">
        <v>601</v>
      </c>
      <c r="H49" s="5">
        <v>128</v>
      </c>
      <c r="I49" s="5">
        <v>0</v>
      </c>
      <c r="J49" s="5">
        <v>0</v>
      </c>
      <c r="K49" s="5">
        <v>0</v>
      </c>
      <c r="L49" s="5">
        <v>0</v>
      </c>
      <c r="M49" s="42">
        <v>729</v>
      </c>
      <c r="N49" s="42">
        <v>1</v>
      </c>
      <c r="O49" s="43">
        <v>0</v>
      </c>
      <c r="P49" s="43">
        <v>730</v>
      </c>
      <c r="Q49" s="38">
        <v>0.98359073359073357</v>
      </c>
      <c r="R49" s="38">
        <v>0.70366795366795365</v>
      </c>
      <c r="S49" s="44"/>
      <c r="T49" s="17"/>
      <c r="U49" s="17"/>
    </row>
    <row r="50" spans="2:21" s="18" customFormat="1" ht="24" x14ac:dyDescent="0.2">
      <c r="B50" s="30" t="s">
        <v>71</v>
      </c>
      <c r="C50" s="31" t="s">
        <v>33</v>
      </c>
      <c r="D50" s="11" t="s">
        <v>77</v>
      </c>
      <c r="E50" s="5">
        <v>1094</v>
      </c>
      <c r="F50" s="5">
        <v>642</v>
      </c>
      <c r="G50" s="5">
        <v>278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42">
        <v>278</v>
      </c>
      <c r="N50" s="42">
        <v>0</v>
      </c>
      <c r="O50" s="43">
        <v>0</v>
      </c>
      <c r="P50" s="43">
        <v>278</v>
      </c>
      <c r="Q50" s="38">
        <v>0.58683729433272391</v>
      </c>
      <c r="R50" s="38">
        <v>0.25411334552102377</v>
      </c>
      <c r="S50" s="44"/>
      <c r="T50" s="17"/>
      <c r="U50" s="17"/>
    </row>
    <row r="51" spans="2:21" s="18" customFormat="1" ht="24" x14ac:dyDescent="0.2">
      <c r="B51" s="30" t="s">
        <v>71</v>
      </c>
      <c r="C51" s="31" t="s">
        <v>33</v>
      </c>
      <c r="D51" s="11" t="s">
        <v>78</v>
      </c>
      <c r="E51" s="5">
        <v>919</v>
      </c>
      <c r="F51" s="5">
        <v>863</v>
      </c>
      <c r="G51" s="5">
        <v>594</v>
      </c>
      <c r="H51" s="5">
        <v>220</v>
      </c>
      <c r="I51" s="5">
        <v>0</v>
      </c>
      <c r="J51" s="5">
        <v>0</v>
      </c>
      <c r="K51" s="5">
        <v>0</v>
      </c>
      <c r="L51" s="5">
        <v>0</v>
      </c>
      <c r="M51" s="42">
        <v>814</v>
      </c>
      <c r="N51" s="31">
        <v>0</v>
      </c>
      <c r="O51" s="40">
        <v>0</v>
      </c>
      <c r="P51" s="43">
        <v>814</v>
      </c>
      <c r="Q51" s="38">
        <v>0.93906420021762782</v>
      </c>
      <c r="R51" s="38">
        <v>0.8857453754080522</v>
      </c>
      <c r="S51" s="4"/>
      <c r="T51" s="17"/>
      <c r="U51" s="17"/>
    </row>
    <row r="52" spans="2:21" s="18" customFormat="1" x14ac:dyDescent="0.2">
      <c r="B52" s="19" t="s">
        <v>23</v>
      </c>
      <c r="C52" s="20"/>
      <c r="D52" s="20"/>
      <c r="E52" s="21">
        <f>+SUM(E45:E51)</f>
        <v>14983</v>
      </c>
      <c r="F52" s="21">
        <f t="shared" ref="F52:L52" si="12">+SUM(F45:F51)</f>
        <v>13968</v>
      </c>
      <c r="G52" s="21">
        <f t="shared" si="12"/>
        <v>7538</v>
      </c>
      <c r="H52" s="21">
        <f t="shared" si="12"/>
        <v>2333</v>
      </c>
      <c r="I52" s="21">
        <f t="shared" si="12"/>
        <v>140</v>
      </c>
      <c r="J52" s="21">
        <f t="shared" si="12"/>
        <v>0</v>
      </c>
      <c r="K52" s="21">
        <f t="shared" si="12"/>
        <v>0</v>
      </c>
      <c r="L52" s="21">
        <f t="shared" si="12"/>
        <v>0</v>
      </c>
      <c r="M52" s="21">
        <f t="shared" si="4"/>
        <v>10011</v>
      </c>
      <c r="N52" s="21">
        <f>+SUM(N45:N51)</f>
        <v>4</v>
      </c>
      <c r="O52" s="21">
        <f>+SUM(O45:O51)</f>
        <v>0</v>
      </c>
      <c r="P52" s="21">
        <f>+SUM(P45:P51)</f>
        <v>10015</v>
      </c>
      <c r="Q52" s="22">
        <f>IFERROR(F52/E52,0)</f>
        <v>0.93225655743175595</v>
      </c>
      <c r="R52" s="22">
        <f>+IFERROR(M52/E52,0)</f>
        <v>0.66815724487752781</v>
      </c>
      <c r="S52" s="45"/>
      <c r="T52" s="17"/>
      <c r="U52" s="17"/>
    </row>
    <row r="53" spans="2:21" s="18" customFormat="1" ht="24" x14ac:dyDescent="0.2">
      <c r="B53" s="30" t="s">
        <v>79</v>
      </c>
      <c r="C53" s="9" t="s">
        <v>80</v>
      </c>
      <c r="D53" s="9" t="s">
        <v>81</v>
      </c>
      <c r="E53" s="5">
        <v>6259</v>
      </c>
      <c r="F53" s="5">
        <v>1000</v>
      </c>
      <c r="G53" s="5">
        <v>242</v>
      </c>
      <c r="H53" s="5">
        <v>695</v>
      </c>
      <c r="I53" s="5">
        <v>1</v>
      </c>
      <c r="J53" s="5">
        <v>15</v>
      </c>
      <c r="K53" s="5">
        <v>0</v>
      </c>
      <c r="L53" s="5">
        <v>0</v>
      </c>
      <c r="M53" s="37">
        <v>953</v>
      </c>
      <c r="N53" s="5">
        <v>1</v>
      </c>
      <c r="O53" s="5">
        <v>0</v>
      </c>
      <c r="P53" s="7">
        <v>954</v>
      </c>
      <c r="Q53" s="8">
        <v>0.15976993129892955</v>
      </c>
      <c r="R53" s="8">
        <v>0.15226074452787985</v>
      </c>
      <c r="S53" s="4"/>
      <c r="T53" s="17"/>
      <c r="U53" s="17"/>
    </row>
    <row r="54" spans="2:21" s="18" customFormat="1" ht="24" x14ac:dyDescent="0.2">
      <c r="B54" s="30" t="s">
        <v>79</v>
      </c>
      <c r="C54" s="9" t="s">
        <v>80</v>
      </c>
      <c r="D54" s="9" t="s">
        <v>82</v>
      </c>
      <c r="E54" s="5">
        <v>25094</v>
      </c>
      <c r="F54" s="5">
        <v>2500</v>
      </c>
      <c r="G54" s="5">
        <v>1745</v>
      </c>
      <c r="H54" s="5">
        <v>536</v>
      </c>
      <c r="I54" s="5">
        <v>7</v>
      </c>
      <c r="J54" s="5">
        <v>1</v>
      </c>
      <c r="K54" s="5">
        <v>0</v>
      </c>
      <c r="L54" s="5">
        <v>0</v>
      </c>
      <c r="M54" s="37">
        <v>2289</v>
      </c>
      <c r="N54" s="5">
        <v>7</v>
      </c>
      <c r="O54" s="5">
        <v>0</v>
      </c>
      <c r="P54" s="7">
        <v>2296</v>
      </c>
      <c r="Q54" s="8">
        <v>9.9625408464174697E-2</v>
      </c>
      <c r="R54" s="8">
        <v>9.1217023989798363E-2</v>
      </c>
      <c r="S54" s="4"/>
      <c r="T54" s="17"/>
      <c r="U54" s="17"/>
    </row>
    <row r="55" spans="2:21" s="18" customFormat="1" ht="24" x14ac:dyDescent="0.2">
      <c r="B55" s="30" t="s">
        <v>79</v>
      </c>
      <c r="C55" s="9" t="s">
        <v>80</v>
      </c>
      <c r="D55" s="9" t="s">
        <v>83</v>
      </c>
      <c r="E55" s="5">
        <v>33150</v>
      </c>
      <c r="F55" s="5">
        <v>2100</v>
      </c>
      <c r="G55" s="5">
        <v>884</v>
      </c>
      <c r="H55" s="5">
        <v>1118</v>
      </c>
      <c r="I55" s="5">
        <v>5</v>
      </c>
      <c r="J55" s="5">
        <v>4</v>
      </c>
      <c r="K55" s="5">
        <v>0</v>
      </c>
      <c r="L55" s="5">
        <v>0</v>
      </c>
      <c r="M55" s="37">
        <v>2011</v>
      </c>
      <c r="N55" s="5">
        <v>0</v>
      </c>
      <c r="O55" s="5">
        <v>0</v>
      </c>
      <c r="P55" s="7">
        <v>2011</v>
      </c>
      <c r="Q55" s="8">
        <v>6.3348416289592757E-2</v>
      </c>
      <c r="R55" s="8">
        <v>6.0663650075414778E-2</v>
      </c>
      <c r="S55" s="4"/>
      <c r="T55" s="17"/>
      <c r="U55" s="17"/>
    </row>
    <row r="56" spans="2:21" s="18" customFormat="1" ht="24" x14ac:dyDescent="0.2">
      <c r="B56" s="30" t="s">
        <v>79</v>
      </c>
      <c r="C56" s="9" t="s">
        <v>84</v>
      </c>
      <c r="D56" s="9" t="s">
        <v>85</v>
      </c>
      <c r="E56" s="5">
        <v>38825</v>
      </c>
      <c r="F56" s="5">
        <v>2000</v>
      </c>
      <c r="G56" s="5">
        <v>1452</v>
      </c>
      <c r="H56" s="5">
        <v>426</v>
      </c>
      <c r="I56" s="5">
        <v>11</v>
      </c>
      <c r="J56" s="5">
        <v>0</v>
      </c>
      <c r="K56" s="5">
        <v>0</v>
      </c>
      <c r="L56" s="5">
        <v>0</v>
      </c>
      <c r="M56" s="37">
        <v>1889</v>
      </c>
      <c r="N56" s="5">
        <v>3</v>
      </c>
      <c r="O56" s="5">
        <v>0</v>
      </c>
      <c r="P56" s="7">
        <v>1892</v>
      </c>
      <c r="Q56" s="8">
        <v>5.1513200257565998E-2</v>
      </c>
      <c r="R56" s="8">
        <v>4.8654217643271089E-2</v>
      </c>
      <c r="S56" s="4"/>
      <c r="T56" s="17"/>
      <c r="U56" s="17"/>
    </row>
    <row r="57" spans="2:21" s="18" customFormat="1" ht="24" x14ac:dyDescent="0.2">
      <c r="B57" s="30" t="s">
        <v>79</v>
      </c>
      <c r="C57" s="9" t="s">
        <v>84</v>
      </c>
      <c r="D57" s="9" t="s">
        <v>86</v>
      </c>
      <c r="E57" s="5">
        <v>17500</v>
      </c>
      <c r="F57" s="5">
        <v>1200</v>
      </c>
      <c r="G57" s="5">
        <v>280</v>
      </c>
      <c r="H57" s="5">
        <v>384</v>
      </c>
      <c r="I57" s="5">
        <v>27</v>
      </c>
      <c r="J57" s="5">
        <v>1</v>
      </c>
      <c r="K57" s="5">
        <v>0</v>
      </c>
      <c r="L57" s="5">
        <v>0</v>
      </c>
      <c r="M57" s="37">
        <v>692</v>
      </c>
      <c r="N57" s="5">
        <v>12</v>
      </c>
      <c r="O57" s="5">
        <v>0</v>
      </c>
      <c r="P57" s="7">
        <v>704</v>
      </c>
      <c r="Q57" s="8">
        <v>6.8571428571428575E-2</v>
      </c>
      <c r="R57" s="8">
        <v>3.9542857142857143E-2</v>
      </c>
      <c r="S57" s="4"/>
      <c r="T57" s="17"/>
      <c r="U57" s="17"/>
    </row>
    <row r="58" spans="2:21" s="18" customFormat="1" ht="24" x14ac:dyDescent="0.2">
      <c r="B58" s="30" t="s">
        <v>79</v>
      </c>
      <c r="C58" s="9" t="s">
        <v>84</v>
      </c>
      <c r="D58" s="9" t="s">
        <v>87</v>
      </c>
      <c r="E58" s="5">
        <v>10822</v>
      </c>
      <c r="F58" s="5">
        <v>1500</v>
      </c>
      <c r="G58" s="5">
        <v>270</v>
      </c>
      <c r="H58" s="5">
        <v>626</v>
      </c>
      <c r="I58" s="5">
        <v>16</v>
      </c>
      <c r="J58" s="5">
        <v>0</v>
      </c>
      <c r="K58" s="5">
        <v>0</v>
      </c>
      <c r="L58" s="5">
        <v>0</v>
      </c>
      <c r="M58" s="37">
        <v>912</v>
      </c>
      <c r="N58" s="5">
        <v>3</v>
      </c>
      <c r="O58" s="5">
        <v>0</v>
      </c>
      <c r="P58" s="7">
        <v>915</v>
      </c>
      <c r="Q58" s="8">
        <v>0.13860654222879321</v>
      </c>
      <c r="R58" s="8">
        <v>8.427277767510627E-2</v>
      </c>
      <c r="S58" s="4"/>
      <c r="T58" s="17"/>
      <c r="U58" s="17"/>
    </row>
    <row r="59" spans="2:21" s="18" customFormat="1" ht="24" x14ac:dyDescent="0.2">
      <c r="B59" s="30" t="s">
        <v>79</v>
      </c>
      <c r="C59" s="9" t="s">
        <v>80</v>
      </c>
      <c r="D59" s="9" t="s">
        <v>88</v>
      </c>
      <c r="E59" s="5">
        <v>57273</v>
      </c>
      <c r="F59" s="5">
        <v>2000</v>
      </c>
      <c r="G59" s="5">
        <v>615</v>
      </c>
      <c r="H59" s="5">
        <v>970</v>
      </c>
      <c r="I59" s="5">
        <v>9</v>
      </c>
      <c r="J59" s="5">
        <v>2</v>
      </c>
      <c r="K59" s="5">
        <v>0</v>
      </c>
      <c r="L59" s="5">
        <v>0</v>
      </c>
      <c r="M59" s="37">
        <v>1596</v>
      </c>
      <c r="N59" s="5">
        <v>0</v>
      </c>
      <c r="O59" s="5">
        <v>0</v>
      </c>
      <c r="P59" s="7">
        <v>1596</v>
      </c>
      <c r="Q59" s="8">
        <v>3.492046863268905E-2</v>
      </c>
      <c r="R59" s="8">
        <v>2.7866533968885863E-2</v>
      </c>
      <c r="S59" s="4"/>
      <c r="T59" s="17"/>
      <c r="U59" s="17"/>
    </row>
    <row r="60" spans="2:21" s="18" customFormat="1" ht="24" x14ac:dyDescent="0.2">
      <c r="B60" s="30" t="s">
        <v>79</v>
      </c>
      <c r="C60" s="9" t="s">
        <v>80</v>
      </c>
      <c r="D60" s="9" t="s">
        <v>89</v>
      </c>
      <c r="E60" s="5">
        <v>31866</v>
      </c>
      <c r="F60" s="5">
        <v>1200</v>
      </c>
      <c r="G60" s="5">
        <v>125</v>
      </c>
      <c r="H60" s="5">
        <v>152</v>
      </c>
      <c r="I60" s="5">
        <v>0</v>
      </c>
      <c r="J60" s="5">
        <v>0</v>
      </c>
      <c r="K60" s="5">
        <v>0</v>
      </c>
      <c r="L60" s="5">
        <v>0</v>
      </c>
      <c r="M60" s="37">
        <v>277</v>
      </c>
      <c r="N60" s="5">
        <v>0</v>
      </c>
      <c r="O60" s="5">
        <v>0</v>
      </c>
      <c r="P60" s="7">
        <v>277</v>
      </c>
      <c r="Q60" s="8">
        <v>3.7657691583505931E-2</v>
      </c>
      <c r="R60" s="8">
        <v>8.6926504738592866E-3</v>
      </c>
      <c r="S60" s="4"/>
      <c r="T60" s="17"/>
      <c r="U60" s="17"/>
    </row>
    <row r="61" spans="2:21" s="18" customFormat="1" ht="24" x14ac:dyDescent="0.2">
      <c r="B61" s="30" t="s">
        <v>79</v>
      </c>
      <c r="C61" s="9" t="s">
        <v>84</v>
      </c>
      <c r="D61" s="9" t="s">
        <v>90</v>
      </c>
      <c r="E61" s="5">
        <v>6440</v>
      </c>
      <c r="F61" s="5">
        <v>1100</v>
      </c>
      <c r="G61" s="5">
        <v>147</v>
      </c>
      <c r="H61" s="5">
        <v>362</v>
      </c>
      <c r="I61" s="5">
        <v>13</v>
      </c>
      <c r="J61" s="5">
        <v>0</v>
      </c>
      <c r="K61" s="5">
        <v>0</v>
      </c>
      <c r="L61" s="5">
        <v>0</v>
      </c>
      <c r="M61" s="37">
        <v>522</v>
      </c>
      <c r="N61" s="5">
        <v>0</v>
      </c>
      <c r="O61" s="5">
        <v>0</v>
      </c>
      <c r="P61" s="7">
        <v>522</v>
      </c>
      <c r="Q61" s="8">
        <v>0.17080745341614906</v>
      </c>
      <c r="R61" s="8">
        <v>8.1055900621118018E-2</v>
      </c>
      <c r="S61" s="4"/>
      <c r="T61" s="17"/>
      <c r="U61" s="17"/>
    </row>
    <row r="62" spans="2:21" s="18" customFormat="1" ht="24" x14ac:dyDescent="0.2">
      <c r="B62" s="30" t="s">
        <v>79</v>
      </c>
      <c r="C62" s="9" t="s">
        <v>84</v>
      </c>
      <c r="D62" s="9" t="s">
        <v>91</v>
      </c>
      <c r="E62" s="5">
        <v>11069</v>
      </c>
      <c r="F62" s="5">
        <v>1000</v>
      </c>
      <c r="G62" s="5">
        <v>185</v>
      </c>
      <c r="H62" s="5">
        <v>338</v>
      </c>
      <c r="I62" s="5">
        <v>61</v>
      </c>
      <c r="J62" s="5">
        <v>0</v>
      </c>
      <c r="K62" s="5">
        <v>0</v>
      </c>
      <c r="L62" s="5">
        <v>0</v>
      </c>
      <c r="M62" s="37">
        <v>584</v>
      </c>
      <c r="N62" s="5">
        <v>0</v>
      </c>
      <c r="O62" s="5">
        <v>0</v>
      </c>
      <c r="P62" s="7">
        <v>584</v>
      </c>
      <c r="Q62" s="8">
        <v>9.0342397687234621E-2</v>
      </c>
      <c r="R62" s="8">
        <v>5.2759960249345018E-2</v>
      </c>
      <c r="S62" s="4"/>
      <c r="T62" s="17"/>
      <c r="U62" s="17"/>
    </row>
    <row r="63" spans="2:21" s="18" customFormat="1" ht="24" x14ac:dyDescent="0.2">
      <c r="B63" s="30" t="s">
        <v>79</v>
      </c>
      <c r="C63" s="9" t="s">
        <v>80</v>
      </c>
      <c r="D63" s="9" t="s">
        <v>92</v>
      </c>
      <c r="E63" s="5">
        <v>29296</v>
      </c>
      <c r="F63" s="5">
        <v>1000</v>
      </c>
      <c r="G63" s="5">
        <v>19</v>
      </c>
      <c r="H63" s="5">
        <v>241</v>
      </c>
      <c r="I63" s="5">
        <v>1</v>
      </c>
      <c r="J63" s="5">
        <v>0</v>
      </c>
      <c r="K63" s="5">
        <v>0</v>
      </c>
      <c r="L63" s="5">
        <v>0</v>
      </c>
      <c r="M63" s="37">
        <v>261</v>
      </c>
      <c r="N63" s="5">
        <v>0</v>
      </c>
      <c r="O63" s="5">
        <v>0</v>
      </c>
      <c r="P63" s="7">
        <v>261</v>
      </c>
      <c r="Q63" s="8">
        <v>3.4134352812670674E-2</v>
      </c>
      <c r="R63" s="8">
        <v>8.9090660841070462E-3</v>
      </c>
      <c r="S63" s="4"/>
      <c r="T63" s="17"/>
      <c r="U63" s="17"/>
    </row>
    <row r="64" spans="2:21" s="18" customFormat="1" x14ac:dyDescent="0.2">
      <c r="B64" s="19" t="s">
        <v>23</v>
      </c>
      <c r="C64" s="20"/>
      <c r="D64" s="20"/>
      <c r="E64" s="21">
        <f>+SUM(E53:E63)</f>
        <v>267594</v>
      </c>
      <c r="F64" s="21">
        <f t="shared" ref="F64:O64" si="13">+SUM(F53:F63)</f>
        <v>16600</v>
      </c>
      <c r="G64" s="21">
        <f t="shared" si="13"/>
        <v>5964</v>
      </c>
      <c r="H64" s="21">
        <f t="shared" si="13"/>
        <v>5848</v>
      </c>
      <c r="I64" s="21">
        <f t="shared" si="13"/>
        <v>151</v>
      </c>
      <c r="J64" s="21">
        <f t="shared" si="13"/>
        <v>23</v>
      </c>
      <c r="K64" s="21">
        <f t="shared" si="13"/>
        <v>0</v>
      </c>
      <c r="L64" s="21">
        <f t="shared" si="13"/>
        <v>0</v>
      </c>
      <c r="M64" s="21">
        <f t="shared" si="4"/>
        <v>11986</v>
      </c>
      <c r="N64" s="21">
        <f t="shared" si="13"/>
        <v>26</v>
      </c>
      <c r="O64" s="21">
        <f t="shared" si="13"/>
        <v>0</v>
      </c>
      <c r="P64" s="21">
        <f>+SUM(P53:P63)</f>
        <v>12012</v>
      </c>
      <c r="Q64" s="22">
        <f>IFERROR(F64/E64,0)</f>
        <v>6.2034275805885032E-2</v>
      </c>
      <c r="R64" s="22">
        <f>+IFERROR(M64/E64,0)</f>
        <v>4.479173673550229E-2</v>
      </c>
      <c r="S64" s="45"/>
      <c r="T64" s="17"/>
      <c r="U64" s="17"/>
    </row>
    <row r="65" spans="2:21" s="18" customFormat="1" x14ac:dyDescent="0.2">
      <c r="B65" s="23" t="s">
        <v>93</v>
      </c>
      <c r="C65" s="46" t="s">
        <v>94</v>
      </c>
      <c r="D65" s="46" t="s">
        <v>60</v>
      </c>
      <c r="E65" s="47">
        <v>417</v>
      </c>
      <c r="F65" s="47">
        <v>401</v>
      </c>
      <c r="G65" s="47">
        <v>45</v>
      </c>
      <c r="H65" s="47">
        <v>219</v>
      </c>
      <c r="I65" s="47">
        <v>13</v>
      </c>
      <c r="J65" s="47">
        <v>0</v>
      </c>
      <c r="K65" s="47">
        <v>0</v>
      </c>
      <c r="L65" s="47">
        <v>0</v>
      </c>
      <c r="M65" s="26">
        <f t="shared" si="4"/>
        <v>277</v>
      </c>
      <c r="N65" s="47">
        <v>5</v>
      </c>
      <c r="O65" s="47">
        <v>4</v>
      </c>
      <c r="P65" s="48">
        <f>SUM(M65:O65)</f>
        <v>286</v>
      </c>
      <c r="Q65" s="49">
        <f>F65/E65</f>
        <v>0.9616306954436451</v>
      </c>
      <c r="R65" s="49">
        <f>M65/E65</f>
        <v>0.66426858513189446</v>
      </c>
      <c r="S65" s="50" t="s">
        <v>95</v>
      </c>
      <c r="T65" s="17"/>
      <c r="U65" s="17"/>
    </row>
    <row r="66" spans="2:21" s="18" customFormat="1" x14ac:dyDescent="0.2">
      <c r="B66" s="23" t="s">
        <v>93</v>
      </c>
      <c r="C66" s="46" t="s">
        <v>94</v>
      </c>
      <c r="D66" s="46" t="s">
        <v>96</v>
      </c>
      <c r="E66" s="47">
        <v>1000</v>
      </c>
      <c r="F66" s="47">
        <v>1000</v>
      </c>
      <c r="G66" s="47">
        <v>622</v>
      </c>
      <c r="H66" s="47">
        <v>327</v>
      </c>
      <c r="I66" s="47">
        <v>42</v>
      </c>
      <c r="J66" s="47">
        <v>0</v>
      </c>
      <c r="K66" s="47">
        <v>0</v>
      </c>
      <c r="L66" s="47">
        <v>0</v>
      </c>
      <c r="M66" s="26">
        <f t="shared" si="4"/>
        <v>991</v>
      </c>
      <c r="N66" s="47">
        <v>9</v>
      </c>
      <c r="O66" s="47">
        <v>1</v>
      </c>
      <c r="P66" s="48">
        <f>SUM(M66:O66)</f>
        <v>1001</v>
      </c>
      <c r="Q66" s="49">
        <f>F66/E66</f>
        <v>1</v>
      </c>
      <c r="R66" s="49">
        <f>M66/E66</f>
        <v>0.99099999999999999</v>
      </c>
      <c r="S66" s="50" t="s">
        <v>95</v>
      </c>
      <c r="T66" s="17"/>
      <c r="U66" s="17"/>
    </row>
    <row r="67" spans="2:21" s="18" customFormat="1" x14ac:dyDescent="0.2">
      <c r="B67" s="23" t="s">
        <v>93</v>
      </c>
      <c r="C67" s="46" t="s">
        <v>94</v>
      </c>
      <c r="D67" s="46" t="s">
        <v>97</v>
      </c>
      <c r="E67" s="47">
        <v>1450</v>
      </c>
      <c r="F67" s="47">
        <v>1450</v>
      </c>
      <c r="G67" s="47">
        <v>338</v>
      </c>
      <c r="H67" s="47">
        <v>671</v>
      </c>
      <c r="I67" s="47">
        <v>135</v>
      </c>
      <c r="J67" s="47">
        <v>0</v>
      </c>
      <c r="K67" s="47">
        <v>0</v>
      </c>
      <c r="L67" s="47">
        <v>0</v>
      </c>
      <c r="M67" s="26">
        <f t="shared" si="4"/>
        <v>1144</v>
      </c>
      <c r="N67" s="47">
        <v>9</v>
      </c>
      <c r="O67" s="47">
        <v>2</v>
      </c>
      <c r="P67" s="48">
        <f>SUM(M67:O67)</f>
        <v>1155</v>
      </c>
      <c r="Q67" s="49">
        <f>F67/E67</f>
        <v>1</v>
      </c>
      <c r="R67" s="49">
        <f>M67/E67</f>
        <v>0.78896551724137931</v>
      </c>
      <c r="S67" s="50" t="s">
        <v>95</v>
      </c>
      <c r="T67" s="17"/>
      <c r="U67" s="17"/>
    </row>
    <row r="68" spans="2:21" s="18" customFormat="1" x14ac:dyDescent="0.2">
      <c r="B68" s="23" t="s">
        <v>93</v>
      </c>
      <c r="C68" s="46" t="s">
        <v>94</v>
      </c>
      <c r="D68" s="46" t="s">
        <v>98</v>
      </c>
      <c r="E68" s="47">
        <v>980</v>
      </c>
      <c r="F68" s="47">
        <v>980</v>
      </c>
      <c r="G68" s="47">
        <v>439</v>
      </c>
      <c r="H68" s="47">
        <v>430</v>
      </c>
      <c r="I68" s="47">
        <v>26</v>
      </c>
      <c r="J68" s="47">
        <v>0</v>
      </c>
      <c r="K68" s="47">
        <v>0</v>
      </c>
      <c r="L68" s="47">
        <v>0</v>
      </c>
      <c r="M68" s="26">
        <f t="shared" si="4"/>
        <v>895</v>
      </c>
      <c r="N68" s="47">
        <v>12</v>
      </c>
      <c r="O68" s="47">
        <v>2</v>
      </c>
      <c r="P68" s="48">
        <f>SUM(M68:O68)</f>
        <v>909</v>
      </c>
      <c r="Q68" s="49">
        <f>F68/E68</f>
        <v>1</v>
      </c>
      <c r="R68" s="49">
        <f>M68/E68</f>
        <v>0.91326530612244894</v>
      </c>
      <c r="S68" s="50" t="s">
        <v>95</v>
      </c>
      <c r="T68" s="17"/>
      <c r="U68" s="17"/>
    </row>
    <row r="69" spans="2:21" s="18" customFormat="1" x14ac:dyDescent="0.2">
      <c r="B69" s="19" t="s">
        <v>23</v>
      </c>
      <c r="C69" s="20"/>
      <c r="D69" s="20"/>
      <c r="E69" s="21">
        <f t="shared" ref="E69:L69" si="14">+SUM(E65:E68)</f>
        <v>3847</v>
      </c>
      <c r="F69" s="21">
        <f t="shared" si="14"/>
        <v>3831</v>
      </c>
      <c r="G69" s="21">
        <f t="shared" si="14"/>
        <v>1444</v>
      </c>
      <c r="H69" s="21">
        <f t="shared" si="14"/>
        <v>1647</v>
      </c>
      <c r="I69" s="21">
        <f t="shared" si="14"/>
        <v>216</v>
      </c>
      <c r="J69" s="21">
        <f t="shared" si="14"/>
        <v>0</v>
      </c>
      <c r="K69" s="21">
        <f t="shared" si="14"/>
        <v>0</v>
      </c>
      <c r="L69" s="21">
        <f t="shared" si="14"/>
        <v>0</v>
      </c>
      <c r="M69" s="21">
        <f t="shared" si="4"/>
        <v>3307</v>
      </c>
      <c r="N69" s="21">
        <f t="shared" ref="N69:P69" si="15">+SUM(N65:N68)</f>
        <v>35</v>
      </c>
      <c r="O69" s="21">
        <f t="shared" si="15"/>
        <v>9</v>
      </c>
      <c r="P69" s="21">
        <f t="shared" si="15"/>
        <v>3351</v>
      </c>
      <c r="Q69" s="22">
        <f>IFERROR(F69/E69,0)</f>
        <v>0.99584091499870031</v>
      </c>
      <c r="R69" s="22">
        <f>+IFERROR(M69/E69,0)</f>
        <v>0.85963088120613462</v>
      </c>
      <c r="S69" s="45"/>
      <c r="T69" s="17"/>
      <c r="U69" s="17"/>
    </row>
    <row r="70" spans="2:21" s="18" customFormat="1" x14ac:dyDescent="0.2">
      <c r="B70" s="51" t="s">
        <v>99</v>
      </c>
      <c r="C70" s="33" t="s">
        <v>80</v>
      </c>
      <c r="D70" s="33" t="s">
        <v>100</v>
      </c>
      <c r="E70" s="52">
        <v>312</v>
      </c>
      <c r="F70" s="52">
        <v>307</v>
      </c>
      <c r="G70" s="52">
        <v>154</v>
      </c>
      <c r="H70" s="52">
        <v>153</v>
      </c>
      <c r="I70" s="52"/>
      <c r="J70" s="52"/>
      <c r="K70" s="52"/>
      <c r="L70" s="52"/>
      <c r="M70" s="52">
        <v>307</v>
      </c>
      <c r="N70" s="53">
        <v>0</v>
      </c>
      <c r="O70" s="53"/>
      <c r="P70" s="53">
        <v>307</v>
      </c>
      <c r="Q70" s="54">
        <v>0.98397435897435892</v>
      </c>
      <c r="R70" s="54">
        <v>0.98397435897435892</v>
      </c>
      <c r="S70" s="55" t="s">
        <v>101</v>
      </c>
      <c r="T70" s="17"/>
      <c r="U70" s="17"/>
    </row>
    <row r="71" spans="2:21" s="18" customFormat="1" x14ac:dyDescent="0.2">
      <c r="B71" s="51" t="s">
        <v>99</v>
      </c>
      <c r="C71" s="33" t="s">
        <v>80</v>
      </c>
      <c r="D71" s="33" t="s">
        <v>102</v>
      </c>
      <c r="E71" s="52">
        <v>169</v>
      </c>
      <c r="F71" s="52">
        <v>169</v>
      </c>
      <c r="G71" s="52">
        <v>169</v>
      </c>
      <c r="H71" s="52"/>
      <c r="I71" s="52"/>
      <c r="J71" s="52"/>
      <c r="K71" s="52"/>
      <c r="L71" s="52"/>
      <c r="M71" s="56">
        <v>169</v>
      </c>
      <c r="N71" s="52">
        <v>0</v>
      </c>
      <c r="O71" s="52"/>
      <c r="P71" s="52">
        <v>169</v>
      </c>
      <c r="Q71" s="57">
        <v>1</v>
      </c>
      <c r="R71" s="57">
        <v>1</v>
      </c>
      <c r="S71" s="58"/>
      <c r="T71" s="17"/>
      <c r="U71" s="17"/>
    </row>
    <row r="72" spans="2:21" s="18" customFormat="1" x14ac:dyDescent="0.2">
      <c r="B72" s="51" t="s">
        <v>99</v>
      </c>
      <c r="C72" s="33" t="s">
        <v>103</v>
      </c>
      <c r="D72" s="33" t="s">
        <v>104</v>
      </c>
      <c r="E72" s="52">
        <v>371</v>
      </c>
      <c r="F72" s="52">
        <v>371</v>
      </c>
      <c r="G72" s="52">
        <v>110</v>
      </c>
      <c r="H72" s="52">
        <v>261</v>
      </c>
      <c r="I72" s="52"/>
      <c r="J72" s="52"/>
      <c r="K72" s="52"/>
      <c r="L72" s="52"/>
      <c r="M72" s="56">
        <f>+SUM(G72:L72)</f>
        <v>371</v>
      </c>
      <c r="N72" s="52">
        <v>0</v>
      </c>
      <c r="O72" s="52">
        <v>0</v>
      </c>
      <c r="P72" s="52">
        <f>+SUM(M72:O72)</f>
        <v>371</v>
      </c>
      <c r="Q72" s="57">
        <v>1</v>
      </c>
      <c r="R72" s="57">
        <v>1</v>
      </c>
      <c r="S72" s="58" t="s">
        <v>105</v>
      </c>
      <c r="T72" s="17"/>
      <c r="U72" s="17"/>
    </row>
    <row r="73" spans="2:21" s="18" customFormat="1" x14ac:dyDescent="0.2">
      <c r="B73" s="19" t="s">
        <v>23</v>
      </c>
      <c r="C73" s="20"/>
      <c r="D73" s="20"/>
      <c r="E73" s="21">
        <f>+SUM(E70:E72)</f>
        <v>852</v>
      </c>
      <c r="F73" s="21">
        <f>+SUM(F70:F72)</f>
        <v>847</v>
      </c>
      <c r="G73" s="21">
        <f t="shared" ref="G73:P73" si="16">+SUM(G70:G72)</f>
        <v>433</v>
      </c>
      <c r="H73" s="21">
        <f t="shared" si="16"/>
        <v>414</v>
      </c>
      <c r="I73" s="21">
        <f t="shared" si="16"/>
        <v>0</v>
      </c>
      <c r="J73" s="21">
        <f t="shared" si="16"/>
        <v>0</v>
      </c>
      <c r="K73" s="21">
        <f t="shared" si="16"/>
        <v>0</v>
      </c>
      <c r="L73" s="21">
        <f t="shared" si="16"/>
        <v>0</v>
      </c>
      <c r="M73" s="21">
        <f t="shared" si="16"/>
        <v>847</v>
      </c>
      <c r="N73" s="21">
        <f t="shared" si="16"/>
        <v>0</v>
      </c>
      <c r="O73" s="21">
        <f t="shared" si="16"/>
        <v>0</v>
      </c>
      <c r="P73" s="21">
        <f t="shared" si="16"/>
        <v>847</v>
      </c>
      <c r="Q73" s="22">
        <f>IFERROR(F73/E73,0)</f>
        <v>0.994131455399061</v>
      </c>
      <c r="R73" s="22">
        <f>+IFERROR(M73/E73,0)</f>
        <v>0.994131455399061</v>
      </c>
      <c r="S73" s="59"/>
      <c r="T73" s="17"/>
      <c r="U73" s="17"/>
    </row>
    <row r="74" spans="2:21" s="18" customFormat="1" x14ac:dyDescent="0.2">
      <c r="B74" s="30" t="s">
        <v>106</v>
      </c>
      <c r="C74" s="33" t="s">
        <v>107</v>
      </c>
      <c r="D74" s="33" t="s">
        <v>108</v>
      </c>
      <c r="E74" s="42">
        <v>25766</v>
      </c>
      <c r="F74" s="42">
        <v>1159</v>
      </c>
      <c r="G74" s="42">
        <v>907</v>
      </c>
      <c r="H74" s="42">
        <v>228</v>
      </c>
      <c r="I74" s="42">
        <v>19</v>
      </c>
      <c r="J74" s="42">
        <v>5</v>
      </c>
      <c r="K74" s="42"/>
      <c r="L74" s="42"/>
      <c r="M74" s="6">
        <v>1159</v>
      </c>
      <c r="N74" s="42">
        <v>15</v>
      </c>
      <c r="O74" s="42"/>
      <c r="P74" s="42">
        <v>1174</v>
      </c>
      <c r="Q74" s="60">
        <v>4.4981758907086861E-2</v>
      </c>
      <c r="R74" s="60">
        <v>4.4981758907086861E-2</v>
      </c>
      <c r="S74" s="58" t="s">
        <v>109</v>
      </c>
      <c r="T74" s="17"/>
      <c r="U74" s="17"/>
    </row>
    <row r="75" spans="2:21" s="18" customFormat="1" x14ac:dyDescent="0.2">
      <c r="B75" s="19" t="s">
        <v>23</v>
      </c>
      <c r="C75" s="20"/>
      <c r="D75" s="20"/>
      <c r="E75" s="21">
        <f>+SUM(E74)</f>
        <v>25766</v>
      </c>
      <c r="F75" s="21">
        <f t="shared" ref="F75:L75" si="17">+SUM(F74)</f>
        <v>1159</v>
      </c>
      <c r="G75" s="21">
        <f t="shared" si="17"/>
        <v>907</v>
      </c>
      <c r="H75" s="21">
        <f t="shared" si="17"/>
        <v>228</v>
      </c>
      <c r="I75" s="21">
        <f t="shared" si="17"/>
        <v>19</v>
      </c>
      <c r="J75" s="21">
        <f t="shared" si="17"/>
        <v>5</v>
      </c>
      <c r="K75" s="21">
        <f t="shared" si="17"/>
        <v>0</v>
      </c>
      <c r="L75" s="21">
        <f t="shared" si="17"/>
        <v>0</v>
      </c>
      <c r="M75" s="21">
        <f t="shared" si="4"/>
        <v>1159</v>
      </c>
      <c r="N75" s="21">
        <f>+SUM(N74)</f>
        <v>15</v>
      </c>
      <c r="O75" s="21">
        <f>+SUM(O74)</f>
        <v>0</v>
      </c>
      <c r="P75" s="21">
        <f>+SUM(P74)</f>
        <v>1174</v>
      </c>
      <c r="Q75" s="22">
        <f>IFERROR(F75/E75,0)</f>
        <v>4.4981758907086861E-2</v>
      </c>
      <c r="R75" s="22">
        <f>+IFERROR(M75/E75,0)</f>
        <v>4.4981758907086861E-2</v>
      </c>
      <c r="S75" s="59"/>
      <c r="T75" s="17"/>
      <c r="U75" s="17"/>
    </row>
    <row r="76" spans="2:21" s="18" customFormat="1" x14ac:dyDescent="0.2">
      <c r="B76" s="1" t="s">
        <v>110</v>
      </c>
      <c r="C76" s="10" t="s">
        <v>111</v>
      </c>
      <c r="D76" s="10" t="s">
        <v>112</v>
      </c>
      <c r="E76" s="5">
        <v>2328</v>
      </c>
      <c r="F76" s="5">
        <v>593</v>
      </c>
      <c r="G76" s="5">
        <v>334</v>
      </c>
      <c r="H76" s="5">
        <v>245</v>
      </c>
      <c r="I76" s="5">
        <v>4</v>
      </c>
      <c r="J76" s="5">
        <v>0</v>
      </c>
      <c r="K76" s="5">
        <v>0</v>
      </c>
      <c r="L76" s="5">
        <v>0</v>
      </c>
      <c r="M76" s="6">
        <v>583</v>
      </c>
      <c r="N76" s="5">
        <v>2</v>
      </c>
      <c r="O76" s="5">
        <v>0</v>
      </c>
      <c r="P76" s="7">
        <v>585</v>
      </c>
      <c r="Q76" s="8">
        <v>0.2547250859106529</v>
      </c>
      <c r="R76" s="8">
        <v>0.25042955326460481</v>
      </c>
      <c r="S76" s="61"/>
      <c r="T76" s="17"/>
      <c r="U76" s="17"/>
    </row>
    <row r="77" spans="2:21" s="18" customFormat="1" x14ac:dyDescent="0.2">
      <c r="B77" s="1" t="s">
        <v>110</v>
      </c>
      <c r="C77" s="10" t="s">
        <v>111</v>
      </c>
      <c r="D77" s="10" t="s">
        <v>113</v>
      </c>
      <c r="E77" s="5">
        <v>2215</v>
      </c>
      <c r="F77" s="5">
        <v>830</v>
      </c>
      <c r="G77" s="5">
        <v>72</v>
      </c>
      <c r="H77" s="5">
        <v>749</v>
      </c>
      <c r="I77" s="5">
        <v>4</v>
      </c>
      <c r="J77" s="5">
        <v>0</v>
      </c>
      <c r="K77" s="5">
        <v>0</v>
      </c>
      <c r="L77" s="5">
        <v>0</v>
      </c>
      <c r="M77" s="6">
        <v>825</v>
      </c>
      <c r="N77" s="5">
        <v>2</v>
      </c>
      <c r="O77" s="5">
        <v>0</v>
      </c>
      <c r="P77" s="7">
        <v>827</v>
      </c>
      <c r="Q77" s="8">
        <v>0.37471783295711059</v>
      </c>
      <c r="R77" s="8">
        <v>0.3724604966139955</v>
      </c>
      <c r="S77" s="61"/>
      <c r="T77" s="17"/>
      <c r="U77" s="17"/>
    </row>
    <row r="78" spans="2:21" s="18" customFormat="1" x14ac:dyDescent="0.2">
      <c r="B78" s="1" t="s">
        <v>110</v>
      </c>
      <c r="C78" s="10" t="s">
        <v>111</v>
      </c>
      <c r="D78" s="10" t="s">
        <v>114</v>
      </c>
      <c r="E78" s="5">
        <v>1791</v>
      </c>
      <c r="F78" s="5">
        <v>205</v>
      </c>
      <c r="G78" s="5">
        <v>17</v>
      </c>
      <c r="H78" s="5">
        <v>174</v>
      </c>
      <c r="I78" s="5">
        <v>9</v>
      </c>
      <c r="J78" s="5">
        <v>0</v>
      </c>
      <c r="K78" s="5">
        <v>0</v>
      </c>
      <c r="L78" s="5">
        <v>0</v>
      </c>
      <c r="M78" s="6">
        <v>200</v>
      </c>
      <c r="N78" s="5">
        <v>1</v>
      </c>
      <c r="O78" s="5">
        <v>0</v>
      </c>
      <c r="P78" s="7">
        <v>201</v>
      </c>
      <c r="Q78" s="8">
        <v>0.11446119486320491</v>
      </c>
      <c r="R78" s="8">
        <v>0.11166945840312674</v>
      </c>
      <c r="S78" s="61"/>
      <c r="T78" s="17"/>
      <c r="U78" s="17"/>
    </row>
    <row r="79" spans="2:21" s="18" customFormat="1" x14ac:dyDescent="0.2">
      <c r="B79" s="1" t="s">
        <v>110</v>
      </c>
      <c r="C79" s="10" t="s">
        <v>111</v>
      </c>
      <c r="D79" s="10" t="s">
        <v>115</v>
      </c>
      <c r="E79" s="5">
        <v>1964</v>
      </c>
      <c r="F79" s="5">
        <v>350</v>
      </c>
      <c r="G79" s="5">
        <v>46</v>
      </c>
      <c r="H79" s="5">
        <v>292</v>
      </c>
      <c r="I79" s="5">
        <v>7</v>
      </c>
      <c r="J79" s="5">
        <v>0</v>
      </c>
      <c r="K79" s="5">
        <v>0</v>
      </c>
      <c r="L79" s="5">
        <v>0</v>
      </c>
      <c r="M79" s="6">
        <v>345</v>
      </c>
      <c r="N79" s="5">
        <v>0</v>
      </c>
      <c r="O79" s="5">
        <v>0</v>
      </c>
      <c r="P79" s="7">
        <v>345</v>
      </c>
      <c r="Q79" s="8">
        <v>0.17820773930753564</v>
      </c>
      <c r="R79" s="8">
        <v>0.17566191446028515</v>
      </c>
      <c r="S79" s="61"/>
      <c r="T79" s="17"/>
      <c r="U79" s="17"/>
    </row>
    <row r="80" spans="2:21" s="18" customFormat="1" x14ac:dyDescent="0.2">
      <c r="B80" s="1" t="s">
        <v>110</v>
      </c>
      <c r="C80" s="10" t="s">
        <v>111</v>
      </c>
      <c r="D80" s="10" t="s">
        <v>116</v>
      </c>
      <c r="E80" s="5">
        <v>4583</v>
      </c>
      <c r="F80" s="5">
        <v>469</v>
      </c>
      <c r="G80" s="5">
        <v>25</v>
      </c>
      <c r="H80" s="5">
        <v>430</v>
      </c>
      <c r="I80" s="5">
        <v>9</v>
      </c>
      <c r="J80" s="5">
        <v>0</v>
      </c>
      <c r="K80" s="5">
        <v>0</v>
      </c>
      <c r="L80" s="5">
        <v>0</v>
      </c>
      <c r="M80" s="6">
        <v>464</v>
      </c>
      <c r="N80" s="5">
        <v>0</v>
      </c>
      <c r="O80" s="5">
        <v>0</v>
      </c>
      <c r="P80" s="7">
        <v>464</v>
      </c>
      <c r="Q80" s="8">
        <v>0.10233471525201833</v>
      </c>
      <c r="R80" s="8">
        <v>0.10124372681649574</v>
      </c>
      <c r="S80" s="61"/>
      <c r="T80" s="17"/>
      <c r="U80" s="17"/>
    </row>
    <row r="81" spans="2:21" s="18" customFormat="1" x14ac:dyDescent="0.2">
      <c r="B81" s="1" t="s">
        <v>110</v>
      </c>
      <c r="C81" s="10" t="s">
        <v>111</v>
      </c>
      <c r="D81" s="10" t="s">
        <v>117</v>
      </c>
      <c r="E81" s="5">
        <v>1103</v>
      </c>
      <c r="F81" s="5">
        <v>269</v>
      </c>
      <c r="G81" s="5">
        <v>20</v>
      </c>
      <c r="H81" s="5">
        <v>243</v>
      </c>
      <c r="I81" s="5">
        <v>1</v>
      </c>
      <c r="J81" s="5">
        <v>0</v>
      </c>
      <c r="K81" s="5">
        <v>0</v>
      </c>
      <c r="L81" s="5">
        <v>0</v>
      </c>
      <c r="M81" s="6">
        <v>264</v>
      </c>
      <c r="N81" s="5">
        <v>1</v>
      </c>
      <c r="O81" s="5">
        <v>0</v>
      </c>
      <c r="P81" s="7">
        <v>265</v>
      </c>
      <c r="Q81" s="8">
        <v>0.24388032638259294</v>
      </c>
      <c r="R81" s="8">
        <v>0.23934723481414324</v>
      </c>
      <c r="S81" s="61"/>
      <c r="T81" s="17"/>
      <c r="U81" s="17"/>
    </row>
    <row r="82" spans="2:21" s="18" customFormat="1" x14ac:dyDescent="0.2">
      <c r="B82" s="1" t="s">
        <v>110</v>
      </c>
      <c r="C82" s="10" t="s">
        <v>38</v>
      </c>
      <c r="D82" s="10" t="s">
        <v>118</v>
      </c>
      <c r="E82" s="5">
        <v>1543</v>
      </c>
      <c r="F82" s="5">
        <v>174</v>
      </c>
      <c r="G82" s="5">
        <v>1</v>
      </c>
      <c r="H82" s="5">
        <v>164</v>
      </c>
      <c r="I82" s="5">
        <v>4</v>
      </c>
      <c r="J82" s="5">
        <v>0</v>
      </c>
      <c r="K82" s="5">
        <v>0</v>
      </c>
      <c r="L82" s="5">
        <v>0</v>
      </c>
      <c r="M82" s="6">
        <v>169</v>
      </c>
      <c r="N82" s="5">
        <v>0</v>
      </c>
      <c r="O82" s="5">
        <v>0</v>
      </c>
      <c r="P82" s="7">
        <v>169</v>
      </c>
      <c r="Q82" s="8">
        <v>0.11276733635774465</v>
      </c>
      <c r="R82" s="8">
        <v>0.10952689565780946</v>
      </c>
      <c r="S82" s="61"/>
      <c r="T82" s="17"/>
      <c r="U82" s="17"/>
    </row>
    <row r="83" spans="2:21" s="18" customFormat="1" x14ac:dyDescent="0.2">
      <c r="B83" s="1" t="s">
        <v>110</v>
      </c>
      <c r="C83" s="10" t="s">
        <v>38</v>
      </c>
      <c r="D83" s="10" t="s">
        <v>119</v>
      </c>
      <c r="E83" s="5">
        <v>1447</v>
      </c>
      <c r="F83" s="5">
        <v>250</v>
      </c>
      <c r="G83" s="5">
        <v>0</v>
      </c>
      <c r="H83" s="5">
        <v>244</v>
      </c>
      <c r="I83" s="5">
        <v>1</v>
      </c>
      <c r="J83" s="5">
        <v>0</v>
      </c>
      <c r="K83" s="5">
        <v>0</v>
      </c>
      <c r="L83" s="5">
        <v>0</v>
      </c>
      <c r="M83" s="6">
        <v>245</v>
      </c>
      <c r="N83" s="5">
        <v>1</v>
      </c>
      <c r="O83" s="5">
        <v>0</v>
      </c>
      <c r="P83" s="7">
        <v>246</v>
      </c>
      <c r="Q83" s="8">
        <v>0.17277125086385625</v>
      </c>
      <c r="R83" s="8">
        <v>0.16931582584657912</v>
      </c>
      <c r="S83" s="61"/>
      <c r="T83" s="17"/>
      <c r="U83" s="17"/>
    </row>
    <row r="84" spans="2:21" s="18" customFormat="1" x14ac:dyDescent="0.2">
      <c r="B84" s="19" t="s">
        <v>23</v>
      </c>
      <c r="C84" s="20"/>
      <c r="D84" s="20"/>
      <c r="E84" s="21">
        <f t="shared" ref="E84:O84" si="18">+SUM(E76:E83)</f>
        <v>16974</v>
      </c>
      <c r="F84" s="21">
        <f t="shared" si="18"/>
        <v>3140</v>
      </c>
      <c r="G84" s="21">
        <f t="shared" si="18"/>
        <v>515</v>
      </c>
      <c r="H84" s="21">
        <f t="shared" si="18"/>
        <v>2541</v>
      </c>
      <c r="I84" s="21">
        <f t="shared" si="18"/>
        <v>39</v>
      </c>
      <c r="J84" s="21">
        <f t="shared" si="18"/>
        <v>0</v>
      </c>
      <c r="K84" s="21">
        <f t="shared" si="18"/>
        <v>0</v>
      </c>
      <c r="L84" s="21">
        <f t="shared" si="18"/>
        <v>0</v>
      </c>
      <c r="M84" s="21">
        <f t="shared" si="4"/>
        <v>3095</v>
      </c>
      <c r="N84" s="21">
        <f t="shared" si="18"/>
        <v>7</v>
      </c>
      <c r="O84" s="21">
        <f t="shared" si="18"/>
        <v>0</v>
      </c>
      <c r="P84" s="21">
        <f>+SUM(P76:P83)</f>
        <v>3102</v>
      </c>
      <c r="Q84" s="22">
        <f>IFERROR(F84/E84,0)</f>
        <v>0.18498880640980322</v>
      </c>
      <c r="R84" s="22">
        <f>+IFERROR(M84/E84,0)</f>
        <v>0.1823376929421468</v>
      </c>
      <c r="S84" s="45"/>
      <c r="T84" s="17"/>
      <c r="U84" s="17"/>
    </row>
    <row r="85" spans="2:21" s="18" customFormat="1" x14ac:dyDescent="0.2">
      <c r="B85" s="30" t="s">
        <v>120</v>
      </c>
      <c r="C85" s="9" t="s">
        <v>111</v>
      </c>
      <c r="D85" s="9" t="s">
        <v>121</v>
      </c>
      <c r="E85" s="5">
        <v>11939</v>
      </c>
      <c r="F85" s="5">
        <v>112</v>
      </c>
      <c r="G85" s="5">
        <v>68</v>
      </c>
      <c r="H85" s="5">
        <v>44</v>
      </c>
      <c r="I85" s="5">
        <v>0</v>
      </c>
      <c r="J85" s="5">
        <v>0</v>
      </c>
      <c r="K85" s="5">
        <v>0</v>
      </c>
      <c r="L85" s="5">
        <v>0</v>
      </c>
      <c r="M85" s="6">
        <v>112</v>
      </c>
      <c r="N85" s="5">
        <v>0</v>
      </c>
      <c r="O85" s="5">
        <v>0</v>
      </c>
      <c r="P85" s="7">
        <v>112</v>
      </c>
      <c r="Q85" s="8">
        <v>9.3810201859452214E-3</v>
      </c>
      <c r="R85" s="8">
        <v>9.3810201859452214E-3</v>
      </c>
      <c r="S85" s="61"/>
      <c r="T85" s="17"/>
      <c r="U85" s="17"/>
    </row>
    <row r="86" spans="2:21" s="18" customFormat="1" x14ac:dyDescent="0.2">
      <c r="B86" s="30" t="s">
        <v>120</v>
      </c>
      <c r="C86" s="9" t="s">
        <v>111</v>
      </c>
      <c r="D86" s="9" t="s">
        <v>122</v>
      </c>
      <c r="E86" s="5">
        <v>9941</v>
      </c>
      <c r="F86" s="5">
        <v>308</v>
      </c>
      <c r="G86" s="5">
        <v>308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6">
        <v>308</v>
      </c>
      <c r="N86" s="5">
        <v>0</v>
      </c>
      <c r="O86" s="5">
        <v>0</v>
      </c>
      <c r="P86" s="7">
        <v>308</v>
      </c>
      <c r="Q86" s="8">
        <v>3.0982798511216176E-2</v>
      </c>
      <c r="R86" s="8">
        <v>3.0982798511216176E-2</v>
      </c>
      <c r="S86" s="61"/>
      <c r="T86" s="17"/>
      <c r="U86" s="17"/>
    </row>
    <row r="87" spans="2:21" s="18" customFormat="1" x14ac:dyDescent="0.2">
      <c r="B87" s="30" t="s">
        <v>120</v>
      </c>
      <c r="C87" s="9" t="s">
        <v>111</v>
      </c>
      <c r="D87" s="9" t="s">
        <v>123</v>
      </c>
      <c r="E87" s="5">
        <v>11940</v>
      </c>
      <c r="F87" s="5">
        <v>593</v>
      </c>
      <c r="G87" s="5">
        <v>591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6">
        <v>591</v>
      </c>
      <c r="N87" s="5">
        <v>2</v>
      </c>
      <c r="O87" s="5">
        <v>0</v>
      </c>
      <c r="P87" s="7">
        <v>593</v>
      </c>
      <c r="Q87" s="8">
        <v>4.9664991624790621E-2</v>
      </c>
      <c r="R87" s="8">
        <v>4.9497487437185933E-2</v>
      </c>
      <c r="S87" s="61"/>
      <c r="T87" s="17"/>
      <c r="U87" s="17"/>
    </row>
    <row r="88" spans="2:21" s="18" customFormat="1" x14ac:dyDescent="0.2">
      <c r="B88" s="30" t="s">
        <v>120</v>
      </c>
      <c r="C88" s="9" t="s">
        <v>38</v>
      </c>
      <c r="D88" s="9" t="s">
        <v>124</v>
      </c>
      <c r="E88" s="5">
        <v>4556</v>
      </c>
      <c r="F88" s="5">
        <v>462</v>
      </c>
      <c r="G88" s="5">
        <v>32</v>
      </c>
      <c r="H88" s="5">
        <v>420</v>
      </c>
      <c r="I88" s="5">
        <v>6</v>
      </c>
      <c r="J88" s="5">
        <v>1</v>
      </c>
      <c r="K88" s="5">
        <v>0</v>
      </c>
      <c r="L88" s="5">
        <v>0</v>
      </c>
      <c r="M88" s="6">
        <v>459</v>
      </c>
      <c r="N88" s="5">
        <v>3</v>
      </c>
      <c r="O88" s="5">
        <v>0</v>
      </c>
      <c r="P88" s="7">
        <v>462</v>
      </c>
      <c r="Q88" s="8">
        <v>0.10140474100087796</v>
      </c>
      <c r="R88" s="8">
        <v>0.10074626865671642</v>
      </c>
      <c r="S88" s="61"/>
      <c r="T88" s="17"/>
      <c r="U88" s="17"/>
    </row>
    <row r="89" spans="2:21" s="18" customFormat="1" x14ac:dyDescent="0.2">
      <c r="B89" s="30" t="s">
        <v>120</v>
      </c>
      <c r="C89" s="9" t="s">
        <v>125</v>
      </c>
      <c r="D89" s="9" t="s">
        <v>126</v>
      </c>
      <c r="E89" s="5">
        <v>7619</v>
      </c>
      <c r="F89" s="5">
        <v>251</v>
      </c>
      <c r="G89" s="5">
        <v>247</v>
      </c>
      <c r="H89" s="5">
        <v>2</v>
      </c>
      <c r="I89" s="5">
        <v>0</v>
      </c>
      <c r="J89" s="5">
        <v>0</v>
      </c>
      <c r="K89" s="5">
        <v>0</v>
      </c>
      <c r="L89" s="5">
        <v>0</v>
      </c>
      <c r="M89" s="6">
        <v>249</v>
      </c>
      <c r="N89" s="5">
        <v>2</v>
      </c>
      <c r="O89" s="5">
        <v>0</v>
      </c>
      <c r="P89" s="7">
        <v>251</v>
      </c>
      <c r="Q89" s="8">
        <v>3.2943955899724375E-2</v>
      </c>
      <c r="R89" s="8">
        <v>3.2681454259089117E-2</v>
      </c>
      <c r="S89" s="61"/>
      <c r="T89" s="17"/>
      <c r="U89" s="17"/>
    </row>
    <row r="90" spans="2:21" s="18" customFormat="1" x14ac:dyDescent="0.2">
      <c r="B90" s="30" t="s">
        <v>120</v>
      </c>
      <c r="C90" s="9" t="s">
        <v>125</v>
      </c>
      <c r="D90" s="9" t="s">
        <v>127</v>
      </c>
      <c r="E90" s="5">
        <v>8644</v>
      </c>
      <c r="F90" s="5">
        <v>292</v>
      </c>
      <c r="G90" s="5">
        <v>184</v>
      </c>
      <c r="H90" s="5">
        <v>107</v>
      </c>
      <c r="I90" s="5">
        <v>1</v>
      </c>
      <c r="J90" s="5">
        <v>0</v>
      </c>
      <c r="K90" s="5">
        <v>0</v>
      </c>
      <c r="L90" s="5">
        <v>0</v>
      </c>
      <c r="M90" s="6">
        <v>292</v>
      </c>
      <c r="N90" s="5">
        <v>0</v>
      </c>
      <c r="O90" s="5">
        <v>0</v>
      </c>
      <c r="P90" s="7">
        <v>292</v>
      </c>
      <c r="Q90" s="8">
        <v>3.3780657103192967E-2</v>
      </c>
      <c r="R90" s="8">
        <v>3.3780657103192967E-2</v>
      </c>
      <c r="S90" s="61"/>
      <c r="T90" s="17"/>
      <c r="U90" s="17"/>
    </row>
    <row r="91" spans="2:21" s="18" customFormat="1" x14ac:dyDescent="0.2">
      <c r="B91" s="30" t="s">
        <v>120</v>
      </c>
      <c r="C91" s="9" t="s">
        <v>38</v>
      </c>
      <c r="D91" s="9" t="s">
        <v>128</v>
      </c>
      <c r="E91" s="5">
        <v>5906</v>
      </c>
      <c r="F91" s="5">
        <v>173</v>
      </c>
      <c r="G91" s="5">
        <v>7</v>
      </c>
      <c r="H91" s="5">
        <v>166</v>
      </c>
      <c r="I91" s="5">
        <v>0</v>
      </c>
      <c r="J91" s="5">
        <v>0</v>
      </c>
      <c r="K91" s="5">
        <v>0</v>
      </c>
      <c r="L91" s="5">
        <v>0</v>
      </c>
      <c r="M91" s="6">
        <v>173</v>
      </c>
      <c r="N91" s="5">
        <v>0</v>
      </c>
      <c r="O91" s="5">
        <v>0</v>
      </c>
      <c r="P91" s="7">
        <v>173</v>
      </c>
      <c r="Q91" s="8">
        <v>2.9292245174398917E-2</v>
      </c>
      <c r="R91" s="8">
        <v>2.9292245174398917E-2</v>
      </c>
      <c r="S91" s="61"/>
      <c r="T91" s="17"/>
      <c r="U91" s="17"/>
    </row>
    <row r="92" spans="2:21" s="18" customFormat="1" x14ac:dyDescent="0.2">
      <c r="B92" s="19" t="s">
        <v>23</v>
      </c>
      <c r="C92" s="20"/>
      <c r="D92" s="20"/>
      <c r="E92" s="21">
        <f>+SUM(E85:E91)</f>
        <v>60545</v>
      </c>
      <c r="F92" s="21">
        <f t="shared" ref="F92:L92" si="19">+SUM(F85:F91)</f>
        <v>2191</v>
      </c>
      <c r="G92" s="21">
        <f t="shared" si="19"/>
        <v>1437</v>
      </c>
      <c r="H92" s="21">
        <f t="shared" si="19"/>
        <v>739</v>
      </c>
      <c r="I92" s="21">
        <f t="shared" si="19"/>
        <v>7</v>
      </c>
      <c r="J92" s="21">
        <f t="shared" si="19"/>
        <v>1</v>
      </c>
      <c r="K92" s="21">
        <f t="shared" si="19"/>
        <v>0</v>
      </c>
      <c r="L92" s="21">
        <f t="shared" si="19"/>
        <v>0</v>
      </c>
      <c r="M92" s="21">
        <f t="shared" ref="M92:M148" si="20">SUM(G92:L92)</f>
        <v>2184</v>
      </c>
      <c r="N92" s="21">
        <f>+SUM(N85:N91)</f>
        <v>7</v>
      </c>
      <c r="O92" s="21">
        <f>+SUM(O88:O91)</f>
        <v>0</v>
      </c>
      <c r="P92" s="21">
        <f>+SUM(P85:P91)</f>
        <v>2191</v>
      </c>
      <c r="Q92" s="22">
        <f>IFERROR(F92/E92,0)</f>
        <v>3.6187959369064333E-2</v>
      </c>
      <c r="R92" s="22">
        <f>+IFERROR(M92/E92,0)</f>
        <v>3.6072342885457097E-2</v>
      </c>
      <c r="S92" s="45"/>
      <c r="T92" s="17"/>
      <c r="U92" s="17"/>
    </row>
    <row r="93" spans="2:21" s="18" customFormat="1" x14ac:dyDescent="0.2">
      <c r="B93" s="1" t="s">
        <v>129</v>
      </c>
      <c r="C93" s="10" t="s">
        <v>107</v>
      </c>
      <c r="D93" s="10" t="s">
        <v>130</v>
      </c>
      <c r="E93" s="5">
        <v>15367</v>
      </c>
      <c r="F93" s="5">
        <v>6650</v>
      </c>
      <c r="G93" s="5">
        <v>1439</v>
      </c>
      <c r="H93" s="5">
        <v>706</v>
      </c>
      <c r="I93" s="5">
        <v>50</v>
      </c>
      <c r="J93" s="5">
        <v>4</v>
      </c>
      <c r="K93" s="5">
        <v>0</v>
      </c>
      <c r="L93" s="5">
        <v>0</v>
      </c>
      <c r="M93" s="6">
        <v>2199</v>
      </c>
      <c r="N93" s="5">
        <v>0</v>
      </c>
      <c r="O93" s="5">
        <v>0</v>
      </c>
      <c r="P93" s="7">
        <v>2199</v>
      </c>
      <c r="Q93" s="8">
        <v>0.43274549359016073</v>
      </c>
      <c r="R93" s="8">
        <v>0.14309884818116744</v>
      </c>
      <c r="S93" s="61" t="s">
        <v>131</v>
      </c>
      <c r="T93" s="17"/>
      <c r="U93" s="17"/>
    </row>
    <row r="94" spans="2:21" s="18" customFormat="1" x14ac:dyDescent="0.2">
      <c r="B94" s="1" t="s">
        <v>129</v>
      </c>
      <c r="C94" s="10" t="s">
        <v>107</v>
      </c>
      <c r="D94" s="10" t="s">
        <v>132</v>
      </c>
      <c r="E94" s="5">
        <v>476</v>
      </c>
      <c r="F94" s="5">
        <v>476</v>
      </c>
      <c r="G94" s="5">
        <v>134</v>
      </c>
      <c r="H94" s="5">
        <v>41</v>
      </c>
      <c r="I94" s="5">
        <v>0</v>
      </c>
      <c r="J94" s="5">
        <v>0</v>
      </c>
      <c r="K94" s="5">
        <v>0</v>
      </c>
      <c r="L94" s="5">
        <v>0</v>
      </c>
      <c r="M94" s="6">
        <v>175</v>
      </c>
      <c r="N94" s="5">
        <v>0</v>
      </c>
      <c r="O94" s="5">
        <v>0</v>
      </c>
      <c r="P94" s="7">
        <v>175</v>
      </c>
      <c r="Q94" s="8">
        <v>1</v>
      </c>
      <c r="R94" s="8">
        <v>0.36764705882352944</v>
      </c>
      <c r="S94" s="61" t="s">
        <v>133</v>
      </c>
      <c r="T94" s="17"/>
      <c r="U94" s="17"/>
    </row>
    <row r="95" spans="2:21" s="18" customFormat="1" x14ac:dyDescent="0.2">
      <c r="B95" s="1" t="s">
        <v>129</v>
      </c>
      <c r="C95" s="10" t="s">
        <v>107</v>
      </c>
      <c r="D95" s="10" t="s">
        <v>134</v>
      </c>
      <c r="E95" s="5">
        <v>696</v>
      </c>
      <c r="F95" s="5">
        <v>696</v>
      </c>
      <c r="G95" s="5">
        <v>268</v>
      </c>
      <c r="H95" s="5">
        <v>32</v>
      </c>
      <c r="I95" s="5">
        <v>0</v>
      </c>
      <c r="J95" s="5">
        <v>0</v>
      </c>
      <c r="K95" s="5">
        <v>0</v>
      </c>
      <c r="L95" s="5">
        <v>0</v>
      </c>
      <c r="M95" s="6">
        <v>300</v>
      </c>
      <c r="N95" s="5">
        <v>0</v>
      </c>
      <c r="O95" s="5">
        <v>0</v>
      </c>
      <c r="P95" s="7">
        <v>300</v>
      </c>
      <c r="Q95" s="8">
        <v>1</v>
      </c>
      <c r="R95" s="8">
        <v>0.43103448275862066</v>
      </c>
      <c r="S95" s="61" t="s">
        <v>135</v>
      </c>
      <c r="T95" s="17"/>
      <c r="U95" s="17"/>
    </row>
    <row r="96" spans="2:21" s="18" customFormat="1" x14ac:dyDescent="0.2">
      <c r="B96" s="1" t="s">
        <v>129</v>
      </c>
      <c r="C96" s="10" t="s">
        <v>107</v>
      </c>
      <c r="D96" s="10" t="s">
        <v>136</v>
      </c>
      <c r="E96" s="5">
        <v>956</v>
      </c>
      <c r="F96" s="5">
        <v>849</v>
      </c>
      <c r="G96" s="5">
        <v>261</v>
      </c>
      <c r="H96" s="5">
        <v>203</v>
      </c>
      <c r="I96" s="5">
        <v>3</v>
      </c>
      <c r="J96" s="5">
        <v>0</v>
      </c>
      <c r="K96" s="5">
        <v>0</v>
      </c>
      <c r="L96" s="5">
        <v>0</v>
      </c>
      <c r="M96" s="6">
        <v>467</v>
      </c>
      <c r="N96" s="5">
        <v>0</v>
      </c>
      <c r="O96" s="5">
        <v>0</v>
      </c>
      <c r="P96" s="7">
        <v>467</v>
      </c>
      <c r="Q96" s="8">
        <v>0.88807531380753135</v>
      </c>
      <c r="R96" s="8">
        <v>0.4884937238493724</v>
      </c>
      <c r="S96" s="61" t="s">
        <v>137</v>
      </c>
      <c r="T96" s="17"/>
      <c r="U96" s="17"/>
    </row>
    <row r="97" spans="2:21" s="18" customFormat="1" x14ac:dyDescent="0.2">
      <c r="B97" s="1" t="s">
        <v>129</v>
      </c>
      <c r="C97" s="10" t="s">
        <v>138</v>
      </c>
      <c r="D97" s="10" t="s">
        <v>139</v>
      </c>
      <c r="E97" s="5">
        <v>5197</v>
      </c>
      <c r="F97" s="5">
        <v>4187</v>
      </c>
      <c r="G97" s="5">
        <v>2397</v>
      </c>
      <c r="H97" s="5">
        <v>684</v>
      </c>
      <c r="I97" s="5">
        <v>3</v>
      </c>
      <c r="J97" s="5">
        <v>12</v>
      </c>
      <c r="K97" s="5">
        <v>0</v>
      </c>
      <c r="L97" s="5">
        <v>0</v>
      </c>
      <c r="M97" s="6">
        <v>3096</v>
      </c>
      <c r="N97" s="5">
        <v>0</v>
      </c>
      <c r="O97" s="5">
        <v>0</v>
      </c>
      <c r="P97" s="7">
        <v>3096</v>
      </c>
      <c r="Q97" s="8">
        <v>0.80565710987107952</v>
      </c>
      <c r="R97" s="8">
        <v>0.59572830479122574</v>
      </c>
      <c r="S97" s="61" t="s">
        <v>140</v>
      </c>
      <c r="T97" s="17"/>
      <c r="U97" s="17"/>
    </row>
    <row r="98" spans="2:21" s="18" customFormat="1" x14ac:dyDescent="0.2">
      <c r="B98" s="1" t="s">
        <v>129</v>
      </c>
      <c r="C98" s="10" t="s">
        <v>138</v>
      </c>
      <c r="D98" s="10" t="s">
        <v>141</v>
      </c>
      <c r="E98" s="5">
        <v>2748</v>
      </c>
      <c r="F98" s="5">
        <v>1277</v>
      </c>
      <c r="G98" s="5">
        <v>1030</v>
      </c>
      <c r="H98" s="5">
        <v>55</v>
      </c>
      <c r="I98" s="5">
        <v>0</v>
      </c>
      <c r="J98" s="5">
        <v>1</v>
      </c>
      <c r="K98" s="5">
        <v>0</v>
      </c>
      <c r="L98" s="5">
        <v>0</v>
      </c>
      <c r="M98" s="6">
        <v>1086</v>
      </c>
      <c r="N98" s="5">
        <v>0</v>
      </c>
      <c r="O98" s="5">
        <v>0</v>
      </c>
      <c r="P98" s="7">
        <v>1086</v>
      </c>
      <c r="Q98" s="8">
        <v>0.46470160116448328</v>
      </c>
      <c r="R98" s="8">
        <v>0.39519650655021832</v>
      </c>
      <c r="S98" s="61" t="s">
        <v>142</v>
      </c>
      <c r="T98" s="17"/>
      <c r="U98" s="17"/>
    </row>
    <row r="99" spans="2:21" s="18" customFormat="1" x14ac:dyDescent="0.2">
      <c r="B99" s="1" t="s">
        <v>129</v>
      </c>
      <c r="C99" s="10" t="s">
        <v>138</v>
      </c>
      <c r="D99" s="10" t="s">
        <v>143</v>
      </c>
      <c r="E99" s="5">
        <v>2029</v>
      </c>
      <c r="F99" s="5">
        <v>1895</v>
      </c>
      <c r="G99" s="5">
        <v>1215</v>
      </c>
      <c r="H99" s="5">
        <v>80</v>
      </c>
      <c r="I99" s="5">
        <v>0</v>
      </c>
      <c r="J99" s="5">
        <v>4</v>
      </c>
      <c r="K99" s="5">
        <v>0</v>
      </c>
      <c r="L99" s="5">
        <v>0</v>
      </c>
      <c r="M99" s="6">
        <v>1299</v>
      </c>
      <c r="N99" s="5">
        <v>0</v>
      </c>
      <c r="O99" s="5">
        <v>0</v>
      </c>
      <c r="P99" s="7">
        <v>1299</v>
      </c>
      <c r="Q99" s="8">
        <v>0.93395761458846727</v>
      </c>
      <c r="R99" s="8">
        <v>0.64021685559388863</v>
      </c>
      <c r="S99" s="61" t="s">
        <v>144</v>
      </c>
      <c r="T99" s="17"/>
      <c r="U99" s="17"/>
    </row>
    <row r="100" spans="2:21" s="18" customFormat="1" x14ac:dyDescent="0.2">
      <c r="B100" s="1" t="s">
        <v>129</v>
      </c>
      <c r="C100" s="10" t="s">
        <v>138</v>
      </c>
      <c r="D100" s="10" t="s">
        <v>145</v>
      </c>
      <c r="E100" s="5">
        <v>2141</v>
      </c>
      <c r="F100" s="5">
        <v>1608</v>
      </c>
      <c r="G100" s="5">
        <v>1134</v>
      </c>
      <c r="H100" s="5">
        <v>142</v>
      </c>
      <c r="I100" s="5">
        <v>1</v>
      </c>
      <c r="J100" s="5">
        <v>2</v>
      </c>
      <c r="K100" s="5">
        <v>0</v>
      </c>
      <c r="L100" s="5">
        <v>0</v>
      </c>
      <c r="M100" s="6">
        <v>1279</v>
      </c>
      <c r="N100" s="5">
        <v>0</v>
      </c>
      <c r="O100" s="5">
        <v>0</v>
      </c>
      <c r="P100" s="7">
        <v>1279</v>
      </c>
      <c r="Q100" s="8">
        <v>0.75105091078935082</v>
      </c>
      <c r="R100" s="8">
        <v>0.59738439981317137</v>
      </c>
      <c r="S100" s="61" t="s">
        <v>146</v>
      </c>
      <c r="T100" s="17"/>
      <c r="U100" s="17"/>
    </row>
    <row r="101" spans="2:21" s="18" customFormat="1" x14ac:dyDescent="0.2">
      <c r="B101" s="1" t="s">
        <v>129</v>
      </c>
      <c r="C101" s="10" t="s">
        <v>107</v>
      </c>
      <c r="D101" s="10" t="s">
        <v>147</v>
      </c>
      <c r="E101" s="5">
        <v>1805</v>
      </c>
      <c r="F101" s="5">
        <v>1805</v>
      </c>
      <c r="G101" s="5">
        <v>420</v>
      </c>
      <c r="H101" s="5">
        <v>633</v>
      </c>
      <c r="I101" s="5">
        <v>30</v>
      </c>
      <c r="J101" s="5">
        <v>1</v>
      </c>
      <c r="K101" s="5">
        <v>0</v>
      </c>
      <c r="L101" s="5">
        <v>0</v>
      </c>
      <c r="M101" s="6">
        <v>1084</v>
      </c>
      <c r="N101" s="5">
        <v>0</v>
      </c>
      <c r="O101" s="5">
        <v>0</v>
      </c>
      <c r="P101" s="7">
        <v>1084</v>
      </c>
      <c r="Q101" s="8">
        <v>1</v>
      </c>
      <c r="R101" s="8">
        <v>0.60055401662049857</v>
      </c>
      <c r="S101" s="61" t="s">
        <v>148</v>
      </c>
      <c r="T101" s="17"/>
      <c r="U101" s="17"/>
    </row>
    <row r="102" spans="2:21" s="18" customFormat="1" x14ac:dyDescent="0.2">
      <c r="B102" s="1" t="s">
        <v>129</v>
      </c>
      <c r="C102" s="10" t="s">
        <v>107</v>
      </c>
      <c r="D102" s="10" t="s">
        <v>149</v>
      </c>
      <c r="E102" s="5">
        <v>1520</v>
      </c>
      <c r="F102" s="5">
        <v>1414</v>
      </c>
      <c r="G102" s="5">
        <v>340</v>
      </c>
      <c r="H102" s="5">
        <v>105</v>
      </c>
      <c r="I102" s="5">
        <v>0</v>
      </c>
      <c r="J102" s="5">
        <v>1</v>
      </c>
      <c r="K102" s="5">
        <v>0</v>
      </c>
      <c r="L102" s="5">
        <v>0</v>
      </c>
      <c r="M102" s="6">
        <v>446</v>
      </c>
      <c r="N102" s="5">
        <v>0</v>
      </c>
      <c r="O102" s="5">
        <v>0</v>
      </c>
      <c r="P102" s="7">
        <v>446</v>
      </c>
      <c r="Q102" s="8">
        <v>0.93026315789473679</v>
      </c>
      <c r="R102" s="8">
        <v>0.29342105263157897</v>
      </c>
      <c r="S102" s="61" t="s">
        <v>150</v>
      </c>
      <c r="T102" s="17"/>
      <c r="U102" s="17"/>
    </row>
    <row r="103" spans="2:21" s="18" customFormat="1" x14ac:dyDescent="0.2">
      <c r="B103" s="1" t="s">
        <v>129</v>
      </c>
      <c r="C103" s="10" t="s">
        <v>107</v>
      </c>
      <c r="D103" s="10" t="s">
        <v>96</v>
      </c>
      <c r="E103" s="5">
        <v>1114</v>
      </c>
      <c r="F103" s="5">
        <v>876</v>
      </c>
      <c r="G103" s="5">
        <v>346</v>
      </c>
      <c r="H103" s="5">
        <v>297</v>
      </c>
      <c r="I103" s="5">
        <v>0</v>
      </c>
      <c r="J103" s="5">
        <v>0</v>
      </c>
      <c r="K103" s="5">
        <v>0</v>
      </c>
      <c r="L103" s="5">
        <v>0</v>
      </c>
      <c r="M103" s="6">
        <v>643</v>
      </c>
      <c r="N103" s="5">
        <v>0</v>
      </c>
      <c r="O103" s="5">
        <v>0</v>
      </c>
      <c r="P103" s="7">
        <v>643</v>
      </c>
      <c r="Q103" s="8">
        <v>0.78635547576301612</v>
      </c>
      <c r="R103" s="8">
        <v>0.57719928186714542</v>
      </c>
      <c r="S103" s="61" t="s">
        <v>151</v>
      </c>
      <c r="T103" s="17"/>
      <c r="U103" s="17"/>
    </row>
    <row r="104" spans="2:21" s="18" customFormat="1" x14ac:dyDescent="0.2">
      <c r="B104" s="19" t="s">
        <v>23</v>
      </c>
      <c r="C104" s="20"/>
      <c r="D104" s="20"/>
      <c r="E104" s="21">
        <f>+SUM(E93:E103)</f>
        <v>34049</v>
      </c>
      <c r="F104" s="21">
        <f t="shared" ref="F104:L104" si="21">+SUM(F93:F103)</f>
        <v>21733</v>
      </c>
      <c r="G104" s="21">
        <f t="shared" si="21"/>
        <v>8984</v>
      </c>
      <c r="H104" s="21">
        <f t="shared" si="21"/>
        <v>2978</v>
      </c>
      <c r="I104" s="21">
        <f t="shared" si="21"/>
        <v>87</v>
      </c>
      <c r="J104" s="21">
        <f t="shared" si="21"/>
        <v>25</v>
      </c>
      <c r="K104" s="21">
        <f t="shared" si="21"/>
        <v>0</v>
      </c>
      <c r="L104" s="21">
        <f t="shared" si="21"/>
        <v>0</v>
      </c>
      <c r="M104" s="21">
        <f t="shared" si="20"/>
        <v>12074</v>
      </c>
      <c r="N104" s="21">
        <f t="shared" ref="N104:P104" si="22">+SUM(N93:N103)</f>
        <v>0</v>
      </c>
      <c r="O104" s="21">
        <f t="shared" si="22"/>
        <v>0</v>
      </c>
      <c r="P104" s="21">
        <f t="shared" si="22"/>
        <v>12074</v>
      </c>
      <c r="Q104" s="22">
        <f>IFERROR(F104/E104,0)</f>
        <v>0.63828599958882781</v>
      </c>
      <c r="R104" s="22">
        <f>+IFERROR(M104/E104,0)</f>
        <v>0.35460659637581132</v>
      </c>
      <c r="S104" s="45"/>
      <c r="T104" s="17"/>
      <c r="U104" s="17"/>
    </row>
    <row r="105" spans="2:21" s="18" customFormat="1" x14ac:dyDescent="0.2">
      <c r="B105" s="30" t="s">
        <v>152</v>
      </c>
      <c r="C105" s="33" t="s">
        <v>103</v>
      </c>
      <c r="D105" s="33" t="s">
        <v>153</v>
      </c>
      <c r="E105" s="52">
        <v>2910</v>
      </c>
      <c r="F105" s="52">
        <v>1246</v>
      </c>
      <c r="G105" s="52">
        <v>512</v>
      </c>
      <c r="H105" s="52">
        <v>0</v>
      </c>
      <c r="I105" s="52">
        <v>0</v>
      </c>
      <c r="J105" s="52">
        <v>0</v>
      </c>
      <c r="K105" s="52">
        <v>0</v>
      </c>
      <c r="L105" s="52">
        <v>0</v>
      </c>
      <c r="M105" s="42">
        <v>512</v>
      </c>
      <c r="N105" s="42">
        <v>6</v>
      </c>
      <c r="O105" s="42">
        <v>0</v>
      </c>
      <c r="P105" s="42">
        <v>518</v>
      </c>
      <c r="Q105" s="60">
        <v>0.42817869415807558</v>
      </c>
      <c r="R105" s="60">
        <v>0.1759450171821306</v>
      </c>
      <c r="S105" s="62"/>
      <c r="T105" s="17"/>
      <c r="U105" s="17"/>
    </row>
    <row r="106" spans="2:21" s="18" customFormat="1" x14ac:dyDescent="0.2">
      <c r="B106" s="30" t="s">
        <v>152</v>
      </c>
      <c r="C106" s="33" t="s">
        <v>96</v>
      </c>
      <c r="D106" s="33" t="s">
        <v>154</v>
      </c>
      <c r="E106" s="52">
        <v>1324</v>
      </c>
      <c r="F106" s="52">
        <v>689</v>
      </c>
      <c r="G106" s="52">
        <v>689</v>
      </c>
      <c r="H106" s="52"/>
      <c r="I106" s="52"/>
      <c r="J106" s="52"/>
      <c r="K106" s="52"/>
      <c r="L106" s="52"/>
      <c r="M106" s="42">
        <v>689</v>
      </c>
      <c r="N106" s="42">
        <v>1</v>
      </c>
      <c r="O106" s="42">
        <v>0</v>
      </c>
      <c r="P106" s="42">
        <v>690</v>
      </c>
      <c r="Q106" s="60">
        <v>1.5612926324662759E-3</v>
      </c>
      <c r="R106" s="60">
        <v>0.1759450171821306</v>
      </c>
      <c r="S106" s="62"/>
      <c r="T106" s="17"/>
      <c r="U106" s="17"/>
    </row>
    <row r="107" spans="2:21" s="18" customFormat="1" x14ac:dyDescent="0.2">
      <c r="B107" s="30" t="s">
        <v>152</v>
      </c>
      <c r="C107" s="63" t="s">
        <v>96</v>
      </c>
      <c r="D107" s="63" t="s">
        <v>155</v>
      </c>
      <c r="E107" s="52">
        <v>389</v>
      </c>
      <c r="F107" s="52">
        <v>184</v>
      </c>
      <c r="G107" s="52">
        <v>184</v>
      </c>
      <c r="H107" s="52"/>
      <c r="I107" s="52"/>
      <c r="J107" s="52"/>
      <c r="K107" s="52"/>
      <c r="L107" s="52"/>
      <c r="M107" s="42">
        <v>184</v>
      </c>
      <c r="N107" s="5">
        <v>0</v>
      </c>
      <c r="O107" s="5">
        <v>0</v>
      </c>
      <c r="P107" s="42">
        <v>184</v>
      </c>
      <c r="Q107" s="60">
        <v>1.7388839011482304E-3</v>
      </c>
      <c r="R107" s="60">
        <v>0.1759450171821306</v>
      </c>
      <c r="S107" s="62"/>
      <c r="T107" s="17"/>
      <c r="U107" s="17"/>
    </row>
    <row r="108" spans="2:21" s="18" customFormat="1" x14ac:dyDescent="0.2">
      <c r="B108" s="19" t="s">
        <v>23</v>
      </c>
      <c r="C108" s="20"/>
      <c r="D108" s="20"/>
      <c r="E108" s="21">
        <f>+SUM(E105:E107)</f>
        <v>4623</v>
      </c>
      <c r="F108" s="21">
        <f t="shared" ref="F108:L108" si="23">+SUM(F105:F107)</f>
        <v>2119</v>
      </c>
      <c r="G108" s="21">
        <f t="shared" si="23"/>
        <v>1385</v>
      </c>
      <c r="H108" s="21">
        <f t="shared" si="23"/>
        <v>0</v>
      </c>
      <c r="I108" s="21">
        <f t="shared" si="23"/>
        <v>0</v>
      </c>
      <c r="J108" s="21">
        <f t="shared" si="23"/>
        <v>0</v>
      </c>
      <c r="K108" s="21">
        <f t="shared" si="23"/>
        <v>0</v>
      </c>
      <c r="L108" s="21">
        <f t="shared" si="23"/>
        <v>0</v>
      </c>
      <c r="M108" s="21">
        <f t="shared" ref="M108" si="24">SUM(G108:L108)</f>
        <v>1385</v>
      </c>
      <c r="N108" s="21">
        <f>+SUM(N105:N107)</f>
        <v>7</v>
      </c>
      <c r="O108" s="21">
        <f>+SUM(O95:O107)</f>
        <v>0</v>
      </c>
      <c r="P108" s="21">
        <f>+SUM(P105:P107)</f>
        <v>1392</v>
      </c>
      <c r="Q108" s="22">
        <f>IFERROR(F108/E108,0)</f>
        <v>0.45836037205277957</v>
      </c>
      <c r="R108" s="22">
        <f>+IFERROR(M108/E108,0)</f>
        <v>0.29958901146441702</v>
      </c>
      <c r="S108" s="59"/>
      <c r="T108" s="17"/>
      <c r="U108" s="17"/>
    </row>
    <row r="109" spans="2:21" s="18" customFormat="1" x14ac:dyDescent="0.2">
      <c r="B109" s="30" t="s">
        <v>156</v>
      </c>
      <c r="C109" s="9" t="s">
        <v>157</v>
      </c>
      <c r="D109" s="9" t="s">
        <v>158</v>
      </c>
      <c r="E109" s="5">
        <v>140</v>
      </c>
      <c r="F109" s="5">
        <v>140</v>
      </c>
      <c r="G109" s="5">
        <v>1</v>
      </c>
      <c r="H109" s="5">
        <v>121</v>
      </c>
      <c r="I109" s="5">
        <v>0</v>
      </c>
      <c r="J109" s="5">
        <v>0</v>
      </c>
      <c r="K109" s="5">
        <v>0</v>
      </c>
      <c r="L109" s="5">
        <v>0</v>
      </c>
      <c r="M109" s="6">
        <v>122</v>
      </c>
      <c r="N109" s="5">
        <v>0</v>
      </c>
      <c r="O109" s="5">
        <v>0</v>
      </c>
      <c r="P109" s="7">
        <v>122</v>
      </c>
      <c r="Q109" s="8">
        <v>1</v>
      </c>
      <c r="R109" s="8">
        <v>0.87142857142857144</v>
      </c>
      <c r="S109" s="61"/>
      <c r="T109" s="17"/>
      <c r="U109" s="17"/>
    </row>
    <row r="110" spans="2:21" s="18" customFormat="1" x14ac:dyDescent="0.2">
      <c r="B110" s="19" t="s">
        <v>23</v>
      </c>
      <c r="C110" s="20"/>
      <c r="D110" s="20"/>
      <c r="E110" s="21">
        <f>+SUM(E109)</f>
        <v>140</v>
      </c>
      <c r="F110" s="21">
        <f>+SUM(F109)</f>
        <v>140</v>
      </c>
      <c r="G110" s="21">
        <f t="shared" ref="G110:L110" si="25">+SUM(G109)</f>
        <v>1</v>
      </c>
      <c r="H110" s="21">
        <f t="shared" si="25"/>
        <v>121</v>
      </c>
      <c r="I110" s="21">
        <f t="shared" si="25"/>
        <v>0</v>
      </c>
      <c r="J110" s="21">
        <f t="shared" si="25"/>
        <v>0</v>
      </c>
      <c r="K110" s="21">
        <f t="shared" si="25"/>
        <v>0</v>
      </c>
      <c r="L110" s="21">
        <f t="shared" si="25"/>
        <v>0</v>
      </c>
      <c r="M110" s="21">
        <f t="shared" si="20"/>
        <v>122</v>
      </c>
      <c r="N110" s="21">
        <f>+SUM(N109)</f>
        <v>0</v>
      </c>
      <c r="O110" s="21">
        <f>+SUM(O109)</f>
        <v>0</v>
      </c>
      <c r="P110" s="21">
        <f>+SUM(P109)</f>
        <v>122</v>
      </c>
      <c r="Q110" s="22">
        <f>IFERROR(F110/E110,0)</f>
        <v>1</v>
      </c>
      <c r="R110" s="22">
        <f>+IFERROR(M110/E110,0)</f>
        <v>0.87142857142857144</v>
      </c>
      <c r="S110" s="20"/>
      <c r="T110" s="17"/>
      <c r="U110" s="17"/>
    </row>
    <row r="111" spans="2:21" s="18" customFormat="1" x14ac:dyDescent="0.2">
      <c r="B111" s="1" t="s">
        <v>159</v>
      </c>
      <c r="C111" s="10" t="s">
        <v>157</v>
      </c>
      <c r="D111" s="10" t="s">
        <v>160</v>
      </c>
      <c r="E111" s="5">
        <v>166</v>
      </c>
      <c r="F111" s="5">
        <v>166</v>
      </c>
      <c r="G111" s="5">
        <v>18</v>
      </c>
      <c r="H111" s="5">
        <v>53</v>
      </c>
      <c r="I111" s="5">
        <v>0</v>
      </c>
      <c r="J111" s="5">
        <v>0</v>
      </c>
      <c r="K111" s="5">
        <v>0</v>
      </c>
      <c r="L111" s="5">
        <v>0</v>
      </c>
      <c r="M111" s="6">
        <v>71</v>
      </c>
      <c r="N111" s="5">
        <v>0</v>
      </c>
      <c r="O111" s="5">
        <v>0</v>
      </c>
      <c r="P111" s="7">
        <v>71</v>
      </c>
      <c r="Q111" s="8">
        <v>1</v>
      </c>
      <c r="R111" s="8">
        <v>0.42771084337349397</v>
      </c>
      <c r="S111" s="61"/>
      <c r="T111" s="17"/>
      <c r="U111" s="17"/>
    </row>
    <row r="112" spans="2:21" s="18" customFormat="1" x14ac:dyDescent="0.2">
      <c r="B112" s="1" t="s">
        <v>159</v>
      </c>
      <c r="C112" s="10" t="s">
        <v>20</v>
      </c>
      <c r="D112" s="10" t="s">
        <v>161</v>
      </c>
      <c r="E112" s="5">
        <v>175</v>
      </c>
      <c r="F112" s="5">
        <v>175</v>
      </c>
      <c r="G112" s="5">
        <v>131</v>
      </c>
      <c r="H112" s="5">
        <v>42</v>
      </c>
      <c r="I112" s="5">
        <v>0</v>
      </c>
      <c r="J112" s="5">
        <v>0</v>
      </c>
      <c r="K112" s="5">
        <v>0</v>
      </c>
      <c r="L112" s="5">
        <v>0</v>
      </c>
      <c r="M112" s="6">
        <v>173</v>
      </c>
      <c r="N112" s="5">
        <v>1</v>
      </c>
      <c r="O112" s="5">
        <v>0</v>
      </c>
      <c r="P112" s="7">
        <v>174</v>
      </c>
      <c r="Q112" s="8">
        <v>1</v>
      </c>
      <c r="R112" s="8">
        <v>0.98857142857142855</v>
      </c>
      <c r="S112" s="61"/>
      <c r="T112" s="17"/>
      <c r="U112" s="17"/>
    </row>
    <row r="113" spans="2:21" s="18" customFormat="1" x14ac:dyDescent="0.2">
      <c r="B113" s="19" t="s">
        <v>23</v>
      </c>
      <c r="C113" s="45"/>
      <c r="D113" s="45"/>
      <c r="E113" s="21">
        <f t="shared" ref="E113:L113" si="26">+SUM(E111:E112)</f>
        <v>341</v>
      </c>
      <c r="F113" s="21">
        <f t="shared" si="26"/>
        <v>341</v>
      </c>
      <c r="G113" s="21">
        <f t="shared" si="26"/>
        <v>149</v>
      </c>
      <c r="H113" s="21">
        <f t="shared" si="26"/>
        <v>95</v>
      </c>
      <c r="I113" s="21">
        <f t="shared" si="26"/>
        <v>0</v>
      </c>
      <c r="J113" s="21">
        <f t="shared" si="26"/>
        <v>0</v>
      </c>
      <c r="K113" s="21">
        <f t="shared" si="26"/>
        <v>0</v>
      </c>
      <c r="L113" s="21">
        <f t="shared" si="26"/>
        <v>0</v>
      </c>
      <c r="M113" s="21">
        <f t="shared" ref="M113" si="27">SUM(G113:L113)</f>
        <v>244</v>
      </c>
      <c r="N113" s="21">
        <f t="shared" ref="N113:P113" si="28">+SUM(N111:N112)</f>
        <v>1</v>
      </c>
      <c r="O113" s="21">
        <f t="shared" si="28"/>
        <v>0</v>
      </c>
      <c r="P113" s="21">
        <f t="shared" si="28"/>
        <v>245</v>
      </c>
      <c r="Q113" s="22">
        <f>IFERROR(F113/E113,0)</f>
        <v>1</v>
      </c>
      <c r="R113" s="22">
        <f>+IFERROR(M113/E113,0)</f>
        <v>0.71554252199413493</v>
      </c>
      <c r="S113" s="45"/>
      <c r="T113" s="17"/>
      <c r="U113" s="17"/>
    </row>
    <row r="114" spans="2:21" s="18" customFormat="1" ht="24" x14ac:dyDescent="0.2">
      <c r="B114" s="1" t="s">
        <v>162</v>
      </c>
      <c r="C114" s="10" t="s">
        <v>111</v>
      </c>
      <c r="D114" s="10" t="s">
        <v>163</v>
      </c>
      <c r="E114" s="5">
        <v>6621</v>
      </c>
      <c r="F114" s="5">
        <v>5680</v>
      </c>
      <c r="G114" s="5">
        <v>194</v>
      </c>
      <c r="H114" s="5">
        <v>4022</v>
      </c>
      <c r="I114" s="5">
        <v>544</v>
      </c>
      <c r="J114" s="5">
        <v>122</v>
      </c>
      <c r="K114" s="5">
        <v>0</v>
      </c>
      <c r="L114" s="5">
        <v>0</v>
      </c>
      <c r="M114" s="6">
        <v>4882</v>
      </c>
      <c r="N114" s="5">
        <v>1</v>
      </c>
      <c r="O114" s="5">
        <v>0</v>
      </c>
      <c r="P114" s="7">
        <v>4883</v>
      </c>
      <c r="Q114" s="8">
        <v>0.85787645370789911</v>
      </c>
      <c r="R114" s="8">
        <v>0.73735085334541606</v>
      </c>
      <c r="S114" s="61"/>
      <c r="T114" s="17"/>
      <c r="U114" s="17"/>
    </row>
    <row r="115" spans="2:21" s="18" customFormat="1" ht="24" x14ac:dyDescent="0.2">
      <c r="B115" s="1" t="s">
        <v>162</v>
      </c>
      <c r="C115" s="10" t="s">
        <v>111</v>
      </c>
      <c r="D115" s="10" t="s">
        <v>164</v>
      </c>
      <c r="E115" s="5">
        <v>10683</v>
      </c>
      <c r="F115" s="5">
        <v>2208</v>
      </c>
      <c r="G115" s="5">
        <v>41</v>
      </c>
      <c r="H115" s="5">
        <v>1176</v>
      </c>
      <c r="I115" s="5">
        <v>884</v>
      </c>
      <c r="J115" s="5">
        <v>57</v>
      </c>
      <c r="K115" s="5">
        <v>0</v>
      </c>
      <c r="L115" s="5">
        <v>0</v>
      </c>
      <c r="M115" s="6">
        <v>2158</v>
      </c>
      <c r="N115" s="5">
        <v>0</v>
      </c>
      <c r="O115" s="5">
        <v>0</v>
      </c>
      <c r="P115" s="7">
        <v>2158</v>
      </c>
      <c r="Q115" s="8">
        <v>0.20668351586632969</v>
      </c>
      <c r="R115" s="8">
        <v>0.20200318262660302</v>
      </c>
      <c r="S115" s="61"/>
      <c r="T115" s="17"/>
      <c r="U115" s="17"/>
    </row>
    <row r="116" spans="2:21" s="18" customFormat="1" x14ac:dyDescent="0.2">
      <c r="B116" s="19" t="s">
        <v>23</v>
      </c>
      <c r="C116" s="45"/>
      <c r="D116" s="45"/>
      <c r="E116" s="21">
        <f t="shared" ref="E116:P116" si="29">+SUM(E114:E115)</f>
        <v>17304</v>
      </c>
      <c r="F116" s="21">
        <f t="shared" si="29"/>
        <v>7888</v>
      </c>
      <c r="G116" s="21">
        <f t="shared" si="29"/>
        <v>235</v>
      </c>
      <c r="H116" s="21">
        <f t="shared" si="29"/>
        <v>5198</v>
      </c>
      <c r="I116" s="21">
        <f t="shared" si="29"/>
        <v>1428</v>
      </c>
      <c r="J116" s="21">
        <f t="shared" si="29"/>
        <v>179</v>
      </c>
      <c r="K116" s="21">
        <f t="shared" si="29"/>
        <v>0</v>
      </c>
      <c r="L116" s="21">
        <f t="shared" si="29"/>
        <v>0</v>
      </c>
      <c r="M116" s="21">
        <f t="shared" si="20"/>
        <v>7040</v>
      </c>
      <c r="N116" s="21">
        <f t="shared" si="29"/>
        <v>1</v>
      </c>
      <c r="O116" s="21">
        <f t="shared" si="29"/>
        <v>0</v>
      </c>
      <c r="P116" s="21">
        <f t="shared" si="29"/>
        <v>7041</v>
      </c>
      <c r="Q116" s="22">
        <f>IFERROR(F116/E116,0)</f>
        <v>0.45584835876098012</v>
      </c>
      <c r="R116" s="22">
        <f>+IFERROR(M116/E116,0)</f>
        <v>0.40684234858992141</v>
      </c>
      <c r="S116" s="45"/>
      <c r="T116" s="17"/>
      <c r="U116" s="17"/>
    </row>
    <row r="117" spans="2:21" s="18" customFormat="1" x14ac:dyDescent="0.2">
      <c r="B117" s="30" t="s">
        <v>165</v>
      </c>
      <c r="C117" s="31" t="s">
        <v>111</v>
      </c>
      <c r="D117" s="31" t="s">
        <v>164</v>
      </c>
      <c r="E117" s="5">
        <v>12160</v>
      </c>
      <c r="F117" s="5">
        <v>2500</v>
      </c>
      <c r="G117" s="5">
        <v>21</v>
      </c>
      <c r="H117" s="5">
        <v>187</v>
      </c>
      <c r="I117" s="5">
        <v>1720</v>
      </c>
      <c r="J117" s="5">
        <v>309</v>
      </c>
      <c r="K117" s="5">
        <v>143</v>
      </c>
      <c r="L117" s="5"/>
      <c r="M117" s="37">
        <v>2380</v>
      </c>
      <c r="N117" s="5">
        <v>26</v>
      </c>
      <c r="O117" s="5">
        <v>0</v>
      </c>
      <c r="P117" s="7">
        <v>2406</v>
      </c>
      <c r="Q117" s="8">
        <v>0.20559210526315788</v>
      </c>
      <c r="R117" s="8">
        <v>0.19572368421052633</v>
      </c>
      <c r="S117" s="64"/>
      <c r="T117" s="17"/>
      <c r="U117" s="17"/>
    </row>
    <row r="118" spans="2:21" s="18" customFormat="1" x14ac:dyDescent="0.2">
      <c r="B118" s="30" t="s">
        <v>165</v>
      </c>
      <c r="C118" s="31" t="s">
        <v>111</v>
      </c>
      <c r="D118" s="31" t="s">
        <v>166</v>
      </c>
      <c r="E118" s="5">
        <v>2039</v>
      </c>
      <c r="F118" s="5">
        <v>180</v>
      </c>
      <c r="G118" s="5">
        <v>6</v>
      </c>
      <c r="H118" s="5">
        <v>7</v>
      </c>
      <c r="I118" s="5">
        <v>122</v>
      </c>
      <c r="J118" s="5"/>
      <c r="K118" s="5"/>
      <c r="L118" s="5"/>
      <c r="M118" s="37">
        <v>135</v>
      </c>
      <c r="N118" s="5"/>
      <c r="O118" s="5"/>
      <c r="P118" s="7">
        <v>135</v>
      </c>
      <c r="Q118" s="8">
        <v>8.827856792545366E-2</v>
      </c>
      <c r="R118" s="8">
        <v>6.6208925944090238E-2</v>
      </c>
      <c r="S118" s="4"/>
      <c r="T118" s="17"/>
      <c r="U118" s="17"/>
    </row>
    <row r="119" spans="2:21" s="18" customFormat="1" x14ac:dyDescent="0.2">
      <c r="B119" s="30" t="s">
        <v>165</v>
      </c>
      <c r="C119" s="31" t="s">
        <v>111</v>
      </c>
      <c r="D119" s="31" t="s">
        <v>167</v>
      </c>
      <c r="E119" s="5">
        <v>1716</v>
      </c>
      <c r="F119" s="5">
        <v>100</v>
      </c>
      <c r="G119" s="5"/>
      <c r="H119" s="5"/>
      <c r="I119" s="5">
        <v>101</v>
      </c>
      <c r="J119" s="5"/>
      <c r="K119" s="5"/>
      <c r="L119" s="5"/>
      <c r="M119" s="37">
        <v>101</v>
      </c>
      <c r="N119" s="5"/>
      <c r="O119" s="5"/>
      <c r="P119" s="7">
        <v>101</v>
      </c>
      <c r="Q119" s="8">
        <v>5.8275058275058272E-2</v>
      </c>
      <c r="R119" s="8">
        <v>5.8857808857808856E-2</v>
      </c>
      <c r="S119" s="4"/>
      <c r="T119" s="17"/>
      <c r="U119" s="17"/>
    </row>
    <row r="120" spans="2:21" s="18" customFormat="1" x14ac:dyDescent="0.2">
      <c r="B120" s="30" t="s">
        <v>165</v>
      </c>
      <c r="C120" s="31" t="s">
        <v>111</v>
      </c>
      <c r="D120" s="31" t="s">
        <v>168</v>
      </c>
      <c r="E120" s="5">
        <v>1081</v>
      </c>
      <c r="F120" s="5">
        <v>550</v>
      </c>
      <c r="G120" s="5">
        <v>54</v>
      </c>
      <c r="H120" s="5">
        <v>435</v>
      </c>
      <c r="I120" s="5">
        <v>40</v>
      </c>
      <c r="J120" s="5"/>
      <c r="K120" s="5"/>
      <c r="L120" s="5"/>
      <c r="M120" s="37">
        <v>529</v>
      </c>
      <c r="N120" s="5">
        <v>5</v>
      </c>
      <c r="O120" s="5"/>
      <c r="P120" s="7">
        <v>534</v>
      </c>
      <c r="Q120" s="8">
        <v>0.50878815911193342</v>
      </c>
      <c r="R120" s="8">
        <v>0.48936170212765956</v>
      </c>
      <c r="S120" s="4"/>
      <c r="T120" s="17"/>
      <c r="U120" s="17"/>
    </row>
    <row r="121" spans="2:21" s="18" customFormat="1" x14ac:dyDescent="0.2">
      <c r="B121" s="30" t="s">
        <v>165</v>
      </c>
      <c r="C121" s="31" t="s">
        <v>111</v>
      </c>
      <c r="D121" s="31" t="s">
        <v>169</v>
      </c>
      <c r="E121" s="5">
        <v>1082</v>
      </c>
      <c r="F121" s="5">
        <v>1000</v>
      </c>
      <c r="G121" s="5">
        <v>137</v>
      </c>
      <c r="H121" s="5">
        <v>630</v>
      </c>
      <c r="I121" s="5">
        <v>166</v>
      </c>
      <c r="J121" s="5"/>
      <c r="K121" s="5"/>
      <c r="L121" s="5"/>
      <c r="M121" s="37">
        <v>933</v>
      </c>
      <c r="N121" s="5">
        <v>13</v>
      </c>
      <c r="O121" s="5"/>
      <c r="P121" s="7">
        <v>946</v>
      </c>
      <c r="Q121" s="8">
        <v>0.92421441774491686</v>
      </c>
      <c r="R121" s="8">
        <v>0.86229205175600743</v>
      </c>
      <c r="S121" s="4"/>
      <c r="T121" s="17"/>
      <c r="U121" s="17"/>
    </row>
    <row r="122" spans="2:21" s="18" customFormat="1" x14ac:dyDescent="0.2">
      <c r="B122" s="30" t="s">
        <v>165</v>
      </c>
      <c r="C122" s="31" t="s">
        <v>111</v>
      </c>
      <c r="D122" s="31" t="s">
        <v>170</v>
      </c>
      <c r="E122" s="5">
        <v>427</v>
      </c>
      <c r="F122" s="5">
        <v>30</v>
      </c>
      <c r="G122" s="5"/>
      <c r="H122" s="5">
        <v>28</v>
      </c>
      <c r="I122" s="5"/>
      <c r="J122" s="5"/>
      <c r="K122" s="5"/>
      <c r="L122" s="5"/>
      <c r="M122" s="37">
        <v>28</v>
      </c>
      <c r="N122" s="5"/>
      <c r="O122" s="5"/>
      <c r="P122" s="7">
        <v>28</v>
      </c>
      <c r="Q122" s="8">
        <v>7.0257611241217793E-2</v>
      </c>
      <c r="R122" s="8">
        <v>6.5573770491803282E-2</v>
      </c>
      <c r="S122" s="4"/>
      <c r="T122" s="17"/>
      <c r="U122" s="17"/>
    </row>
    <row r="123" spans="2:21" s="18" customFormat="1" x14ac:dyDescent="0.2">
      <c r="B123" s="30" t="s">
        <v>165</v>
      </c>
      <c r="C123" s="31" t="s">
        <v>111</v>
      </c>
      <c r="D123" s="31" t="s">
        <v>171</v>
      </c>
      <c r="E123" s="5">
        <v>2708</v>
      </c>
      <c r="F123" s="5">
        <v>300</v>
      </c>
      <c r="G123" s="5">
        <v>329</v>
      </c>
      <c r="H123" s="5">
        <v>27</v>
      </c>
      <c r="I123" s="5">
        <v>18</v>
      </c>
      <c r="J123" s="5">
        <v>1</v>
      </c>
      <c r="K123" s="5"/>
      <c r="L123" s="5"/>
      <c r="M123" s="37">
        <v>375</v>
      </c>
      <c r="N123" s="5"/>
      <c r="O123" s="5"/>
      <c r="P123" s="7">
        <v>375</v>
      </c>
      <c r="Q123" s="8">
        <v>0.11078286558345643</v>
      </c>
      <c r="R123" s="8">
        <v>0.13847858197932053</v>
      </c>
      <c r="S123" s="4"/>
      <c r="T123" s="17"/>
      <c r="U123" s="17"/>
    </row>
    <row r="124" spans="2:21" s="18" customFormat="1" x14ac:dyDescent="0.2">
      <c r="B124" s="19" t="s">
        <v>23</v>
      </c>
      <c r="C124" s="20"/>
      <c r="D124" s="20"/>
      <c r="E124" s="21">
        <f t="shared" ref="E124:O124" si="30">+SUM(E117:E123)</f>
        <v>21213</v>
      </c>
      <c r="F124" s="21">
        <f t="shared" si="30"/>
        <v>4660</v>
      </c>
      <c r="G124" s="21">
        <f t="shared" si="30"/>
        <v>547</v>
      </c>
      <c r="H124" s="21">
        <f t="shared" si="30"/>
        <v>1314</v>
      </c>
      <c r="I124" s="21">
        <f t="shared" si="30"/>
        <v>2167</v>
      </c>
      <c r="J124" s="21">
        <f t="shared" si="30"/>
        <v>310</v>
      </c>
      <c r="K124" s="21">
        <f t="shared" si="30"/>
        <v>143</v>
      </c>
      <c r="L124" s="21">
        <f t="shared" si="30"/>
        <v>0</v>
      </c>
      <c r="M124" s="21">
        <f t="shared" si="20"/>
        <v>4481</v>
      </c>
      <c r="N124" s="21">
        <f t="shared" si="30"/>
        <v>44</v>
      </c>
      <c r="O124" s="21">
        <f t="shared" si="30"/>
        <v>0</v>
      </c>
      <c r="P124" s="21">
        <f>+SUM(P117:P123)</f>
        <v>4525</v>
      </c>
      <c r="Q124" s="22">
        <f>IFERROR(F124/E124,0)</f>
        <v>0.21967661339744496</v>
      </c>
      <c r="R124" s="22">
        <f>+IFERROR(M124/E124,0)</f>
        <v>0.21123839155234997</v>
      </c>
      <c r="S124" s="45"/>
      <c r="T124" s="17"/>
      <c r="U124" s="17"/>
    </row>
    <row r="125" spans="2:21" s="18" customFormat="1" ht="24" x14ac:dyDescent="0.2">
      <c r="B125" s="1" t="s">
        <v>172</v>
      </c>
      <c r="C125" s="9" t="s">
        <v>111</v>
      </c>
      <c r="D125" s="9" t="s">
        <v>173</v>
      </c>
      <c r="E125" s="5">
        <v>4500</v>
      </c>
      <c r="F125" s="5">
        <v>3500</v>
      </c>
      <c r="G125" s="5">
        <v>915</v>
      </c>
      <c r="H125" s="5">
        <v>1865</v>
      </c>
      <c r="I125" s="5">
        <v>223</v>
      </c>
      <c r="J125" s="5">
        <v>0</v>
      </c>
      <c r="K125" s="5">
        <v>0</v>
      </c>
      <c r="L125" s="5">
        <v>0</v>
      </c>
      <c r="M125" s="6">
        <v>3003</v>
      </c>
      <c r="N125" s="5">
        <v>1</v>
      </c>
      <c r="O125" s="5">
        <v>0</v>
      </c>
      <c r="P125" s="7">
        <v>3004</v>
      </c>
      <c r="Q125" s="8">
        <v>0.77777777777777779</v>
      </c>
      <c r="R125" s="8">
        <v>0.66733333333333333</v>
      </c>
      <c r="S125" s="61"/>
      <c r="T125" s="17"/>
      <c r="U125" s="17"/>
    </row>
    <row r="126" spans="2:21" s="18" customFormat="1" ht="24" x14ac:dyDescent="0.2">
      <c r="B126" s="1" t="s">
        <v>172</v>
      </c>
      <c r="C126" s="9" t="s">
        <v>111</v>
      </c>
      <c r="D126" s="9" t="s">
        <v>174</v>
      </c>
      <c r="E126" s="5">
        <v>2300</v>
      </c>
      <c r="F126" s="5">
        <v>2300</v>
      </c>
      <c r="G126" s="5">
        <v>682</v>
      </c>
      <c r="H126" s="5">
        <v>1437</v>
      </c>
      <c r="I126" s="5">
        <v>40</v>
      </c>
      <c r="J126" s="5">
        <v>0</v>
      </c>
      <c r="K126" s="5">
        <v>0</v>
      </c>
      <c r="L126" s="5">
        <v>0</v>
      </c>
      <c r="M126" s="6">
        <v>2159</v>
      </c>
      <c r="N126" s="5">
        <v>36</v>
      </c>
      <c r="O126" s="5">
        <v>0</v>
      </c>
      <c r="P126" s="7">
        <v>2195</v>
      </c>
      <c r="Q126" s="8">
        <v>1</v>
      </c>
      <c r="R126" s="8">
        <v>0.93869565217391304</v>
      </c>
      <c r="S126" s="61"/>
      <c r="T126" s="17"/>
      <c r="U126" s="17"/>
    </row>
    <row r="127" spans="2:21" s="18" customFormat="1" ht="24" x14ac:dyDescent="0.2">
      <c r="B127" s="1" t="s">
        <v>172</v>
      </c>
      <c r="C127" s="9" t="s">
        <v>125</v>
      </c>
      <c r="D127" s="9" t="s">
        <v>175</v>
      </c>
      <c r="E127" s="5">
        <v>1800</v>
      </c>
      <c r="F127" s="5">
        <v>1800</v>
      </c>
      <c r="G127" s="5">
        <v>681</v>
      </c>
      <c r="H127" s="5">
        <v>858</v>
      </c>
      <c r="I127" s="5">
        <v>157</v>
      </c>
      <c r="J127" s="5">
        <v>0</v>
      </c>
      <c r="K127" s="5">
        <v>0</v>
      </c>
      <c r="L127" s="5">
        <v>0</v>
      </c>
      <c r="M127" s="6">
        <v>1696</v>
      </c>
      <c r="N127" s="5">
        <v>9</v>
      </c>
      <c r="O127" s="5">
        <v>0</v>
      </c>
      <c r="P127" s="7">
        <v>1705</v>
      </c>
      <c r="Q127" s="8">
        <v>1</v>
      </c>
      <c r="R127" s="8">
        <v>0.94222222222222218</v>
      </c>
      <c r="S127" s="61"/>
      <c r="T127" s="17"/>
      <c r="U127" s="17"/>
    </row>
    <row r="128" spans="2:21" s="18" customFormat="1" ht="24" x14ac:dyDescent="0.2">
      <c r="B128" s="1" t="s">
        <v>172</v>
      </c>
      <c r="C128" s="9" t="s">
        <v>111</v>
      </c>
      <c r="D128" s="9" t="s">
        <v>176</v>
      </c>
      <c r="E128" s="5">
        <v>1600</v>
      </c>
      <c r="F128" s="5">
        <v>1600</v>
      </c>
      <c r="G128" s="5">
        <v>463</v>
      </c>
      <c r="H128" s="5">
        <v>1020</v>
      </c>
      <c r="I128" s="5">
        <v>19</v>
      </c>
      <c r="J128" s="5">
        <v>0</v>
      </c>
      <c r="K128" s="5">
        <v>0</v>
      </c>
      <c r="L128" s="5">
        <v>0</v>
      </c>
      <c r="M128" s="6">
        <v>1502</v>
      </c>
      <c r="N128" s="5">
        <v>4</v>
      </c>
      <c r="O128" s="5">
        <v>0</v>
      </c>
      <c r="P128" s="7">
        <v>1506</v>
      </c>
      <c r="Q128" s="8">
        <v>1</v>
      </c>
      <c r="R128" s="8">
        <v>0.93874999999999997</v>
      </c>
      <c r="S128" s="61"/>
      <c r="T128" s="17"/>
      <c r="U128" s="17"/>
    </row>
    <row r="129" spans="2:21" s="18" customFormat="1" ht="24" x14ac:dyDescent="0.2">
      <c r="B129" s="1" t="s">
        <v>172</v>
      </c>
      <c r="C129" s="9" t="s">
        <v>111</v>
      </c>
      <c r="D129" s="9" t="s">
        <v>177</v>
      </c>
      <c r="E129" s="5">
        <v>500</v>
      </c>
      <c r="F129" s="5">
        <v>500</v>
      </c>
      <c r="G129" s="5">
        <v>112</v>
      </c>
      <c r="H129" s="5">
        <v>303</v>
      </c>
      <c r="I129" s="5">
        <v>35</v>
      </c>
      <c r="J129" s="5">
        <v>0</v>
      </c>
      <c r="K129" s="5">
        <v>0</v>
      </c>
      <c r="L129" s="5">
        <v>0</v>
      </c>
      <c r="M129" s="6">
        <v>450</v>
      </c>
      <c r="N129" s="5">
        <v>3</v>
      </c>
      <c r="O129" s="5">
        <v>0</v>
      </c>
      <c r="P129" s="7">
        <v>453</v>
      </c>
      <c r="Q129" s="8">
        <v>1</v>
      </c>
      <c r="R129" s="8">
        <v>0.9</v>
      </c>
      <c r="S129" s="61"/>
      <c r="T129" s="17"/>
      <c r="U129" s="17"/>
    </row>
    <row r="130" spans="2:21" s="18" customFormat="1" ht="24" x14ac:dyDescent="0.2">
      <c r="B130" s="1" t="s">
        <v>172</v>
      </c>
      <c r="C130" s="9" t="s">
        <v>111</v>
      </c>
      <c r="D130" s="9" t="s">
        <v>178</v>
      </c>
      <c r="E130" s="5">
        <v>590</v>
      </c>
      <c r="F130" s="5">
        <v>590</v>
      </c>
      <c r="G130" s="5">
        <v>165</v>
      </c>
      <c r="H130" s="5">
        <v>380</v>
      </c>
      <c r="I130" s="5">
        <v>34</v>
      </c>
      <c r="J130" s="5">
        <v>0</v>
      </c>
      <c r="K130" s="5">
        <v>0</v>
      </c>
      <c r="L130" s="5">
        <v>0</v>
      </c>
      <c r="M130" s="6">
        <v>579</v>
      </c>
      <c r="N130" s="5">
        <v>2</v>
      </c>
      <c r="O130" s="5">
        <v>0</v>
      </c>
      <c r="P130" s="7">
        <v>581</v>
      </c>
      <c r="Q130" s="8">
        <v>1</v>
      </c>
      <c r="R130" s="8">
        <v>0.98135593220338979</v>
      </c>
      <c r="S130" s="61"/>
      <c r="T130" s="17"/>
      <c r="U130" s="17"/>
    </row>
    <row r="131" spans="2:21" s="18" customFormat="1" ht="24" x14ac:dyDescent="0.2">
      <c r="B131" s="1" t="s">
        <v>172</v>
      </c>
      <c r="C131" s="9" t="s">
        <v>111</v>
      </c>
      <c r="D131" s="9" t="s">
        <v>179</v>
      </c>
      <c r="E131" s="5">
        <v>1053</v>
      </c>
      <c r="F131" s="5">
        <v>1053</v>
      </c>
      <c r="G131" s="5">
        <v>38</v>
      </c>
      <c r="H131" s="5">
        <v>460</v>
      </c>
      <c r="I131" s="5">
        <v>325</v>
      </c>
      <c r="J131" s="5">
        <v>0</v>
      </c>
      <c r="K131" s="5">
        <v>0</v>
      </c>
      <c r="L131" s="5">
        <v>0</v>
      </c>
      <c r="M131" s="6">
        <v>823</v>
      </c>
      <c r="N131" s="5">
        <v>12</v>
      </c>
      <c r="O131" s="5">
        <v>0</v>
      </c>
      <c r="P131" s="7">
        <v>835</v>
      </c>
      <c r="Q131" s="8">
        <v>1</v>
      </c>
      <c r="R131" s="8">
        <v>0.7815764482431149</v>
      </c>
      <c r="S131" s="61"/>
      <c r="T131" s="17"/>
      <c r="U131" s="17"/>
    </row>
    <row r="132" spans="2:21" s="18" customFormat="1" ht="24" x14ac:dyDescent="0.2">
      <c r="B132" s="1" t="s">
        <v>172</v>
      </c>
      <c r="C132" s="9" t="s">
        <v>29</v>
      </c>
      <c r="D132" s="9" t="s">
        <v>180</v>
      </c>
      <c r="E132" s="5">
        <v>1186</v>
      </c>
      <c r="F132" s="5">
        <v>1186</v>
      </c>
      <c r="G132" s="5">
        <v>795</v>
      </c>
      <c r="H132" s="5">
        <v>122</v>
      </c>
      <c r="I132" s="5">
        <v>0</v>
      </c>
      <c r="J132" s="5">
        <v>0</v>
      </c>
      <c r="K132" s="5">
        <v>0</v>
      </c>
      <c r="L132" s="5">
        <v>0</v>
      </c>
      <c r="M132" s="6">
        <v>917</v>
      </c>
      <c r="N132" s="5">
        <v>2</v>
      </c>
      <c r="O132" s="5">
        <v>0</v>
      </c>
      <c r="P132" s="7">
        <v>919</v>
      </c>
      <c r="Q132" s="8">
        <v>1</v>
      </c>
      <c r="R132" s="8">
        <v>0.77318718381112983</v>
      </c>
      <c r="S132" s="61"/>
      <c r="T132" s="17"/>
      <c r="U132" s="17"/>
    </row>
    <row r="133" spans="2:21" s="18" customFormat="1" ht="24" x14ac:dyDescent="0.2">
      <c r="B133" s="1" t="s">
        <v>172</v>
      </c>
      <c r="C133" s="9" t="s">
        <v>29</v>
      </c>
      <c r="D133" s="9" t="s">
        <v>181</v>
      </c>
      <c r="E133" s="5">
        <v>3018</v>
      </c>
      <c r="F133" s="5">
        <v>2690</v>
      </c>
      <c r="G133" s="5">
        <v>1365</v>
      </c>
      <c r="H133" s="5">
        <v>542</v>
      </c>
      <c r="I133" s="5">
        <v>1</v>
      </c>
      <c r="J133" s="5">
        <v>0</v>
      </c>
      <c r="K133" s="5">
        <v>0</v>
      </c>
      <c r="L133" s="5">
        <v>0</v>
      </c>
      <c r="M133" s="6">
        <v>1908</v>
      </c>
      <c r="N133" s="5">
        <v>6</v>
      </c>
      <c r="O133" s="5">
        <v>0</v>
      </c>
      <c r="P133" s="7">
        <v>1914</v>
      </c>
      <c r="Q133" s="8">
        <v>0.89131875414181572</v>
      </c>
      <c r="R133" s="8">
        <v>0.63220675944333993</v>
      </c>
      <c r="S133" s="61"/>
      <c r="T133" s="17"/>
      <c r="U133" s="17"/>
    </row>
    <row r="134" spans="2:21" s="18" customFormat="1" ht="24" x14ac:dyDescent="0.2">
      <c r="B134" s="1" t="s">
        <v>172</v>
      </c>
      <c r="C134" s="9" t="s">
        <v>111</v>
      </c>
      <c r="D134" s="9" t="s">
        <v>182</v>
      </c>
      <c r="E134" s="5">
        <v>901</v>
      </c>
      <c r="F134" s="5">
        <v>901</v>
      </c>
      <c r="G134" s="5">
        <v>127</v>
      </c>
      <c r="H134" s="5">
        <v>245</v>
      </c>
      <c r="I134" s="5">
        <v>6</v>
      </c>
      <c r="J134" s="5">
        <v>0</v>
      </c>
      <c r="K134" s="5">
        <v>0</v>
      </c>
      <c r="L134" s="5">
        <v>0</v>
      </c>
      <c r="M134" s="6">
        <v>378</v>
      </c>
      <c r="N134" s="5">
        <v>0</v>
      </c>
      <c r="O134" s="5">
        <v>0</v>
      </c>
      <c r="P134" s="7">
        <v>378</v>
      </c>
      <c r="Q134" s="8">
        <v>1</v>
      </c>
      <c r="R134" s="8">
        <v>0.41953385127635962</v>
      </c>
      <c r="S134" s="61"/>
      <c r="T134" s="17"/>
      <c r="U134" s="17"/>
    </row>
    <row r="135" spans="2:21" s="18" customFormat="1" ht="24" x14ac:dyDescent="0.2">
      <c r="B135" s="1" t="s">
        <v>172</v>
      </c>
      <c r="C135" s="9" t="s">
        <v>29</v>
      </c>
      <c r="D135" s="9" t="s">
        <v>183</v>
      </c>
      <c r="E135" s="5">
        <v>960</v>
      </c>
      <c r="F135" s="5">
        <v>960</v>
      </c>
      <c r="G135" s="5">
        <v>599</v>
      </c>
      <c r="H135" s="5">
        <v>344</v>
      </c>
      <c r="I135" s="5">
        <v>1</v>
      </c>
      <c r="J135" s="5">
        <v>0</v>
      </c>
      <c r="K135" s="5">
        <v>0</v>
      </c>
      <c r="L135" s="5">
        <v>0</v>
      </c>
      <c r="M135" s="6">
        <v>944</v>
      </c>
      <c r="N135" s="5">
        <v>0</v>
      </c>
      <c r="O135" s="5">
        <v>0</v>
      </c>
      <c r="P135" s="7">
        <v>944</v>
      </c>
      <c r="Q135" s="8">
        <v>1</v>
      </c>
      <c r="R135" s="8">
        <v>0.98333333333333328</v>
      </c>
      <c r="S135" s="61"/>
      <c r="T135" s="17"/>
      <c r="U135" s="17"/>
    </row>
    <row r="136" spans="2:21" s="18" customFormat="1" ht="24" x14ac:dyDescent="0.2">
      <c r="B136" s="1" t="s">
        <v>172</v>
      </c>
      <c r="C136" s="9" t="s">
        <v>25</v>
      </c>
      <c r="D136" s="9" t="s">
        <v>184</v>
      </c>
      <c r="E136" s="5">
        <v>1241</v>
      </c>
      <c r="F136" s="5">
        <v>600</v>
      </c>
      <c r="G136" s="5">
        <v>540</v>
      </c>
      <c r="H136" s="5">
        <v>1</v>
      </c>
      <c r="I136" s="5">
        <v>0</v>
      </c>
      <c r="J136" s="5">
        <v>0</v>
      </c>
      <c r="K136" s="5">
        <v>0</v>
      </c>
      <c r="L136" s="5">
        <v>0</v>
      </c>
      <c r="M136" s="6">
        <v>541</v>
      </c>
      <c r="N136" s="5">
        <v>0</v>
      </c>
      <c r="O136" s="5">
        <v>0</v>
      </c>
      <c r="P136" s="7">
        <v>541</v>
      </c>
      <c r="Q136" s="8">
        <v>0.48348106365834004</v>
      </c>
      <c r="R136" s="8">
        <v>0.43593875906526997</v>
      </c>
      <c r="S136" s="61"/>
      <c r="T136" s="17"/>
      <c r="U136" s="17"/>
    </row>
    <row r="137" spans="2:21" s="18" customFormat="1" ht="24" x14ac:dyDescent="0.2">
      <c r="B137" s="1" t="s">
        <v>172</v>
      </c>
      <c r="C137" s="9" t="s">
        <v>25</v>
      </c>
      <c r="D137" s="9" t="s">
        <v>185</v>
      </c>
      <c r="E137" s="5">
        <v>1850</v>
      </c>
      <c r="F137" s="5">
        <v>1626</v>
      </c>
      <c r="G137" s="5">
        <v>1012</v>
      </c>
      <c r="H137" s="5">
        <v>534</v>
      </c>
      <c r="I137" s="5">
        <v>0</v>
      </c>
      <c r="J137" s="5">
        <v>0</v>
      </c>
      <c r="K137" s="5">
        <v>0</v>
      </c>
      <c r="L137" s="5">
        <v>0</v>
      </c>
      <c r="M137" s="6">
        <v>1546</v>
      </c>
      <c r="N137" s="5">
        <v>0</v>
      </c>
      <c r="O137" s="5">
        <v>0</v>
      </c>
      <c r="P137" s="7">
        <v>1546</v>
      </c>
      <c r="Q137" s="8">
        <v>0.87891891891891893</v>
      </c>
      <c r="R137" s="8">
        <v>0.83567567567567569</v>
      </c>
      <c r="S137" s="61"/>
      <c r="T137" s="17"/>
      <c r="U137" s="17"/>
    </row>
    <row r="138" spans="2:21" s="18" customFormat="1" ht="24" x14ac:dyDescent="0.2">
      <c r="B138" s="1" t="s">
        <v>172</v>
      </c>
      <c r="C138" s="9" t="s">
        <v>29</v>
      </c>
      <c r="D138" s="9" t="s">
        <v>186</v>
      </c>
      <c r="E138" s="5">
        <v>612</v>
      </c>
      <c r="F138" s="5">
        <v>612</v>
      </c>
      <c r="G138" s="5">
        <v>5</v>
      </c>
      <c r="H138" s="5">
        <v>572</v>
      </c>
      <c r="I138" s="5">
        <v>0</v>
      </c>
      <c r="J138" s="5">
        <v>0</v>
      </c>
      <c r="K138" s="5">
        <v>0</v>
      </c>
      <c r="L138" s="5">
        <v>0</v>
      </c>
      <c r="M138" s="6">
        <v>577</v>
      </c>
      <c r="N138" s="5">
        <v>0</v>
      </c>
      <c r="O138" s="5">
        <v>0</v>
      </c>
      <c r="P138" s="7">
        <v>577</v>
      </c>
      <c r="Q138" s="8">
        <v>1</v>
      </c>
      <c r="R138" s="8">
        <v>0.94281045751633985</v>
      </c>
      <c r="S138" s="61"/>
      <c r="T138" s="17"/>
      <c r="U138" s="17"/>
    </row>
    <row r="139" spans="2:21" s="18" customFormat="1" x14ac:dyDescent="0.2">
      <c r="B139" s="19" t="s">
        <v>23</v>
      </c>
      <c r="C139" s="20"/>
      <c r="D139" s="20"/>
      <c r="E139" s="21">
        <f t="shared" ref="E139:P139" si="31">+SUM(E125:E138)</f>
        <v>22111</v>
      </c>
      <c r="F139" s="21">
        <f t="shared" si="31"/>
        <v>19918</v>
      </c>
      <c r="G139" s="21">
        <f t="shared" si="31"/>
        <v>7499</v>
      </c>
      <c r="H139" s="21">
        <f t="shared" si="31"/>
        <v>8683</v>
      </c>
      <c r="I139" s="21">
        <f t="shared" si="31"/>
        <v>841</v>
      </c>
      <c r="J139" s="21">
        <f t="shared" si="31"/>
        <v>0</v>
      </c>
      <c r="K139" s="21">
        <f t="shared" si="31"/>
        <v>0</v>
      </c>
      <c r="L139" s="21">
        <f t="shared" si="31"/>
        <v>0</v>
      </c>
      <c r="M139" s="21">
        <f t="shared" si="20"/>
        <v>17023</v>
      </c>
      <c r="N139" s="21">
        <f t="shared" si="31"/>
        <v>75</v>
      </c>
      <c r="O139" s="21">
        <f t="shared" si="31"/>
        <v>0</v>
      </c>
      <c r="P139" s="21">
        <f t="shared" si="31"/>
        <v>17098</v>
      </c>
      <c r="Q139" s="22">
        <f>IFERROR(F139/E139,0)</f>
        <v>0.9008185970783773</v>
      </c>
      <c r="R139" s="22">
        <f>+IFERROR(M139/E139,0)</f>
        <v>0.76988829089593414</v>
      </c>
      <c r="S139" s="45"/>
      <c r="T139" s="17"/>
      <c r="U139" s="17"/>
    </row>
    <row r="140" spans="2:21" s="18" customFormat="1" x14ac:dyDescent="0.2">
      <c r="B140" s="65" t="s">
        <v>187</v>
      </c>
      <c r="C140" s="33" t="s">
        <v>80</v>
      </c>
      <c r="D140" s="33" t="s">
        <v>188</v>
      </c>
      <c r="E140" s="12">
        <v>15356</v>
      </c>
      <c r="F140" s="42">
        <v>370</v>
      </c>
      <c r="G140" s="42">
        <v>368</v>
      </c>
      <c r="H140" s="42">
        <v>2</v>
      </c>
      <c r="I140" s="42">
        <v>0</v>
      </c>
      <c r="J140" s="42">
        <v>0</v>
      </c>
      <c r="K140" s="42">
        <v>0</v>
      </c>
      <c r="L140" s="42">
        <v>0</v>
      </c>
      <c r="M140" s="42">
        <v>370</v>
      </c>
      <c r="N140" s="42">
        <v>0</v>
      </c>
      <c r="O140" s="42">
        <v>0</v>
      </c>
      <c r="P140" s="42">
        <v>370</v>
      </c>
      <c r="Q140" s="60">
        <v>8.7387812942843646E-2</v>
      </c>
      <c r="R140" s="66">
        <v>8.7387812942843646E-2</v>
      </c>
      <c r="S140" s="67" t="s">
        <v>189</v>
      </c>
      <c r="T140" s="17"/>
      <c r="U140" s="17"/>
    </row>
    <row r="141" spans="2:21" s="18" customFormat="1" x14ac:dyDescent="0.2">
      <c r="B141" s="65" t="s">
        <v>187</v>
      </c>
      <c r="C141" s="33" t="s">
        <v>80</v>
      </c>
      <c r="D141" s="33" t="s">
        <v>188</v>
      </c>
      <c r="E141" s="5">
        <v>15356</v>
      </c>
      <c r="F141" s="42">
        <v>30</v>
      </c>
      <c r="G141" s="42">
        <v>30</v>
      </c>
      <c r="H141" s="42">
        <v>0</v>
      </c>
      <c r="I141" s="42">
        <v>0</v>
      </c>
      <c r="J141" s="42">
        <v>0</v>
      </c>
      <c r="K141" s="42">
        <v>0</v>
      </c>
      <c r="L141" s="42">
        <v>0</v>
      </c>
      <c r="M141" s="42">
        <v>30</v>
      </c>
      <c r="N141" s="42">
        <v>0</v>
      </c>
      <c r="O141" s="42">
        <v>0</v>
      </c>
      <c r="P141" s="42">
        <v>30</v>
      </c>
      <c r="Q141" s="60">
        <v>7.0854983467170526E-3</v>
      </c>
      <c r="R141" s="66">
        <v>7.0854983467170526E-3</v>
      </c>
      <c r="S141" s="67"/>
      <c r="T141" s="17"/>
      <c r="U141" s="17"/>
    </row>
    <row r="142" spans="2:21" s="18" customFormat="1" x14ac:dyDescent="0.2">
      <c r="B142" s="65" t="s">
        <v>187</v>
      </c>
      <c r="C142" s="63" t="s">
        <v>80</v>
      </c>
      <c r="D142" s="63" t="s">
        <v>190</v>
      </c>
      <c r="E142" s="12">
        <v>9863</v>
      </c>
      <c r="F142" s="5">
        <v>216</v>
      </c>
      <c r="G142" s="5">
        <v>216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6">
        <v>216</v>
      </c>
      <c r="N142" s="5">
        <v>0</v>
      </c>
      <c r="O142" s="5">
        <v>0</v>
      </c>
      <c r="P142" s="7">
        <v>216</v>
      </c>
      <c r="Q142" s="8">
        <v>6.4847338557146713E-3</v>
      </c>
      <c r="R142" s="8">
        <v>1.0070854983467199</v>
      </c>
      <c r="S142" s="68" t="s">
        <v>191</v>
      </c>
      <c r="T142" s="17"/>
      <c r="U142" s="17"/>
    </row>
    <row r="143" spans="2:21" s="18" customFormat="1" x14ac:dyDescent="0.2">
      <c r="B143" s="65" t="s">
        <v>187</v>
      </c>
      <c r="C143" s="63" t="s">
        <v>80</v>
      </c>
      <c r="D143" s="63" t="s">
        <v>190</v>
      </c>
      <c r="E143" s="5">
        <v>9863</v>
      </c>
      <c r="F143" s="5">
        <v>25</v>
      </c>
      <c r="G143" s="5">
        <v>25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6">
        <v>25</v>
      </c>
      <c r="N143" s="5">
        <v>0</v>
      </c>
      <c r="O143" s="5">
        <v>0</v>
      </c>
      <c r="P143" s="7">
        <v>25</v>
      </c>
      <c r="Q143" s="8">
        <v>7.505478999669759E-4</v>
      </c>
      <c r="R143" s="8">
        <v>2.0070854983467199</v>
      </c>
      <c r="S143" s="68"/>
      <c r="T143" s="17"/>
      <c r="U143" s="17"/>
    </row>
    <row r="144" spans="2:21" s="18" customFormat="1" x14ac:dyDescent="0.2">
      <c r="B144" s="19" t="s">
        <v>23</v>
      </c>
      <c r="C144" s="20"/>
      <c r="D144" s="20"/>
      <c r="E144" s="21">
        <f>+SUM(E140:E143)</f>
        <v>50438</v>
      </c>
      <c r="F144" s="21">
        <f>+SUM(F140:F143)</f>
        <v>641</v>
      </c>
      <c r="G144" s="21">
        <f t="shared" ref="G144:P144" si="32">+SUM(G140:G143)</f>
        <v>639</v>
      </c>
      <c r="H144" s="21">
        <f t="shared" si="32"/>
        <v>2</v>
      </c>
      <c r="I144" s="21">
        <f t="shared" si="32"/>
        <v>0</v>
      </c>
      <c r="J144" s="21">
        <f t="shared" si="32"/>
        <v>0</v>
      </c>
      <c r="K144" s="21">
        <f t="shared" si="32"/>
        <v>0</v>
      </c>
      <c r="L144" s="21">
        <f t="shared" si="32"/>
        <v>0</v>
      </c>
      <c r="M144" s="21">
        <f t="shared" si="32"/>
        <v>641</v>
      </c>
      <c r="N144" s="21">
        <f t="shared" si="32"/>
        <v>0</v>
      </c>
      <c r="O144" s="21">
        <f t="shared" si="32"/>
        <v>0</v>
      </c>
      <c r="P144" s="21">
        <f t="shared" si="32"/>
        <v>641</v>
      </c>
      <c r="Q144" s="22">
        <f>IFERROR(F144/E144,0)</f>
        <v>1.2708672032991E-2</v>
      </c>
      <c r="R144" s="22">
        <f>+IFERROR(M144/E144,0)</f>
        <v>1.2708672032991E-2</v>
      </c>
      <c r="S144" s="45"/>
      <c r="T144" s="17"/>
      <c r="U144" s="17"/>
    </row>
    <row r="145" spans="2:21" s="18" customFormat="1" ht="24" x14ac:dyDescent="0.2">
      <c r="B145" s="1" t="s">
        <v>192</v>
      </c>
      <c r="C145" s="10" t="s">
        <v>111</v>
      </c>
      <c r="D145" s="10" t="s">
        <v>167</v>
      </c>
      <c r="E145" s="5">
        <v>1981</v>
      </c>
      <c r="F145" s="5">
        <v>2310</v>
      </c>
      <c r="G145" s="5">
        <v>56</v>
      </c>
      <c r="H145" s="5">
        <v>1115</v>
      </c>
      <c r="I145" s="5">
        <v>950</v>
      </c>
      <c r="J145" s="5">
        <v>91</v>
      </c>
      <c r="K145" s="5">
        <v>0</v>
      </c>
      <c r="L145" s="5">
        <v>0</v>
      </c>
      <c r="M145" s="6">
        <v>2212</v>
      </c>
      <c r="N145" s="5">
        <v>0</v>
      </c>
      <c r="O145" s="5">
        <v>0</v>
      </c>
      <c r="P145" s="7">
        <v>2212</v>
      </c>
      <c r="Q145" s="8">
        <v>1.1660777385159011</v>
      </c>
      <c r="R145" s="8">
        <v>1.11660777385159</v>
      </c>
      <c r="S145" s="64"/>
      <c r="T145" s="17"/>
      <c r="U145" s="17"/>
    </row>
    <row r="146" spans="2:21" s="18" customFormat="1" ht="24" x14ac:dyDescent="0.2">
      <c r="B146" s="1" t="s">
        <v>192</v>
      </c>
      <c r="C146" s="10" t="s">
        <v>111</v>
      </c>
      <c r="D146" s="10" t="s">
        <v>164</v>
      </c>
      <c r="E146" s="5">
        <v>10683</v>
      </c>
      <c r="F146" s="5">
        <v>5820</v>
      </c>
      <c r="G146" s="5">
        <v>34</v>
      </c>
      <c r="H146" s="5">
        <v>2795</v>
      </c>
      <c r="I146" s="5">
        <v>2431</v>
      </c>
      <c r="J146" s="5">
        <v>59</v>
      </c>
      <c r="K146" s="5">
        <v>0</v>
      </c>
      <c r="L146" s="5">
        <v>0</v>
      </c>
      <c r="M146" s="6">
        <v>5319</v>
      </c>
      <c r="N146" s="5">
        <v>0</v>
      </c>
      <c r="O146" s="5">
        <v>0</v>
      </c>
      <c r="P146" s="7">
        <v>5319</v>
      </c>
      <c r="Q146" s="8">
        <v>0.54479078910418421</v>
      </c>
      <c r="R146" s="8">
        <v>0.497893850042123</v>
      </c>
      <c r="S146" s="4"/>
      <c r="T146" s="17"/>
      <c r="U146" s="17"/>
    </row>
    <row r="147" spans="2:21" s="18" customFormat="1" ht="24" x14ac:dyDescent="0.2">
      <c r="B147" s="1" t="s">
        <v>192</v>
      </c>
      <c r="C147" s="10" t="s">
        <v>111</v>
      </c>
      <c r="D147" s="10" t="s">
        <v>166</v>
      </c>
      <c r="E147" s="5">
        <v>7944</v>
      </c>
      <c r="F147" s="5">
        <v>2262</v>
      </c>
      <c r="G147" s="5">
        <v>351</v>
      </c>
      <c r="H147" s="5">
        <v>1318</v>
      </c>
      <c r="I147" s="5">
        <v>0</v>
      </c>
      <c r="J147" s="5">
        <v>0</v>
      </c>
      <c r="K147" s="5">
        <v>0</v>
      </c>
      <c r="L147" s="5">
        <v>0</v>
      </c>
      <c r="M147" s="6">
        <v>1669</v>
      </c>
      <c r="N147" s="5">
        <v>0</v>
      </c>
      <c r="O147" s="5">
        <v>0</v>
      </c>
      <c r="P147" s="7">
        <v>1669</v>
      </c>
      <c r="Q147" s="8">
        <v>0.28474320241691842</v>
      </c>
      <c r="R147" s="8">
        <v>0.21009566968781471</v>
      </c>
      <c r="S147" s="4"/>
      <c r="T147" s="17"/>
      <c r="U147" s="17"/>
    </row>
    <row r="148" spans="2:21" s="18" customFormat="1" x14ac:dyDescent="0.2">
      <c r="B148" s="19" t="s">
        <v>23</v>
      </c>
      <c r="C148" s="20"/>
      <c r="D148" s="20"/>
      <c r="E148" s="21">
        <f t="shared" ref="E148:P148" si="33">+SUM(E145:E147)</f>
        <v>20608</v>
      </c>
      <c r="F148" s="21">
        <f t="shared" si="33"/>
        <v>10392</v>
      </c>
      <c r="G148" s="21">
        <f t="shared" si="33"/>
        <v>441</v>
      </c>
      <c r="H148" s="21">
        <f t="shared" si="33"/>
        <v>5228</v>
      </c>
      <c r="I148" s="21">
        <f t="shared" si="33"/>
        <v>3381</v>
      </c>
      <c r="J148" s="21">
        <f t="shared" si="33"/>
        <v>150</v>
      </c>
      <c r="K148" s="21">
        <f t="shared" si="33"/>
        <v>0</v>
      </c>
      <c r="L148" s="21">
        <f t="shared" si="33"/>
        <v>0</v>
      </c>
      <c r="M148" s="21">
        <f t="shared" si="20"/>
        <v>9200</v>
      </c>
      <c r="N148" s="21">
        <f t="shared" si="33"/>
        <v>0</v>
      </c>
      <c r="O148" s="21">
        <f t="shared" si="33"/>
        <v>0</v>
      </c>
      <c r="P148" s="21">
        <f t="shared" si="33"/>
        <v>9200</v>
      </c>
      <c r="Q148" s="22">
        <f>IFERROR(F148/E148,0)</f>
        <v>0.50427018633540377</v>
      </c>
      <c r="R148" s="22">
        <f>+IFERROR(M148/E148,0)</f>
        <v>0.44642857142857145</v>
      </c>
      <c r="S148" s="45"/>
      <c r="T148" s="17"/>
      <c r="U148" s="17"/>
    </row>
    <row r="149" spans="2:21" s="18" customFormat="1" x14ac:dyDescent="0.2">
      <c r="B149" s="1" t="s">
        <v>193</v>
      </c>
      <c r="C149" s="9" t="s">
        <v>111</v>
      </c>
      <c r="D149" s="9" t="s">
        <v>194</v>
      </c>
      <c r="E149" s="5">
        <v>103</v>
      </c>
      <c r="F149" s="5">
        <v>120</v>
      </c>
      <c r="G149" s="5">
        <v>63</v>
      </c>
      <c r="H149" s="5">
        <v>90</v>
      </c>
      <c r="I149" s="5">
        <v>2</v>
      </c>
      <c r="J149" s="5">
        <v>0</v>
      </c>
      <c r="K149" s="5">
        <v>0</v>
      </c>
      <c r="L149" s="5">
        <v>0</v>
      </c>
      <c r="M149" s="6">
        <v>155</v>
      </c>
      <c r="N149" s="5">
        <v>1</v>
      </c>
      <c r="O149" s="5">
        <v>0</v>
      </c>
      <c r="P149" s="7">
        <v>156</v>
      </c>
      <c r="Q149" s="8">
        <v>1.1650485436893203</v>
      </c>
      <c r="R149" s="8">
        <v>1.5048543689320388</v>
      </c>
      <c r="S149" s="61"/>
      <c r="T149" s="17"/>
      <c r="U149" s="17"/>
    </row>
    <row r="150" spans="2:21" s="18" customFormat="1" x14ac:dyDescent="0.2">
      <c r="B150" s="1" t="s">
        <v>193</v>
      </c>
      <c r="C150" s="9" t="s">
        <v>111</v>
      </c>
      <c r="D150" s="9"/>
      <c r="E150" s="5">
        <v>1892</v>
      </c>
      <c r="F150" s="5">
        <v>1310</v>
      </c>
      <c r="G150" s="5">
        <v>149</v>
      </c>
      <c r="H150" s="5">
        <v>894</v>
      </c>
      <c r="I150" s="5">
        <v>304</v>
      </c>
      <c r="J150" s="5">
        <v>0</v>
      </c>
      <c r="K150" s="5">
        <v>0</v>
      </c>
      <c r="L150" s="5">
        <v>0</v>
      </c>
      <c r="M150" s="6">
        <v>1347</v>
      </c>
      <c r="N150" s="5">
        <v>10</v>
      </c>
      <c r="O150" s="5">
        <v>0</v>
      </c>
      <c r="P150" s="7">
        <v>1357</v>
      </c>
      <c r="Q150" s="8">
        <v>0.69238900634249467</v>
      </c>
      <c r="R150" s="8">
        <v>0.71194503171247359</v>
      </c>
      <c r="S150" s="61"/>
      <c r="T150" s="17"/>
      <c r="U150" s="17"/>
    </row>
    <row r="151" spans="2:21" s="18" customFormat="1" x14ac:dyDescent="0.2">
      <c r="B151" s="1" t="s">
        <v>193</v>
      </c>
      <c r="C151" s="9" t="s">
        <v>111</v>
      </c>
      <c r="D151" s="9" t="s">
        <v>195</v>
      </c>
      <c r="E151" s="5">
        <v>325</v>
      </c>
      <c r="F151" s="5">
        <v>320</v>
      </c>
      <c r="G151" s="5">
        <v>103</v>
      </c>
      <c r="H151" s="5">
        <v>201</v>
      </c>
      <c r="I151" s="5">
        <v>0</v>
      </c>
      <c r="J151" s="5">
        <v>0</v>
      </c>
      <c r="K151" s="5">
        <v>0</v>
      </c>
      <c r="L151" s="5">
        <v>0</v>
      </c>
      <c r="M151" s="6">
        <v>304</v>
      </c>
      <c r="N151" s="5">
        <v>1</v>
      </c>
      <c r="O151" s="5">
        <v>0</v>
      </c>
      <c r="P151" s="7">
        <v>305</v>
      </c>
      <c r="Q151" s="8">
        <v>0.98461538461538467</v>
      </c>
      <c r="R151" s="8">
        <v>0.93538461538461537</v>
      </c>
      <c r="S151" s="61"/>
      <c r="T151" s="17"/>
      <c r="U151" s="17"/>
    </row>
    <row r="152" spans="2:21" s="18" customFormat="1" x14ac:dyDescent="0.2">
      <c r="B152" s="1" t="s">
        <v>193</v>
      </c>
      <c r="C152" s="9" t="s">
        <v>111</v>
      </c>
      <c r="D152" s="9" t="s">
        <v>196</v>
      </c>
      <c r="E152" s="5">
        <v>317</v>
      </c>
      <c r="F152" s="5">
        <v>301</v>
      </c>
      <c r="G152" s="5">
        <v>76</v>
      </c>
      <c r="H152" s="5">
        <v>182</v>
      </c>
      <c r="I152" s="5">
        <v>0</v>
      </c>
      <c r="J152" s="5">
        <v>0</v>
      </c>
      <c r="K152" s="5">
        <v>0</v>
      </c>
      <c r="L152" s="5">
        <v>0</v>
      </c>
      <c r="M152" s="6">
        <v>258</v>
      </c>
      <c r="N152" s="5">
        <v>0</v>
      </c>
      <c r="O152" s="5">
        <v>0</v>
      </c>
      <c r="P152" s="7">
        <v>258</v>
      </c>
      <c r="Q152" s="8">
        <v>0.94952681388012616</v>
      </c>
      <c r="R152" s="8">
        <v>0.81388012618296535</v>
      </c>
      <c r="S152" s="61"/>
      <c r="T152" s="17"/>
      <c r="U152" s="17"/>
    </row>
    <row r="153" spans="2:21" s="18" customFormat="1" x14ac:dyDescent="0.2">
      <c r="B153" s="1" t="s">
        <v>193</v>
      </c>
      <c r="C153" s="9" t="s">
        <v>111</v>
      </c>
      <c r="D153" s="9" t="s">
        <v>197</v>
      </c>
      <c r="E153" s="5">
        <v>246</v>
      </c>
      <c r="F153" s="5">
        <v>256</v>
      </c>
      <c r="G153" s="5">
        <v>33</v>
      </c>
      <c r="H153" s="5">
        <v>137</v>
      </c>
      <c r="I153" s="5">
        <v>2</v>
      </c>
      <c r="J153" s="5">
        <v>0</v>
      </c>
      <c r="K153" s="5">
        <v>0</v>
      </c>
      <c r="L153" s="5">
        <v>0</v>
      </c>
      <c r="M153" s="6">
        <v>172</v>
      </c>
      <c r="N153" s="5">
        <v>1</v>
      </c>
      <c r="O153" s="5">
        <v>0</v>
      </c>
      <c r="P153" s="7">
        <v>173</v>
      </c>
      <c r="Q153" s="8">
        <v>1.0406504065040652</v>
      </c>
      <c r="R153" s="8">
        <v>0.69918699186991873</v>
      </c>
      <c r="S153" s="61"/>
      <c r="T153" s="17"/>
      <c r="U153" s="17"/>
    </row>
    <row r="154" spans="2:21" s="18" customFormat="1" x14ac:dyDescent="0.2">
      <c r="B154" s="1" t="s">
        <v>193</v>
      </c>
      <c r="C154" s="9" t="s">
        <v>111</v>
      </c>
      <c r="D154" s="9" t="s">
        <v>198</v>
      </c>
      <c r="E154" s="5">
        <v>217</v>
      </c>
      <c r="F154" s="5">
        <v>265</v>
      </c>
      <c r="G154" s="5">
        <v>100</v>
      </c>
      <c r="H154" s="5">
        <v>124</v>
      </c>
      <c r="I154" s="5">
        <v>0</v>
      </c>
      <c r="J154" s="5">
        <v>0</v>
      </c>
      <c r="K154" s="5">
        <v>0</v>
      </c>
      <c r="L154" s="5">
        <v>0</v>
      </c>
      <c r="M154" s="6">
        <v>224</v>
      </c>
      <c r="N154" s="5">
        <v>0</v>
      </c>
      <c r="O154" s="5">
        <v>0</v>
      </c>
      <c r="P154" s="7">
        <v>224</v>
      </c>
      <c r="Q154" s="8">
        <v>1.2211981566820276</v>
      </c>
      <c r="R154" s="8">
        <v>1.032258064516129</v>
      </c>
      <c r="S154" s="61"/>
      <c r="T154" s="17"/>
      <c r="U154" s="17"/>
    </row>
    <row r="155" spans="2:21" s="18" customFormat="1" x14ac:dyDescent="0.2">
      <c r="B155" s="1" t="s">
        <v>193</v>
      </c>
      <c r="C155" s="9" t="s">
        <v>111</v>
      </c>
      <c r="D155" s="9" t="s">
        <v>199</v>
      </c>
      <c r="E155" s="5">
        <v>289</v>
      </c>
      <c r="F155" s="5">
        <v>320</v>
      </c>
      <c r="G155" s="5">
        <v>61</v>
      </c>
      <c r="H155" s="5">
        <v>279</v>
      </c>
      <c r="I155" s="5">
        <v>1</v>
      </c>
      <c r="J155" s="5">
        <v>0</v>
      </c>
      <c r="K155" s="5">
        <v>0</v>
      </c>
      <c r="L155" s="5">
        <v>0</v>
      </c>
      <c r="M155" s="6">
        <v>341</v>
      </c>
      <c r="N155" s="5">
        <v>0</v>
      </c>
      <c r="O155" s="5">
        <v>0</v>
      </c>
      <c r="P155" s="7">
        <v>341</v>
      </c>
      <c r="Q155" s="8">
        <v>1.1072664359861593</v>
      </c>
      <c r="R155" s="8">
        <v>1.179930795847751</v>
      </c>
      <c r="S155" s="61"/>
      <c r="T155" s="17"/>
      <c r="U155" s="17"/>
    </row>
    <row r="156" spans="2:21" s="18" customFormat="1" x14ac:dyDescent="0.2">
      <c r="B156" s="1" t="s">
        <v>193</v>
      </c>
      <c r="C156" s="9" t="s">
        <v>111</v>
      </c>
      <c r="D156" s="9" t="s">
        <v>200</v>
      </c>
      <c r="E156" s="5">
        <v>1463</v>
      </c>
      <c r="F156" s="5">
        <v>1387</v>
      </c>
      <c r="G156" s="5">
        <v>571</v>
      </c>
      <c r="H156" s="5">
        <v>623</v>
      </c>
      <c r="I156" s="5">
        <v>4</v>
      </c>
      <c r="J156" s="5">
        <v>0</v>
      </c>
      <c r="K156" s="5">
        <v>0</v>
      </c>
      <c r="L156" s="5">
        <v>0</v>
      </c>
      <c r="M156" s="6">
        <v>1198</v>
      </c>
      <c r="N156" s="5">
        <v>11</v>
      </c>
      <c r="O156" s="5">
        <v>0</v>
      </c>
      <c r="P156" s="7">
        <v>1209</v>
      </c>
      <c r="Q156" s="8">
        <v>0.94805194805194803</v>
      </c>
      <c r="R156" s="8">
        <v>0.81886534518113463</v>
      </c>
      <c r="S156" s="61"/>
      <c r="T156" s="17"/>
      <c r="U156" s="17"/>
    </row>
    <row r="157" spans="2:21" s="18" customFormat="1" x14ac:dyDescent="0.2">
      <c r="B157" s="1" t="s">
        <v>193</v>
      </c>
      <c r="C157" s="9" t="s">
        <v>111</v>
      </c>
      <c r="D157" s="9" t="s">
        <v>201</v>
      </c>
      <c r="E157" s="5">
        <v>609</v>
      </c>
      <c r="F157" s="5">
        <v>657</v>
      </c>
      <c r="G157" s="5">
        <v>205</v>
      </c>
      <c r="H157" s="5">
        <v>391</v>
      </c>
      <c r="I157" s="5">
        <v>7</v>
      </c>
      <c r="J157" s="5">
        <v>0</v>
      </c>
      <c r="K157" s="5">
        <v>0</v>
      </c>
      <c r="L157" s="5">
        <v>0</v>
      </c>
      <c r="M157" s="6">
        <v>603</v>
      </c>
      <c r="N157" s="5">
        <v>4</v>
      </c>
      <c r="O157" s="5">
        <v>0</v>
      </c>
      <c r="P157" s="7">
        <v>607</v>
      </c>
      <c r="Q157" s="8">
        <v>1.0788177339901477</v>
      </c>
      <c r="R157" s="8">
        <v>0.99014778325123154</v>
      </c>
      <c r="S157" s="61"/>
      <c r="T157" s="17"/>
      <c r="U157" s="17"/>
    </row>
    <row r="158" spans="2:21" s="18" customFormat="1" x14ac:dyDescent="0.2">
      <c r="B158" s="1" t="s">
        <v>193</v>
      </c>
      <c r="C158" s="9" t="s">
        <v>111</v>
      </c>
      <c r="D158" s="9" t="s">
        <v>202</v>
      </c>
      <c r="E158" s="5">
        <v>1341</v>
      </c>
      <c r="F158" s="5">
        <v>1081</v>
      </c>
      <c r="G158" s="5">
        <v>460</v>
      </c>
      <c r="H158" s="5">
        <v>615</v>
      </c>
      <c r="I158" s="5">
        <v>0</v>
      </c>
      <c r="J158" s="5">
        <v>0</v>
      </c>
      <c r="K158" s="5">
        <v>0</v>
      </c>
      <c r="L158" s="5">
        <v>0</v>
      </c>
      <c r="M158" s="6">
        <v>1075</v>
      </c>
      <c r="N158" s="5">
        <v>10</v>
      </c>
      <c r="O158" s="5">
        <v>0</v>
      </c>
      <c r="P158" s="7">
        <v>1085</v>
      </c>
      <c r="Q158" s="8">
        <v>0.80611483967188668</v>
      </c>
      <c r="R158" s="8">
        <v>0.80164056674123785</v>
      </c>
      <c r="S158" s="61"/>
      <c r="T158" s="17"/>
      <c r="U158" s="17"/>
    </row>
    <row r="159" spans="2:21" s="18" customFormat="1" x14ac:dyDescent="0.2">
      <c r="B159" s="1" t="s">
        <v>193</v>
      </c>
      <c r="C159" s="9" t="s">
        <v>111</v>
      </c>
      <c r="D159" s="9" t="s">
        <v>203</v>
      </c>
      <c r="E159" s="5">
        <v>796</v>
      </c>
      <c r="F159" s="5">
        <v>498</v>
      </c>
      <c r="G159" s="5">
        <v>21</v>
      </c>
      <c r="H159" s="5">
        <v>332</v>
      </c>
      <c r="I159" s="5">
        <v>5</v>
      </c>
      <c r="J159" s="5">
        <v>0</v>
      </c>
      <c r="K159" s="5">
        <v>0</v>
      </c>
      <c r="L159" s="5">
        <v>0</v>
      </c>
      <c r="M159" s="6">
        <v>358</v>
      </c>
      <c r="N159" s="5">
        <v>3</v>
      </c>
      <c r="O159" s="5">
        <v>0</v>
      </c>
      <c r="P159" s="7">
        <v>361</v>
      </c>
      <c r="Q159" s="8">
        <v>0.62562814070351758</v>
      </c>
      <c r="R159" s="8">
        <v>0.44974874371859297</v>
      </c>
      <c r="S159" s="61"/>
      <c r="T159" s="17"/>
      <c r="U159" s="17"/>
    </row>
    <row r="160" spans="2:21" s="18" customFormat="1" x14ac:dyDescent="0.2">
      <c r="B160" s="1" t="s">
        <v>193</v>
      </c>
      <c r="C160" s="9" t="s">
        <v>111</v>
      </c>
      <c r="D160" s="9" t="s">
        <v>204</v>
      </c>
      <c r="E160" s="5">
        <v>771</v>
      </c>
      <c r="F160" s="5">
        <v>691</v>
      </c>
      <c r="G160" s="5">
        <v>259</v>
      </c>
      <c r="H160" s="5">
        <v>584</v>
      </c>
      <c r="I160" s="5">
        <v>0</v>
      </c>
      <c r="J160" s="5">
        <v>0</v>
      </c>
      <c r="K160" s="5">
        <v>0</v>
      </c>
      <c r="L160" s="5">
        <v>0</v>
      </c>
      <c r="M160" s="6">
        <v>843</v>
      </c>
      <c r="N160" s="5">
        <v>6</v>
      </c>
      <c r="O160" s="5">
        <v>0</v>
      </c>
      <c r="P160" s="7">
        <v>849</v>
      </c>
      <c r="Q160" s="8">
        <v>0.89623865110246437</v>
      </c>
      <c r="R160" s="8">
        <v>1.093385214007782</v>
      </c>
      <c r="S160" s="61"/>
      <c r="T160" s="17"/>
      <c r="U160" s="17"/>
    </row>
    <row r="161" spans="2:21" s="18" customFormat="1" x14ac:dyDescent="0.2">
      <c r="B161" s="1" t="s">
        <v>193</v>
      </c>
      <c r="C161" s="9" t="s">
        <v>111</v>
      </c>
      <c r="D161" s="9" t="s">
        <v>205</v>
      </c>
      <c r="E161" s="5">
        <v>1119</v>
      </c>
      <c r="F161" s="5">
        <v>1010</v>
      </c>
      <c r="G161" s="5">
        <v>275</v>
      </c>
      <c r="H161" s="5">
        <v>635</v>
      </c>
      <c r="I161" s="5">
        <v>1</v>
      </c>
      <c r="J161" s="5">
        <v>0</v>
      </c>
      <c r="K161" s="5">
        <v>0</v>
      </c>
      <c r="L161" s="5">
        <v>0</v>
      </c>
      <c r="M161" s="6">
        <v>911</v>
      </c>
      <c r="N161" s="5">
        <v>9</v>
      </c>
      <c r="O161" s="5">
        <v>0</v>
      </c>
      <c r="P161" s="7">
        <v>920</v>
      </c>
      <c r="Q161" s="8">
        <v>0.90259159964253799</v>
      </c>
      <c r="R161" s="8">
        <v>0.81411974977658619</v>
      </c>
      <c r="S161" s="61"/>
      <c r="T161" s="17"/>
      <c r="U161" s="17"/>
    </row>
    <row r="162" spans="2:21" s="18" customFormat="1" x14ac:dyDescent="0.2">
      <c r="B162" s="1" t="s">
        <v>193</v>
      </c>
      <c r="C162" s="9" t="s">
        <v>111</v>
      </c>
      <c r="D162" s="9" t="s">
        <v>171</v>
      </c>
      <c r="E162" s="5">
        <v>565</v>
      </c>
      <c r="F162" s="5">
        <v>473</v>
      </c>
      <c r="G162" s="5">
        <v>184</v>
      </c>
      <c r="H162" s="5">
        <v>284</v>
      </c>
      <c r="I162" s="5">
        <v>9</v>
      </c>
      <c r="J162" s="5">
        <v>0</v>
      </c>
      <c r="K162" s="5">
        <v>0</v>
      </c>
      <c r="L162" s="5">
        <v>0</v>
      </c>
      <c r="M162" s="6">
        <v>477</v>
      </c>
      <c r="N162" s="5">
        <v>5</v>
      </c>
      <c r="O162" s="5">
        <v>0</v>
      </c>
      <c r="P162" s="7">
        <v>482</v>
      </c>
      <c r="Q162" s="8">
        <v>0.8371681415929203</v>
      </c>
      <c r="R162" s="8">
        <v>0.84424778761061947</v>
      </c>
      <c r="S162" s="61"/>
      <c r="T162" s="17"/>
      <c r="U162" s="17"/>
    </row>
    <row r="163" spans="2:21" s="18" customFormat="1" x14ac:dyDescent="0.2">
      <c r="B163" s="1" t="s">
        <v>193</v>
      </c>
      <c r="C163" s="9" t="s">
        <v>111</v>
      </c>
      <c r="D163" s="9" t="s">
        <v>206</v>
      </c>
      <c r="E163" s="5">
        <v>633</v>
      </c>
      <c r="F163" s="5">
        <v>509</v>
      </c>
      <c r="G163" s="5">
        <v>68</v>
      </c>
      <c r="H163" s="5">
        <v>401</v>
      </c>
      <c r="I163" s="5">
        <v>0</v>
      </c>
      <c r="J163" s="5">
        <v>0</v>
      </c>
      <c r="K163" s="5">
        <v>0</v>
      </c>
      <c r="L163" s="5">
        <v>0</v>
      </c>
      <c r="M163" s="6">
        <v>469</v>
      </c>
      <c r="N163" s="5">
        <v>4</v>
      </c>
      <c r="O163" s="5">
        <v>0</v>
      </c>
      <c r="P163" s="7">
        <v>473</v>
      </c>
      <c r="Q163" s="8">
        <v>0.80410742496050558</v>
      </c>
      <c r="R163" s="8">
        <v>0.74091627172195895</v>
      </c>
      <c r="S163" s="61"/>
      <c r="T163" s="17"/>
      <c r="U163" s="17"/>
    </row>
    <row r="164" spans="2:21" s="18" customFormat="1" x14ac:dyDescent="0.2">
      <c r="B164" s="1" t="s">
        <v>193</v>
      </c>
      <c r="C164" s="9" t="s">
        <v>111</v>
      </c>
      <c r="D164" s="9" t="s">
        <v>207</v>
      </c>
      <c r="E164" s="5">
        <v>1081</v>
      </c>
      <c r="F164" s="5">
        <v>1099</v>
      </c>
      <c r="G164" s="5">
        <v>108</v>
      </c>
      <c r="H164" s="5">
        <v>735</v>
      </c>
      <c r="I164" s="5">
        <v>5</v>
      </c>
      <c r="J164" s="5">
        <v>0</v>
      </c>
      <c r="K164" s="5">
        <v>0</v>
      </c>
      <c r="L164" s="5">
        <v>0</v>
      </c>
      <c r="M164" s="6">
        <v>848</v>
      </c>
      <c r="N164" s="5">
        <v>4</v>
      </c>
      <c r="O164" s="5">
        <v>0</v>
      </c>
      <c r="P164" s="7">
        <v>852</v>
      </c>
      <c r="Q164" s="8">
        <v>1.0166512488436632</v>
      </c>
      <c r="R164" s="8">
        <v>0.78445883441258091</v>
      </c>
      <c r="S164" s="61"/>
      <c r="T164" s="17"/>
      <c r="U164" s="17"/>
    </row>
    <row r="165" spans="2:21" s="18" customFormat="1" x14ac:dyDescent="0.2">
      <c r="B165" s="1" t="s">
        <v>193</v>
      </c>
      <c r="C165" s="9" t="s">
        <v>111</v>
      </c>
      <c r="D165" s="9" t="s">
        <v>208</v>
      </c>
      <c r="E165" s="5">
        <v>766</v>
      </c>
      <c r="F165" s="5">
        <v>841</v>
      </c>
      <c r="G165" s="5">
        <v>249</v>
      </c>
      <c r="H165" s="5">
        <v>499</v>
      </c>
      <c r="I165" s="5">
        <v>11</v>
      </c>
      <c r="J165" s="5">
        <v>0</v>
      </c>
      <c r="K165" s="5">
        <v>0</v>
      </c>
      <c r="L165" s="5">
        <v>0</v>
      </c>
      <c r="M165" s="6">
        <v>759</v>
      </c>
      <c r="N165" s="5">
        <v>6</v>
      </c>
      <c r="O165" s="5">
        <v>0</v>
      </c>
      <c r="P165" s="7">
        <v>765</v>
      </c>
      <c r="Q165" s="8">
        <v>1.097911227154047</v>
      </c>
      <c r="R165" s="8">
        <v>0.99086161879895562</v>
      </c>
      <c r="S165" s="61"/>
      <c r="T165" s="17"/>
      <c r="U165" s="17"/>
    </row>
    <row r="166" spans="2:21" s="18" customFormat="1" x14ac:dyDescent="0.2">
      <c r="B166" s="1" t="s">
        <v>193</v>
      </c>
      <c r="C166" s="9" t="s">
        <v>38</v>
      </c>
      <c r="D166" s="9" t="s">
        <v>209</v>
      </c>
      <c r="E166" s="5">
        <v>1550</v>
      </c>
      <c r="F166" s="5">
        <v>1135</v>
      </c>
      <c r="G166" s="5">
        <v>67</v>
      </c>
      <c r="H166" s="5">
        <v>1027</v>
      </c>
      <c r="I166" s="5">
        <v>8</v>
      </c>
      <c r="J166" s="5">
        <v>0</v>
      </c>
      <c r="K166" s="5">
        <v>0</v>
      </c>
      <c r="L166" s="5">
        <v>0</v>
      </c>
      <c r="M166" s="6">
        <v>1102</v>
      </c>
      <c r="N166" s="5">
        <v>8</v>
      </c>
      <c r="O166" s="5">
        <v>0</v>
      </c>
      <c r="P166" s="7">
        <v>1110</v>
      </c>
      <c r="Q166" s="8">
        <v>0.73225806451612907</v>
      </c>
      <c r="R166" s="8">
        <v>0.71096774193548384</v>
      </c>
      <c r="S166" s="61"/>
      <c r="T166" s="17"/>
      <c r="U166" s="17"/>
    </row>
    <row r="167" spans="2:21" s="18" customFormat="1" x14ac:dyDescent="0.2">
      <c r="B167" s="1" t="s">
        <v>193</v>
      </c>
      <c r="C167" s="9" t="s">
        <v>111</v>
      </c>
      <c r="D167" s="9" t="s">
        <v>210</v>
      </c>
      <c r="E167" s="5">
        <v>360</v>
      </c>
      <c r="F167" s="5">
        <v>365</v>
      </c>
      <c r="G167" s="5">
        <v>116</v>
      </c>
      <c r="H167" s="5">
        <v>199</v>
      </c>
      <c r="I167" s="5">
        <v>0</v>
      </c>
      <c r="J167" s="5">
        <v>0</v>
      </c>
      <c r="K167" s="5">
        <v>0</v>
      </c>
      <c r="L167" s="5">
        <v>0</v>
      </c>
      <c r="M167" s="6">
        <v>315</v>
      </c>
      <c r="N167" s="5">
        <v>2</v>
      </c>
      <c r="O167" s="5">
        <v>0</v>
      </c>
      <c r="P167" s="7">
        <v>317</v>
      </c>
      <c r="Q167" s="8">
        <v>1.0138888888888888</v>
      </c>
      <c r="R167" s="8">
        <v>0.875</v>
      </c>
      <c r="S167" s="61"/>
      <c r="T167" s="17"/>
      <c r="U167" s="17"/>
    </row>
    <row r="168" spans="2:21" s="18" customFormat="1" x14ac:dyDescent="0.2">
      <c r="B168" s="1" t="s">
        <v>193</v>
      </c>
      <c r="C168" s="9" t="s">
        <v>111</v>
      </c>
      <c r="D168" s="9" t="s">
        <v>211</v>
      </c>
      <c r="E168" s="5">
        <v>260</v>
      </c>
      <c r="F168" s="5">
        <v>158</v>
      </c>
      <c r="G168" s="5">
        <v>39</v>
      </c>
      <c r="H168" s="5">
        <v>122</v>
      </c>
      <c r="I168" s="5">
        <v>0</v>
      </c>
      <c r="J168" s="5">
        <v>0</v>
      </c>
      <c r="K168" s="5">
        <v>0</v>
      </c>
      <c r="L168" s="5">
        <v>0</v>
      </c>
      <c r="M168" s="6">
        <v>161</v>
      </c>
      <c r="N168" s="5">
        <v>0</v>
      </c>
      <c r="O168" s="5">
        <v>0</v>
      </c>
      <c r="P168" s="7">
        <v>161</v>
      </c>
      <c r="Q168" s="8">
        <v>0.60769230769230764</v>
      </c>
      <c r="R168" s="8">
        <v>0.61923076923076925</v>
      </c>
      <c r="S168" s="61"/>
      <c r="T168" s="17"/>
      <c r="U168" s="17"/>
    </row>
    <row r="169" spans="2:21" s="18" customFormat="1" x14ac:dyDescent="0.2">
      <c r="B169" s="1" t="s">
        <v>193</v>
      </c>
      <c r="C169" s="9" t="s">
        <v>111</v>
      </c>
      <c r="D169" s="9" t="s">
        <v>212</v>
      </c>
      <c r="E169" s="5">
        <v>6288</v>
      </c>
      <c r="F169" s="5">
        <v>4500</v>
      </c>
      <c r="G169" s="5">
        <v>1908</v>
      </c>
      <c r="H169" s="5">
        <v>2176</v>
      </c>
      <c r="I169" s="5">
        <v>309</v>
      </c>
      <c r="J169" s="5">
        <v>0</v>
      </c>
      <c r="K169" s="5">
        <v>0</v>
      </c>
      <c r="L169" s="5">
        <v>0</v>
      </c>
      <c r="M169" s="6">
        <v>4393</v>
      </c>
      <c r="N169" s="5">
        <v>11</v>
      </c>
      <c r="O169" s="5">
        <v>0</v>
      </c>
      <c r="P169" s="7">
        <v>4404</v>
      </c>
      <c r="Q169" s="8">
        <v>0.71564885496183206</v>
      </c>
      <c r="R169" s="8">
        <v>0.69863231552162852</v>
      </c>
      <c r="S169" s="61"/>
      <c r="T169" s="17"/>
      <c r="U169" s="17"/>
    </row>
    <row r="170" spans="2:21" s="18" customFormat="1" x14ac:dyDescent="0.2">
      <c r="B170" s="1" t="s">
        <v>193</v>
      </c>
      <c r="C170" s="9" t="s">
        <v>111</v>
      </c>
      <c r="D170" s="9" t="s">
        <v>213</v>
      </c>
      <c r="E170" s="5">
        <v>1333</v>
      </c>
      <c r="F170" s="5">
        <v>979</v>
      </c>
      <c r="G170" s="5">
        <v>792</v>
      </c>
      <c r="H170" s="5">
        <v>252</v>
      </c>
      <c r="I170" s="5">
        <v>4</v>
      </c>
      <c r="J170" s="5">
        <v>0</v>
      </c>
      <c r="K170" s="5">
        <v>0</v>
      </c>
      <c r="L170" s="5">
        <v>0</v>
      </c>
      <c r="M170" s="6">
        <v>1048</v>
      </c>
      <c r="N170" s="5">
        <v>1</v>
      </c>
      <c r="O170" s="5">
        <v>0</v>
      </c>
      <c r="P170" s="7">
        <v>1049</v>
      </c>
      <c r="Q170" s="8">
        <v>0.73443360840210048</v>
      </c>
      <c r="R170" s="8">
        <v>0.78619654913728432</v>
      </c>
      <c r="S170" s="61"/>
      <c r="T170" s="17"/>
      <c r="U170" s="17"/>
    </row>
    <row r="171" spans="2:21" s="18" customFormat="1" x14ac:dyDescent="0.2">
      <c r="B171" s="1" t="s">
        <v>193</v>
      </c>
      <c r="C171" s="9" t="s">
        <v>214</v>
      </c>
      <c r="D171" s="9" t="s">
        <v>215</v>
      </c>
      <c r="E171" s="5">
        <v>1065</v>
      </c>
      <c r="F171" s="5">
        <v>1279</v>
      </c>
      <c r="G171" s="5">
        <v>226</v>
      </c>
      <c r="H171" s="5">
        <v>632</v>
      </c>
      <c r="I171" s="5">
        <v>0</v>
      </c>
      <c r="J171" s="5">
        <v>0</v>
      </c>
      <c r="K171" s="5">
        <v>0</v>
      </c>
      <c r="L171" s="5">
        <v>0</v>
      </c>
      <c r="M171" s="6">
        <v>858</v>
      </c>
      <c r="N171" s="5">
        <v>0</v>
      </c>
      <c r="O171" s="5">
        <v>0</v>
      </c>
      <c r="P171" s="7">
        <v>858</v>
      </c>
      <c r="Q171" s="8">
        <v>1.2009389671361503</v>
      </c>
      <c r="R171" s="8">
        <v>0.80563380281690145</v>
      </c>
      <c r="S171" s="61"/>
      <c r="T171" s="17"/>
      <c r="U171" s="17"/>
    </row>
    <row r="172" spans="2:21" s="18" customFormat="1" x14ac:dyDescent="0.2">
      <c r="B172" s="1" t="s">
        <v>193</v>
      </c>
      <c r="C172" s="9" t="s">
        <v>80</v>
      </c>
      <c r="D172" s="9" t="s">
        <v>216</v>
      </c>
      <c r="E172" s="5">
        <v>3809</v>
      </c>
      <c r="F172" s="5">
        <v>2760</v>
      </c>
      <c r="G172" s="5">
        <v>2049</v>
      </c>
      <c r="H172" s="5">
        <v>726</v>
      </c>
      <c r="I172" s="5">
        <v>87</v>
      </c>
      <c r="J172" s="5">
        <v>0</v>
      </c>
      <c r="K172" s="5">
        <v>0</v>
      </c>
      <c r="L172" s="5">
        <v>0</v>
      </c>
      <c r="M172" s="6">
        <v>2862</v>
      </c>
      <c r="N172" s="5">
        <v>7</v>
      </c>
      <c r="O172" s="5">
        <v>0</v>
      </c>
      <c r="P172" s="7">
        <v>2869</v>
      </c>
      <c r="Q172" s="8">
        <v>0.72459963244946179</v>
      </c>
      <c r="R172" s="8">
        <v>0.75137831451824622</v>
      </c>
      <c r="S172" s="61"/>
      <c r="T172" s="17"/>
      <c r="U172" s="17"/>
    </row>
    <row r="173" spans="2:21" s="18" customFormat="1" x14ac:dyDescent="0.2">
      <c r="B173" s="1" t="s">
        <v>193</v>
      </c>
      <c r="C173" s="9" t="s">
        <v>80</v>
      </c>
      <c r="D173" s="9" t="s">
        <v>102</v>
      </c>
      <c r="E173" s="5">
        <v>1794</v>
      </c>
      <c r="F173" s="5">
        <v>1550</v>
      </c>
      <c r="G173" s="5">
        <v>599</v>
      </c>
      <c r="H173" s="5">
        <v>624</v>
      </c>
      <c r="I173" s="5">
        <v>4</v>
      </c>
      <c r="J173" s="5">
        <v>0</v>
      </c>
      <c r="K173" s="5">
        <v>0</v>
      </c>
      <c r="L173" s="5">
        <v>0</v>
      </c>
      <c r="M173" s="6">
        <v>1227</v>
      </c>
      <c r="N173" s="5">
        <v>1</v>
      </c>
      <c r="O173" s="5">
        <v>0</v>
      </c>
      <c r="P173" s="7">
        <v>1228</v>
      </c>
      <c r="Q173" s="8">
        <v>0.86399108138238578</v>
      </c>
      <c r="R173" s="8">
        <v>0.68394648829431437</v>
      </c>
      <c r="S173" s="61"/>
      <c r="T173" s="17"/>
      <c r="U173" s="17"/>
    </row>
    <row r="174" spans="2:21" s="18" customFormat="1" x14ac:dyDescent="0.2">
      <c r="B174" s="1" t="s">
        <v>193</v>
      </c>
      <c r="C174" s="9" t="s">
        <v>80</v>
      </c>
      <c r="D174" s="9" t="s">
        <v>217</v>
      </c>
      <c r="E174" s="5">
        <v>543</v>
      </c>
      <c r="F174" s="5">
        <v>651</v>
      </c>
      <c r="G174" s="5">
        <v>286</v>
      </c>
      <c r="H174" s="5">
        <v>267</v>
      </c>
      <c r="I174" s="5">
        <v>2</v>
      </c>
      <c r="J174" s="5">
        <v>0</v>
      </c>
      <c r="K174" s="5">
        <v>0</v>
      </c>
      <c r="L174" s="5">
        <v>0</v>
      </c>
      <c r="M174" s="6">
        <v>555</v>
      </c>
      <c r="N174" s="5">
        <v>0</v>
      </c>
      <c r="O174" s="5">
        <v>0</v>
      </c>
      <c r="P174" s="7">
        <v>555</v>
      </c>
      <c r="Q174" s="8">
        <v>1.1988950276243093</v>
      </c>
      <c r="R174" s="8">
        <v>1.0220994475138121</v>
      </c>
      <c r="S174" s="61"/>
      <c r="T174" s="17"/>
      <c r="U174" s="17"/>
    </row>
    <row r="175" spans="2:21" s="18" customFormat="1" x14ac:dyDescent="0.2">
      <c r="B175" s="1" t="s">
        <v>193</v>
      </c>
      <c r="C175" s="9" t="s">
        <v>80</v>
      </c>
      <c r="D175" s="9" t="s">
        <v>218</v>
      </c>
      <c r="E175" s="5">
        <v>2477</v>
      </c>
      <c r="F175" s="5">
        <v>2050</v>
      </c>
      <c r="G175" s="5">
        <v>630</v>
      </c>
      <c r="H175" s="5">
        <v>911</v>
      </c>
      <c r="I175" s="5">
        <v>42</v>
      </c>
      <c r="J175" s="5">
        <v>0</v>
      </c>
      <c r="K175" s="5">
        <v>0</v>
      </c>
      <c r="L175" s="5">
        <v>0</v>
      </c>
      <c r="M175" s="6">
        <v>1583</v>
      </c>
      <c r="N175" s="5">
        <v>11</v>
      </c>
      <c r="O175" s="5">
        <v>0</v>
      </c>
      <c r="P175" s="7">
        <v>1594</v>
      </c>
      <c r="Q175" s="8">
        <v>0.82761404925312876</v>
      </c>
      <c r="R175" s="8">
        <v>0.6390795316915624</v>
      </c>
      <c r="S175" s="61"/>
      <c r="T175" s="17"/>
      <c r="U175" s="17"/>
    </row>
    <row r="176" spans="2:21" s="18" customFormat="1" x14ac:dyDescent="0.2">
      <c r="B176" s="1" t="s">
        <v>193</v>
      </c>
      <c r="C176" s="9" t="s">
        <v>33</v>
      </c>
      <c r="D176" s="9" t="s">
        <v>219</v>
      </c>
      <c r="E176" s="5">
        <v>2522</v>
      </c>
      <c r="F176" s="5">
        <v>2299</v>
      </c>
      <c r="G176" s="5">
        <v>1501</v>
      </c>
      <c r="H176" s="5">
        <v>376</v>
      </c>
      <c r="I176" s="5">
        <v>0</v>
      </c>
      <c r="J176" s="5">
        <v>0</v>
      </c>
      <c r="K176" s="5">
        <v>0</v>
      </c>
      <c r="L176" s="5">
        <v>0</v>
      </c>
      <c r="M176" s="6">
        <v>1877</v>
      </c>
      <c r="N176" s="5">
        <v>0</v>
      </c>
      <c r="O176" s="5">
        <v>0</v>
      </c>
      <c r="P176" s="7">
        <v>1877</v>
      </c>
      <c r="Q176" s="8">
        <v>0.91157811260904043</v>
      </c>
      <c r="R176" s="8">
        <v>0.7442505947660587</v>
      </c>
      <c r="S176" s="61"/>
      <c r="T176" s="17"/>
      <c r="U176" s="17"/>
    </row>
    <row r="177" spans="2:21" s="18" customFormat="1" x14ac:dyDescent="0.2">
      <c r="B177" s="1" t="s">
        <v>193</v>
      </c>
      <c r="C177" s="9" t="s">
        <v>33</v>
      </c>
      <c r="D177" s="9" t="s">
        <v>220</v>
      </c>
      <c r="E177" s="5">
        <v>2762</v>
      </c>
      <c r="F177" s="5">
        <v>1660</v>
      </c>
      <c r="G177" s="5">
        <v>990</v>
      </c>
      <c r="H177" s="5">
        <v>702</v>
      </c>
      <c r="I177" s="5">
        <v>43</v>
      </c>
      <c r="J177" s="5">
        <v>0</v>
      </c>
      <c r="K177" s="5">
        <v>0</v>
      </c>
      <c r="L177" s="5">
        <v>0</v>
      </c>
      <c r="M177" s="6">
        <v>1735</v>
      </c>
      <c r="N177" s="5">
        <v>0</v>
      </c>
      <c r="O177" s="5">
        <v>0</v>
      </c>
      <c r="P177" s="7">
        <v>1735</v>
      </c>
      <c r="Q177" s="8">
        <v>0.60101375814627078</v>
      </c>
      <c r="R177" s="8">
        <v>0.62816799420709635</v>
      </c>
      <c r="S177" s="61"/>
      <c r="T177" s="17"/>
      <c r="U177" s="17"/>
    </row>
    <row r="178" spans="2:21" s="18" customFormat="1" x14ac:dyDescent="0.2">
      <c r="B178" s="1" t="s">
        <v>193</v>
      </c>
      <c r="C178" s="9" t="s">
        <v>80</v>
      </c>
      <c r="D178" s="9" t="s">
        <v>221</v>
      </c>
      <c r="E178" s="5">
        <v>3133</v>
      </c>
      <c r="F178" s="5">
        <v>750</v>
      </c>
      <c r="G178" s="5">
        <v>431</v>
      </c>
      <c r="H178" s="5">
        <v>319</v>
      </c>
      <c r="I178" s="5">
        <v>0</v>
      </c>
      <c r="J178" s="5">
        <v>0</v>
      </c>
      <c r="K178" s="5">
        <v>0</v>
      </c>
      <c r="L178" s="5">
        <v>0</v>
      </c>
      <c r="M178" s="6">
        <v>750</v>
      </c>
      <c r="N178" s="5">
        <v>0</v>
      </c>
      <c r="O178" s="5">
        <v>0</v>
      </c>
      <c r="P178" s="7">
        <v>750</v>
      </c>
      <c r="Q178" s="8">
        <v>0.23938716884774977</v>
      </c>
      <c r="R178" s="8">
        <v>0.23938716884774977</v>
      </c>
      <c r="S178" s="61"/>
      <c r="T178" s="17"/>
      <c r="U178" s="17"/>
    </row>
    <row r="179" spans="2:21" s="18" customFormat="1" x14ac:dyDescent="0.2">
      <c r="B179" s="1" t="s">
        <v>193</v>
      </c>
      <c r="C179" s="9" t="s">
        <v>80</v>
      </c>
      <c r="D179" s="9" t="s">
        <v>218</v>
      </c>
      <c r="E179" s="5">
        <v>2477</v>
      </c>
      <c r="F179" s="5">
        <v>556</v>
      </c>
      <c r="G179" s="5">
        <v>253</v>
      </c>
      <c r="H179" s="5">
        <v>330</v>
      </c>
      <c r="I179" s="5">
        <v>0</v>
      </c>
      <c r="J179" s="5">
        <v>0</v>
      </c>
      <c r="K179" s="5">
        <v>0</v>
      </c>
      <c r="L179" s="5">
        <v>0</v>
      </c>
      <c r="M179" s="6">
        <v>583</v>
      </c>
      <c r="N179" s="5">
        <v>0</v>
      </c>
      <c r="O179" s="5">
        <v>0</v>
      </c>
      <c r="P179" s="7">
        <v>583</v>
      </c>
      <c r="Q179" s="8">
        <v>0.22446507872426322</v>
      </c>
      <c r="R179" s="8">
        <v>0.23536536132418248</v>
      </c>
      <c r="S179" s="61"/>
      <c r="T179" s="17"/>
      <c r="U179" s="17"/>
    </row>
    <row r="180" spans="2:21" s="18" customFormat="1" x14ac:dyDescent="0.2">
      <c r="B180" s="1" t="s">
        <v>193</v>
      </c>
      <c r="C180" s="9" t="s">
        <v>80</v>
      </c>
      <c r="D180" s="9" t="s">
        <v>102</v>
      </c>
      <c r="E180" s="5">
        <v>1794</v>
      </c>
      <c r="F180" s="5">
        <v>332</v>
      </c>
      <c r="G180" s="5">
        <v>234</v>
      </c>
      <c r="H180" s="5">
        <v>56</v>
      </c>
      <c r="I180" s="5">
        <v>0</v>
      </c>
      <c r="J180" s="5">
        <v>0</v>
      </c>
      <c r="K180" s="5">
        <v>0</v>
      </c>
      <c r="L180" s="5">
        <v>0</v>
      </c>
      <c r="M180" s="6">
        <v>290</v>
      </c>
      <c r="N180" s="5">
        <v>0</v>
      </c>
      <c r="O180" s="5">
        <v>0</v>
      </c>
      <c r="P180" s="7">
        <v>290</v>
      </c>
      <c r="Q180" s="8">
        <v>0.18506131549609811</v>
      </c>
      <c r="R180" s="8">
        <v>0.1616499442586399</v>
      </c>
      <c r="S180" s="61"/>
      <c r="T180" s="17"/>
      <c r="U180" s="17"/>
    </row>
    <row r="181" spans="2:21" s="18" customFormat="1" x14ac:dyDescent="0.2">
      <c r="B181" s="1" t="s">
        <v>193</v>
      </c>
      <c r="C181" s="9" t="s">
        <v>80</v>
      </c>
      <c r="D181" s="9" t="s">
        <v>222</v>
      </c>
      <c r="E181" s="5">
        <v>721</v>
      </c>
      <c r="F181" s="5">
        <v>320</v>
      </c>
      <c r="G181" s="5">
        <v>335</v>
      </c>
      <c r="H181" s="5">
        <v>420</v>
      </c>
      <c r="I181" s="5">
        <v>0</v>
      </c>
      <c r="J181" s="5">
        <v>0</v>
      </c>
      <c r="K181" s="5">
        <v>0</v>
      </c>
      <c r="L181" s="5">
        <v>0</v>
      </c>
      <c r="M181" s="6">
        <v>755</v>
      </c>
      <c r="N181" s="5">
        <v>9</v>
      </c>
      <c r="O181" s="5">
        <v>0</v>
      </c>
      <c r="P181" s="7">
        <v>764</v>
      </c>
      <c r="Q181" s="8">
        <v>0.44382801664355065</v>
      </c>
      <c r="R181" s="8">
        <v>1.0471567267683772</v>
      </c>
      <c r="S181" s="61"/>
      <c r="T181" s="17"/>
      <c r="U181" s="17"/>
    </row>
    <row r="182" spans="2:21" s="18" customFormat="1" x14ac:dyDescent="0.2">
      <c r="B182" s="1" t="s">
        <v>193</v>
      </c>
      <c r="C182" s="9" t="s">
        <v>157</v>
      </c>
      <c r="D182" s="9" t="s">
        <v>223</v>
      </c>
      <c r="E182" s="5">
        <v>396</v>
      </c>
      <c r="F182" s="5">
        <v>400</v>
      </c>
      <c r="G182" s="5">
        <v>62</v>
      </c>
      <c r="H182" s="5">
        <v>192</v>
      </c>
      <c r="I182" s="5">
        <v>1</v>
      </c>
      <c r="J182" s="5">
        <v>0</v>
      </c>
      <c r="K182" s="5">
        <v>0</v>
      </c>
      <c r="L182" s="5">
        <v>0</v>
      </c>
      <c r="M182" s="6">
        <v>255</v>
      </c>
      <c r="N182" s="5">
        <v>0</v>
      </c>
      <c r="O182" s="5">
        <v>0</v>
      </c>
      <c r="P182" s="7">
        <v>255</v>
      </c>
      <c r="Q182" s="8">
        <v>1.0101010101010102</v>
      </c>
      <c r="R182" s="8">
        <v>0.64393939393939392</v>
      </c>
      <c r="S182" s="61"/>
      <c r="T182" s="17"/>
      <c r="U182" s="17"/>
    </row>
    <row r="183" spans="2:21" s="18" customFormat="1" x14ac:dyDescent="0.2">
      <c r="B183" s="1" t="s">
        <v>193</v>
      </c>
      <c r="C183" s="9" t="s">
        <v>157</v>
      </c>
      <c r="D183" s="9" t="s">
        <v>224</v>
      </c>
      <c r="E183" s="5">
        <v>837</v>
      </c>
      <c r="F183" s="5">
        <v>900</v>
      </c>
      <c r="G183" s="5">
        <v>18</v>
      </c>
      <c r="H183" s="5">
        <v>542</v>
      </c>
      <c r="I183" s="5">
        <v>3</v>
      </c>
      <c r="J183" s="5">
        <v>0</v>
      </c>
      <c r="K183" s="5">
        <v>0</v>
      </c>
      <c r="L183" s="5">
        <v>0</v>
      </c>
      <c r="M183" s="6">
        <v>563</v>
      </c>
      <c r="N183" s="5">
        <v>0</v>
      </c>
      <c r="O183" s="5">
        <v>0</v>
      </c>
      <c r="P183" s="7">
        <v>563</v>
      </c>
      <c r="Q183" s="8">
        <v>1.075268817204301</v>
      </c>
      <c r="R183" s="8">
        <v>0.67264038231780165</v>
      </c>
      <c r="S183" s="61"/>
      <c r="T183" s="17"/>
      <c r="U183" s="17"/>
    </row>
    <row r="184" spans="2:21" s="18" customFormat="1" x14ac:dyDescent="0.2">
      <c r="B184" s="1" t="s">
        <v>193</v>
      </c>
      <c r="C184" s="9" t="s">
        <v>157</v>
      </c>
      <c r="D184" s="9" t="s">
        <v>180</v>
      </c>
      <c r="E184" s="5">
        <v>236</v>
      </c>
      <c r="F184" s="5">
        <v>390</v>
      </c>
      <c r="G184" s="5">
        <v>12</v>
      </c>
      <c r="H184" s="5">
        <v>281</v>
      </c>
      <c r="I184" s="5">
        <v>0</v>
      </c>
      <c r="J184" s="5">
        <v>0</v>
      </c>
      <c r="K184" s="5">
        <v>0</v>
      </c>
      <c r="L184" s="5">
        <v>0</v>
      </c>
      <c r="M184" s="6">
        <v>293</v>
      </c>
      <c r="N184" s="5">
        <v>0</v>
      </c>
      <c r="O184" s="5">
        <v>0</v>
      </c>
      <c r="P184" s="7">
        <v>293</v>
      </c>
      <c r="Q184" s="8">
        <v>1.652542372881356</v>
      </c>
      <c r="R184" s="8">
        <v>1.2415254237288136</v>
      </c>
      <c r="S184" s="61"/>
      <c r="T184" s="17"/>
      <c r="U184" s="17"/>
    </row>
    <row r="185" spans="2:21" s="18" customFormat="1" x14ac:dyDescent="0.2">
      <c r="B185" s="1" t="s">
        <v>193</v>
      </c>
      <c r="C185" s="9" t="s">
        <v>125</v>
      </c>
      <c r="D185" s="9" t="s">
        <v>225</v>
      </c>
      <c r="E185" s="5">
        <v>10235</v>
      </c>
      <c r="F185" s="5">
        <v>750</v>
      </c>
      <c r="G185" s="5">
        <v>657</v>
      </c>
      <c r="H185" s="5">
        <v>12</v>
      </c>
      <c r="I185" s="5">
        <v>0</v>
      </c>
      <c r="J185" s="5">
        <v>0</v>
      </c>
      <c r="K185" s="5">
        <v>0</v>
      </c>
      <c r="L185" s="5">
        <v>0</v>
      </c>
      <c r="M185" s="6">
        <v>669</v>
      </c>
      <c r="N185" s="5">
        <v>0</v>
      </c>
      <c r="O185" s="5">
        <v>0</v>
      </c>
      <c r="P185" s="7">
        <v>669</v>
      </c>
      <c r="Q185" s="8">
        <v>7.3277967757694185E-2</v>
      </c>
      <c r="R185" s="8">
        <v>6.5363947239863218E-2</v>
      </c>
      <c r="S185" s="61"/>
      <c r="T185" s="17"/>
      <c r="U185" s="17"/>
    </row>
    <row r="186" spans="2:21" s="18" customFormat="1" x14ac:dyDescent="0.2">
      <c r="B186" s="1" t="s">
        <v>193</v>
      </c>
      <c r="C186" s="9" t="s">
        <v>103</v>
      </c>
      <c r="D186" s="9" t="s">
        <v>226</v>
      </c>
      <c r="E186" s="5">
        <v>500</v>
      </c>
      <c r="F186" s="5">
        <v>240</v>
      </c>
      <c r="G186" s="5">
        <v>87</v>
      </c>
      <c r="H186" s="5">
        <v>1</v>
      </c>
      <c r="I186" s="5">
        <v>0</v>
      </c>
      <c r="J186" s="5">
        <v>0</v>
      </c>
      <c r="K186" s="5">
        <v>0</v>
      </c>
      <c r="L186" s="5">
        <v>0</v>
      </c>
      <c r="M186" s="6">
        <v>88</v>
      </c>
      <c r="N186" s="5">
        <v>0</v>
      </c>
      <c r="O186" s="5">
        <v>0</v>
      </c>
      <c r="P186" s="7">
        <v>88</v>
      </c>
      <c r="Q186" s="8">
        <v>2.2048690858980247E-2</v>
      </c>
      <c r="R186" s="8">
        <v>8.0845199816260913E-3</v>
      </c>
      <c r="S186" s="61"/>
      <c r="T186" s="17"/>
      <c r="U186" s="17"/>
    </row>
    <row r="187" spans="2:21" s="18" customFormat="1" x14ac:dyDescent="0.2">
      <c r="B187" s="19" t="s">
        <v>23</v>
      </c>
      <c r="C187" s="20"/>
      <c r="D187" s="20"/>
      <c r="E187" s="21">
        <f t="shared" ref="E187:O187" si="34">+SUM(E149:E186)</f>
        <v>57625</v>
      </c>
      <c r="F187" s="21">
        <f t="shared" si="34"/>
        <v>35162</v>
      </c>
      <c r="G187" s="21">
        <f t="shared" si="34"/>
        <v>14277</v>
      </c>
      <c r="H187" s="21">
        <f t="shared" si="34"/>
        <v>17173</v>
      </c>
      <c r="I187" s="21">
        <f t="shared" si="34"/>
        <v>854</v>
      </c>
      <c r="J187" s="21">
        <f t="shared" si="34"/>
        <v>0</v>
      </c>
      <c r="K187" s="21">
        <f t="shared" si="34"/>
        <v>0</v>
      </c>
      <c r="L187" s="21">
        <f t="shared" si="34"/>
        <v>0</v>
      </c>
      <c r="M187" s="21">
        <f t="shared" si="34"/>
        <v>32304</v>
      </c>
      <c r="N187" s="21">
        <f t="shared" si="34"/>
        <v>125</v>
      </c>
      <c r="O187" s="21">
        <f t="shared" si="34"/>
        <v>0</v>
      </c>
      <c r="P187" s="21">
        <f>+SUM(P149:P186)</f>
        <v>32429</v>
      </c>
      <c r="Q187" s="22">
        <f>IFERROR(F187/E187,0)</f>
        <v>0.61018655097613883</v>
      </c>
      <c r="R187" s="22">
        <f>+IFERROR(M187/E187,0)</f>
        <v>0.56059002169197392</v>
      </c>
      <c r="S187" s="45"/>
      <c r="T187" s="17"/>
      <c r="U187" s="17"/>
    </row>
    <row r="188" spans="2:21" s="18" customFormat="1" x14ac:dyDescent="0.2">
      <c r="B188" s="1" t="s">
        <v>227</v>
      </c>
      <c r="C188" s="10" t="s">
        <v>228</v>
      </c>
      <c r="D188" s="10" t="s">
        <v>229</v>
      </c>
      <c r="E188" s="5">
        <v>2652</v>
      </c>
      <c r="F188" s="5">
        <v>2615</v>
      </c>
      <c r="G188" s="5">
        <v>1489</v>
      </c>
      <c r="H188" s="5">
        <v>1100</v>
      </c>
      <c r="I188" s="5">
        <v>1</v>
      </c>
      <c r="J188" s="5">
        <v>0</v>
      </c>
      <c r="K188" s="5">
        <v>0</v>
      </c>
      <c r="L188" s="5">
        <v>0</v>
      </c>
      <c r="M188" s="6">
        <v>2590</v>
      </c>
      <c r="N188" s="5">
        <v>7</v>
      </c>
      <c r="O188" s="5">
        <v>0</v>
      </c>
      <c r="P188" s="7">
        <v>2597</v>
      </c>
      <c r="Q188" s="8">
        <v>0.98604826546003022</v>
      </c>
      <c r="R188" s="8">
        <v>0.97662141779788836</v>
      </c>
      <c r="S188" s="61"/>
      <c r="T188" s="17"/>
      <c r="U188" s="17"/>
    </row>
    <row r="189" spans="2:21" s="18" customFormat="1" x14ac:dyDescent="0.2">
      <c r="B189" s="1" t="s">
        <v>227</v>
      </c>
      <c r="C189" s="10" t="s">
        <v>228</v>
      </c>
      <c r="D189" s="10" t="s">
        <v>230</v>
      </c>
      <c r="E189" s="5">
        <v>1563</v>
      </c>
      <c r="F189" s="5">
        <v>1553</v>
      </c>
      <c r="G189" s="5">
        <v>803</v>
      </c>
      <c r="H189" s="5">
        <v>646</v>
      </c>
      <c r="I189" s="5">
        <v>2</v>
      </c>
      <c r="J189" s="5">
        <v>0</v>
      </c>
      <c r="K189" s="5">
        <v>0</v>
      </c>
      <c r="L189" s="5">
        <v>0</v>
      </c>
      <c r="M189" s="6">
        <v>1451</v>
      </c>
      <c r="N189" s="5">
        <v>1</v>
      </c>
      <c r="O189" s="5">
        <v>0</v>
      </c>
      <c r="P189" s="7">
        <v>1452</v>
      </c>
      <c r="Q189" s="8">
        <v>0.99360204734484969</v>
      </c>
      <c r="R189" s="8">
        <v>0.92834293026231607</v>
      </c>
      <c r="S189" s="61"/>
      <c r="T189" s="17"/>
      <c r="U189" s="17"/>
    </row>
    <row r="190" spans="2:21" s="18" customFormat="1" x14ac:dyDescent="0.2">
      <c r="B190" s="1" t="s">
        <v>227</v>
      </c>
      <c r="C190" s="10" t="s">
        <v>228</v>
      </c>
      <c r="D190" s="10" t="s">
        <v>231</v>
      </c>
      <c r="E190" s="5">
        <v>957</v>
      </c>
      <c r="F190" s="5">
        <v>847</v>
      </c>
      <c r="G190" s="5">
        <v>618</v>
      </c>
      <c r="H190" s="5">
        <v>210</v>
      </c>
      <c r="I190" s="5">
        <v>2</v>
      </c>
      <c r="J190" s="5">
        <v>0</v>
      </c>
      <c r="K190" s="5">
        <v>0</v>
      </c>
      <c r="L190" s="5">
        <v>0</v>
      </c>
      <c r="M190" s="6">
        <v>830</v>
      </c>
      <c r="N190" s="5">
        <v>7</v>
      </c>
      <c r="O190" s="5">
        <v>0</v>
      </c>
      <c r="P190" s="7">
        <v>837</v>
      </c>
      <c r="Q190" s="8">
        <v>0.88505747126436785</v>
      </c>
      <c r="R190" s="8">
        <v>0.86729362591431558</v>
      </c>
      <c r="S190" s="61"/>
      <c r="T190" s="17"/>
      <c r="U190" s="17"/>
    </row>
    <row r="191" spans="2:21" s="18" customFormat="1" x14ac:dyDescent="0.2">
      <c r="B191" s="1" t="s">
        <v>227</v>
      </c>
      <c r="C191" s="10" t="s">
        <v>228</v>
      </c>
      <c r="D191" s="10" t="s">
        <v>232</v>
      </c>
      <c r="E191" s="5">
        <v>1900</v>
      </c>
      <c r="F191" s="5">
        <v>1882</v>
      </c>
      <c r="G191" s="5">
        <v>811</v>
      </c>
      <c r="H191" s="5">
        <v>1055</v>
      </c>
      <c r="I191" s="5">
        <v>6</v>
      </c>
      <c r="J191" s="5">
        <v>0</v>
      </c>
      <c r="K191" s="5">
        <v>0</v>
      </c>
      <c r="L191" s="5">
        <v>0</v>
      </c>
      <c r="M191" s="6">
        <v>1872</v>
      </c>
      <c r="N191" s="5">
        <v>2</v>
      </c>
      <c r="O191" s="5">
        <v>0</v>
      </c>
      <c r="P191" s="7">
        <v>1874</v>
      </c>
      <c r="Q191" s="8">
        <v>0.9905263157894737</v>
      </c>
      <c r="R191" s="8">
        <v>0.98526315789473684</v>
      </c>
      <c r="S191" s="61"/>
      <c r="T191" s="17"/>
      <c r="U191" s="17"/>
    </row>
    <row r="192" spans="2:21" s="18" customFormat="1" x14ac:dyDescent="0.2">
      <c r="B192" s="1" t="s">
        <v>227</v>
      </c>
      <c r="C192" s="10" t="s">
        <v>228</v>
      </c>
      <c r="D192" s="10" t="s">
        <v>233</v>
      </c>
      <c r="E192" s="5">
        <v>2916</v>
      </c>
      <c r="F192" s="5">
        <v>2403</v>
      </c>
      <c r="G192" s="5">
        <v>1577</v>
      </c>
      <c r="H192" s="5">
        <v>748</v>
      </c>
      <c r="I192" s="5">
        <v>40</v>
      </c>
      <c r="J192" s="5">
        <v>0</v>
      </c>
      <c r="K192" s="5">
        <v>0</v>
      </c>
      <c r="L192" s="5">
        <v>0</v>
      </c>
      <c r="M192" s="6">
        <v>2365</v>
      </c>
      <c r="N192" s="5">
        <v>7</v>
      </c>
      <c r="O192" s="5">
        <v>0</v>
      </c>
      <c r="P192" s="7">
        <v>2372</v>
      </c>
      <c r="Q192" s="8">
        <v>0.82407407407407407</v>
      </c>
      <c r="R192" s="8">
        <v>0.81104252400548693</v>
      </c>
      <c r="S192" s="61"/>
      <c r="T192" s="17"/>
      <c r="U192" s="17"/>
    </row>
    <row r="193" spans="2:21" s="18" customFormat="1" x14ac:dyDescent="0.2">
      <c r="B193" s="1" t="s">
        <v>227</v>
      </c>
      <c r="C193" s="10" t="s">
        <v>228</v>
      </c>
      <c r="D193" s="10" t="s">
        <v>234</v>
      </c>
      <c r="E193" s="5">
        <v>2095</v>
      </c>
      <c r="F193" s="5">
        <v>1421</v>
      </c>
      <c r="G193" s="5">
        <v>935</v>
      </c>
      <c r="H193" s="5">
        <v>454</v>
      </c>
      <c r="I193" s="5">
        <v>0</v>
      </c>
      <c r="J193" s="5">
        <v>0</v>
      </c>
      <c r="K193" s="5">
        <v>0</v>
      </c>
      <c r="L193" s="5">
        <v>0</v>
      </c>
      <c r="M193" s="6">
        <v>1389</v>
      </c>
      <c r="N193" s="5">
        <v>3</v>
      </c>
      <c r="O193" s="5">
        <v>0</v>
      </c>
      <c r="P193" s="7">
        <v>1392</v>
      </c>
      <c r="Q193" s="8">
        <v>0.67828162291169447</v>
      </c>
      <c r="R193" s="8">
        <v>0.66300715990453463</v>
      </c>
      <c r="S193" s="61"/>
      <c r="T193" s="17"/>
      <c r="U193" s="17"/>
    </row>
    <row r="194" spans="2:21" s="18" customFormat="1" x14ac:dyDescent="0.2">
      <c r="B194" s="1" t="s">
        <v>227</v>
      </c>
      <c r="C194" s="10" t="s">
        <v>228</v>
      </c>
      <c r="D194" s="10" t="s">
        <v>67</v>
      </c>
      <c r="E194" s="5">
        <v>1303</v>
      </c>
      <c r="F194" s="5">
        <v>1303</v>
      </c>
      <c r="G194" s="5">
        <v>585</v>
      </c>
      <c r="H194" s="5">
        <v>713</v>
      </c>
      <c r="I194" s="5">
        <v>3</v>
      </c>
      <c r="J194" s="5">
        <v>0</v>
      </c>
      <c r="K194" s="5">
        <v>0</v>
      </c>
      <c r="L194" s="5">
        <v>0</v>
      </c>
      <c r="M194" s="6">
        <v>1301</v>
      </c>
      <c r="N194" s="5">
        <v>3</v>
      </c>
      <c r="O194" s="5">
        <v>0</v>
      </c>
      <c r="P194" s="7">
        <v>1304</v>
      </c>
      <c r="Q194" s="8">
        <v>1</v>
      </c>
      <c r="R194" s="8">
        <v>0.99846508058326933</v>
      </c>
      <c r="S194" s="61"/>
      <c r="T194" s="17"/>
      <c r="U194" s="17"/>
    </row>
    <row r="195" spans="2:21" s="18" customFormat="1" x14ac:dyDescent="0.2">
      <c r="B195" s="1" t="s">
        <v>227</v>
      </c>
      <c r="C195" s="10" t="s">
        <v>228</v>
      </c>
      <c r="D195" s="10" t="s">
        <v>235</v>
      </c>
      <c r="E195" s="5">
        <v>819</v>
      </c>
      <c r="F195" s="5">
        <v>817</v>
      </c>
      <c r="G195" s="5">
        <v>277</v>
      </c>
      <c r="H195" s="5">
        <v>514</v>
      </c>
      <c r="I195" s="5">
        <v>22</v>
      </c>
      <c r="J195" s="5">
        <v>0</v>
      </c>
      <c r="K195" s="5">
        <v>0</v>
      </c>
      <c r="L195" s="5">
        <v>0</v>
      </c>
      <c r="M195" s="6">
        <v>813</v>
      </c>
      <c r="N195" s="5">
        <v>0</v>
      </c>
      <c r="O195" s="5">
        <v>0</v>
      </c>
      <c r="P195" s="7">
        <v>813</v>
      </c>
      <c r="Q195" s="8">
        <v>0.99755799755799757</v>
      </c>
      <c r="R195" s="8">
        <v>0.9926739926739927</v>
      </c>
      <c r="S195" s="61"/>
      <c r="T195" s="17"/>
      <c r="U195" s="17"/>
    </row>
    <row r="196" spans="2:21" s="18" customFormat="1" x14ac:dyDescent="0.2">
      <c r="B196" s="1" t="s">
        <v>227</v>
      </c>
      <c r="C196" s="10" t="s">
        <v>228</v>
      </c>
      <c r="D196" s="10" t="s">
        <v>236</v>
      </c>
      <c r="E196" s="5">
        <v>815</v>
      </c>
      <c r="F196" s="5">
        <v>785</v>
      </c>
      <c r="G196" s="5">
        <v>400</v>
      </c>
      <c r="H196" s="5">
        <v>365</v>
      </c>
      <c r="I196" s="5">
        <v>4</v>
      </c>
      <c r="J196" s="5">
        <v>0</v>
      </c>
      <c r="K196" s="5">
        <v>0</v>
      </c>
      <c r="L196" s="5">
        <v>0</v>
      </c>
      <c r="M196" s="6">
        <v>769</v>
      </c>
      <c r="N196" s="5">
        <v>5</v>
      </c>
      <c r="O196" s="5">
        <v>0</v>
      </c>
      <c r="P196" s="7">
        <v>774</v>
      </c>
      <c r="Q196" s="8">
        <v>0.96319018404907975</v>
      </c>
      <c r="R196" s="8">
        <v>0.94355828220858895</v>
      </c>
      <c r="S196" s="61"/>
      <c r="T196" s="17"/>
      <c r="U196" s="17"/>
    </row>
    <row r="197" spans="2:21" s="18" customFormat="1" x14ac:dyDescent="0.2">
      <c r="B197" s="1" t="s">
        <v>227</v>
      </c>
      <c r="C197" s="10" t="s">
        <v>228</v>
      </c>
      <c r="D197" s="10" t="s">
        <v>237</v>
      </c>
      <c r="E197" s="5">
        <v>874</v>
      </c>
      <c r="F197" s="5">
        <v>788</v>
      </c>
      <c r="G197" s="5">
        <v>378</v>
      </c>
      <c r="H197" s="5">
        <v>388</v>
      </c>
      <c r="I197" s="5">
        <v>11</v>
      </c>
      <c r="J197" s="5">
        <v>0</v>
      </c>
      <c r="K197" s="5">
        <v>0</v>
      </c>
      <c r="L197" s="5">
        <v>0</v>
      </c>
      <c r="M197" s="6">
        <v>777</v>
      </c>
      <c r="N197" s="5">
        <v>5</v>
      </c>
      <c r="O197" s="5">
        <v>0</v>
      </c>
      <c r="P197" s="7">
        <v>782</v>
      </c>
      <c r="Q197" s="8">
        <v>0.90160183066361554</v>
      </c>
      <c r="R197" s="8">
        <v>0.88901601830663612</v>
      </c>
      <c r="S197" s="61"/>
      <c r="T197" s="17"/>
      <c r="U197" s="17"/>
    </row>
    <row r="198" spans="2:21" s="18" customFormat="1" x14ac:dyDescent="0.2">
      <c r="B198" s="1" t="s">
        <v>227</v>
      </c>
      <c r="C198" s="10" t="s">
        <v>228</v>
      </c>
      <c r="D198" s="10" t="s">
        <v>238</v>
      </c>
      <c r="E198" s="5">
        <v>1339</v>
      </c>
      <c r="F198" s="5">
        <v>1339</v>
      </c>
      <c r="G198" s="5">
        <v>796</v>
      </c>
      <c r="H198" s="5">
        <v>512</v>
      </c>
      <c r="I198" s="5">
        <v>0</v>
      </c>
      <c r="J198" s="5">
        <v>0</v>
      </c>
      <c r="K198" s="5">
        <v>0</v>
      </c>
      <c r="L198" s="5">
        <v>0</v>
      </c>
      <c r="M198" s="6">
        <v>1308</v>
      </c>
      <c r="N198" s="5">
        <v>0</v>
      </c>
      <c r="O198" s="5">
        <v>0</v>
      </c>
      <c r="P198" s="7">
        <v>1308</v>
      </c>
      <c r="Q198" s="8">
        <v>1</v>
      </c>
      <c r="R198" s="8">
        <v>0.97684839432412252</v>
      </c>
      <c r="S198" s="61"/>
      <c r="T198" s="17"/>
      <c r="U198" s="17"/>
    </row>
    <row r="199" spans="2:21" s="18" customFormat="1" x14ac:dyDescent="0.2">
      <c r="B199" s="1" t="s">
        <v>227</v>
      </c>
      <c r="C199" s="10" t="s">
        <v>228</v>
      </c>
      <c r="D199" s="10" t="s">
        <v>239</v>
      </c>
      <c r="E199" s="5">
        <v>600</v>
      </c>
      <c r="F199" s="5">
        <v>476</v>
      </c>
      <c r="G199" s="5">
        <v>199</v>
      </c>
      <c r="H199" s="5">
        <v>269</v>
      </c>
      <c r="I199" s="5">
        <v>0</v>
      </c>
      <c r="J199" s="5">
        <v>0</v>
      </c>
      <c r="K199" s="5">
        <v>0</v>
      </c>
      <c r="L199" s="5">
        <v>0</v>
      </c>
      <c r="M199" s="6">
        <v>468</v>
      </c>
      <c r="N199" s="5">
        <v>0</v>
      </c>
      <c r="O199" s="5">
        <v>0</v>
      </c>
      <c r="P199" s="7">
        <v>468</v>
      </c>
      <c r="Q199" s="8">
        <v>0.79333333333333333</v>
      </c>
      <c r="R199" s="8">
        <v>0.78</v>
      </c>
      <c r="S199" s="61" t="s">
        <v>240</v>
      </c>
      <c r="T199" s="17"/>
      <c r="U199" s="17"/>
    </row>
    <row r="200" spans="2:21" s="18" customFormat="1" x14ac:dyDescent="0.2">
      <c r="B200" s="1" t="s">
        <v>227</v>
      </c>
      <c r="C200" s="10" t="s">
        <v>241</v>
      </c>
      <c r="D200" s="10" t="s">
        <v>242</v>
      </c>
      <c r="E200" s="5">
        <v>525</v>
      </c>
      <c r="F200" s="5">
        <v>385</v>
      </c>
      <c r="G200" s="5">
        <v>167</v>
      </c>
      <c r="H200" s="5">
        <v>175</v>
      </c>
      <c r="I200" s="5">
        <v>2</v>
      </c>
      <c r="J200" s="5">
        <v>0</v>
      </c>
      <c r="K200" s="5">
        <v>0</v>
      </c>
      <c r="L200" s="5">
        <v>0</v>
      </c>
      <c r="M200" s="6">
        <v>344</v>
      </c>
      <c r="N200" s="5">
        <v>1</v>
      </c>
      <c r="O200" s="5">
        <v>0</v>
      </c>
      <c r="P200" s="7">
        <v>345</v>
      </c>
      <c r="Q200" s="8">
        <v>0.73333333333333328</v>
      </c>
      <c r="R200" s="8">
        <v>0.65523809523809529</v>
      </c>
      <c r="S200" s="61"/>
      <c r="T200" s="17"/>
      <c r="U200" s="17"/>
    </row>
    <row r="201" spans="2:21" s="18" customFormat="1" x14ac:dyDescent="0.2">
      <c r="B201" s="1" t="s">
        <v>227</v>
      </c>
      <c r="C201" s="10" t="s">
        <v>241</v>
      </c>
      <c r="D201" s="10" t="s">
        <v>243</v>
      </c>
      <c r="E201" s="5">
        <v>1614</v>
      </c>
      <c r="F201" s="5">
        <v>1539</v>
      </c>
      <c r="G201" s="5">
        <v>894</v>
      </c>
      <c r="H201" s="5">
        <v>561</v>
      </c>
      <c r="I201" s="5">
        <v>3</v>
      </c>
      <c r="J201" s="5">
        <v>0</v>
      </c>
      <c r="K201" s="5">
        <v>0</v>
      </c>
      <c r="L201" s="5">
        <v>0</v>
      </c>
      <c r="M201" s="6">
        <v>1458</v>
      </c>
      <c r="N201" s="5">
        <v>1</v>
      </c>
      <c r="O201" s="5">
        <v>0</v>
      </c>
      <c r="P201" s="7">
        <v>1459</v>
      </c>
      <c r="Q201" s="8">
        <v>0.95353159851301117</v>
      </c>
      <c r="R201" s="8">
        <v>0.90334572490706322</v>
      </c>
      <c r="S201" s="61" t="s">
        <v>244</v>
      </c>
      <c r="T201" s="17"/>
      <c r="U201" s="17"/>
    </row>
    <row r="202" spans="2:21" s="18" customFormat="1" x14ac:dyDescent="0.2">
      <c r="B202" s="1" t="s">
        <v>227</v>
      </c>
      <c r="C202" s="10" t="s">
        <v>228</v>
      </c>
      <c r="D202" s="10" t="s">
        <v>245</v>
      </c>
      <c r="E202" s="5">
        <v>220</v>
      </c>
      <c r="F202" s="5">
        <v>220</v>
      </c>
      <c r="G202" s="5">
        <v>136</v>
      </c>
      <c r="H202" s="5">
        <v>48</v>
      </c>
      <c r="I202" s="5">
        <v>0</v>
      </c>
      <c r="J202" s="5">
        <v>0</v>
      </c>
      <c r="K202" s="5">
        <v>0</v>
      </c>
      <c r="L202" s="5">
        <v>0</v>
      </c>
      <c r="M202" s="6">
        <v>184</v>
      </c>
      <c r="N202" s="5">
        <v>1</v>
      </c>
      <c r="O202" s="5">
        <v>0</v>
      </c>
      <c r="P202" s="7">
        <v>185</v>
      </c>
      <c r="Q202" s="8">
        <v>1</v>
      </c>
      <c r="R202" s="8">
        <v>0.83636363636363631</v>
      </c>
      <c r="S202" s="61" t="s">
        <v>246</v>
      </c>
      <c r="T202" s="17"/>
      <c r="U202" s="17"/>
    </row>
    <row r="203" spans="2:21" s="18" customFormat="1" x14ac:dyDescent="0.2">
      <c r="B203" s="1" t="s">
        <v>227</v>
      </c>
      <c r="C203" s="10" t="s">
        <v>228</v>
      </c>
      <c r="D203" s="10" t="s">
        <v>247</v>
      </c>
      <c r="E203" s="5">
        <v>180</v>
      </c>
      <c r="F203" s="5">
        <v>167</v>
      </c>
      <c r="G203" s="5">
        <v>133</v>
      </c>
      <c r="H203" s="5">
        <v>28</v>
      </c>
      <c r="I203" s="5">
        <v>0</v>
      </c>
      <c r="J203" s="5">
        <v>0</v>
      </c>
      <c r="K203" s="5">
        <v>0</v>
      </c>
      <c r="L203" s="5">
        <v>0</v>
      </c>
      <c r="M203" s="6">
        <v>161</v>
      </c>
      <c r="N203" s="5">
        <v>0</v>
      </c>
      <c r="O203" s="5">
        <v>0</v>
      </c>
      <c r="P203" s="7">
        <v>161</v>
      </c>
      <c r="Q203" s="8">
        <v>0.92777777777777781</v>
      </c>
      <c r="R203" s="8">
        <v>0.89444444444444449</v>
      </c>
      <c r="S203" s="61"/>
      <c r="T203" s="17"/>
      <c r="U203" s="17"/>
    </row>
    <row r="204" spans="2:21" s="18" customFormat="1" x14ac:dyDescent="0.2">
      <c r="B204" s="1" t="s">
        <v>227</v>
      </c>
      <c r="C204" s="10" t="s">
        <v>228</v>
      </c>
      <c r="D204" s="10" t="s">
        <v>234</v>
      </c>
      <c r="E204" s="5">
        <v>260</v>
      </c>
      <c r="F204" s="5">
        <v>260</v>
      </c>
      <c r="G204" s="5">
        <v>220</v>
      </c>
      <c r="H204" s="5">
        <v>5</v>
      </c>
      <c r="I204" s="5">
        <v>0</v>
      </c>
      <c r="J204" s="5">
        <v>0</v>
      </c>
      <c r="K204" s="5">
        <v>0</v>
      </c>
      <c r="L204" s="5">
        <v>0</v>
      </c>
      <c r="M204" s="6">
        <v>225</v>
      </c>
      <c r="N204" s="5">
        <v>0</v>
      </c>
      <c r="O204" s="5">
        <v>0</v>
      </c>
      <c r="P204" s="7">
        <v>225</v>
      </c>
      <c r="Q204" s="8">
        <v>1</v>
      </c>
      <c r="R204" s="8">
        <v>0.86538461538461542</v>
      </c>
      <c r="S204" s="61" t="s">
        <v>248</v>
      </c>
      <c r="T204" s="17"/>
      <c r="U204" s="17"/>
    </row>
    <row r="205" spans="2:21" s="18" customFormat="1" x14ac:dyDescent="0.2">
      <c r="B205" s="1" t="s">
        <v>227</v>
      </c>
      <c r="C205" s="10" t="s">
        <v>228</v>
      </c>
      <c r="D205" s="10" t="s">
        <v>239</v>
      </c>
      <c r="E205" s="5">
        <v>438</v>
      </c>
      <c r="F205" s="5">
        <v>438</v>
      </c>
      <c r="G205" s="5">
        <v>350</v>
      </c>
      <c r="H205" s="5">
        <v>7</v>
      </c>
      <c r="I205" s="5">
        <v>0</v>
      </c>
      <c r="J205" s="5">
        <v>0</v>
      </c>
      <c r="K205" s="5">
        <v>0</v>
      </c>
      <c r="L205" s="5">
        <v>0</v>
      </c>
      <c r="M205" s="6">
        <v>357</v>
      </c>
      <c r="N205" s="5">
        <v>1</v>
      </c>
      <c r="O205" s="5">
        <v>0</v>
      </c>
      <c r="P205" s="7">
        <v>358</v>
      </c>
      <c r="Q205" s="8">
        <v>1</v>
      </c>
      <c r="R205" s="8">
        <v>0.81506849315068497</v>
      </c>
      <c r="S205" s="61" t="s">
        <v>249</v>
      </c>
      <c r="T205" s="17"/>
      <c r="U205" s="17"/>
    </row>
    <row r="206" spans="2:21" s="18" customFormat="1" x14ac:dyDescent="0.2">
      <c r="B206" s="1" t="s">
        <v>227</v>
      </c>
      <c r="C206" s="10" t="s">
        <v>228</v>
      </c>
      <c r="D206" s="10" t="s">
        <v>245</v>
      </c>
      <c r="E206" s="5">
        <v>181</v>
      </c>
      <c r="F206" s="5">
        <v>172</v>
      </c>
      <c r="G206" s="5">
        <v>130</v>
      </c>
      <c r="H206" s="5">
        <v>29</v>
      </c>
      <c r="I206" s="5">
        <v>0</v>
      </c>
      <c r="J206" s="5">
        <v>0</v>
      </c>
      <c r="K206" s="5">
        <v>0</v>
      </c>
      <c r="L206" s="5">
        <v>0</v>
      </c>
      <c r="M206" s="6">
        <v>159</v>
      </c>
      <c r="N206" s="5">
        <v>0</v>
      </c>
      <c r="O206" s="5">
        <v>0</v>
      </c>
      <c r="P206" s="7">
        <v>159</v>
      </c>
      <c r="Q206" s="8">
        <v>0.95027624309392267</v>
      </c>
      <c r="R206" s="8">
        <v>0.87845303867403313</v>
      </c>
      <c r="S206" s="61" t="s">
        <v>249</v>
      </c>
      <c r="T206" s="17"/>
      <c r="U206" s="17"/>
    </row>
    <row r="207" spans="2:21" s="18" customFormat="1" x14ac:dyDescent="0.2">
      <c r="B207" s="1" t="s">
        <v>227</v>
      </c>
      <c r="C207" s="10" t="s">
        <v>228</v>
      </c>
      <c r="D207" s="10" t="s">
        <v>237</v>
      </c>
      <c r="E207" s="5">
        <v>532</v>
      </c>
      <c r="F207" s="5">
        <v>392</v>
      </c>
      <c r="G207" s="5">
        <v>266</v>
      </c>
      <c r="H207" s="5">
        <v>56</v>
      </c>
      <c r="I207" s="5">
        <v>0</v>
      </c>
      <c r="J207" s="5">
        <v>0</v>
      </c>
      <c r="K207" s="5">
        <v>0</v>
      </c>
      <c r="L207" s="5">
        <v>0</v>
      </c>
      <c r="M207" s="6">
        <v>322</v>
      </c>
      <c r="N207" s="5">
        <v>1</v>
      </c>
      <c r="O207" s="5">
        <v>0</v>
      </c>
      <c r="P207" s="7">
        <v>323</v>
      </c>
      <c r="Q207" s="8">
        <v>0.73684210526315785</v>
      </c>
      <c r="R207" s="8">
        <v>0.60526315789473684</v>
      </c>
      <c r="S207" s="61" t="s">
        <v>249</v>
      </c>
      <c r="T207" s="17"/>
      <c r="U207" s="17"/>
    </row>
    <row r="208" spans="2:21" s="18" customFormat="1" x14ac:dyDescent="0.2">
      <c r="B208" s="1" t="s">
        <v>227</v>
      </c>
      <c r="C208" s="10" t="s">
        <v>228</v>
      </c>
      <c r="D208" s="10" t="s">
        <v>236</v>
      </c>
      <c r="E208" s="5">
        <v>108</v>
      </c>
      <c r="F208" s="5">
        <v>108</v>
      </c>
      <c r="G208" s="5">
        <v>103</v>
      </c>
      <c r="H208" s="5">
        <v>1</v>
      </c>
      <c r="I208" s="5">
        <v>0</v>
      </c>
      <c r="J208" s="5">
        <v>0</v>
      </c>
      <c r="K208" s="5">
        <v>0</v>
      </c>
      <c r="L208" s="5">
        <v>0</v>
      </c>
      <c r="M208" s="6">
        <v>104</v>
      </c>
      <c r="N208" s="5">
        <v>0</v>
      </c>
      <c r="O208" s="5">
        <v>0</v>
      </c>
      <c r="P208" s="7">
        <v>104</v>
      </c>
      <c r="Q208" s="8">
        <v>1</v>
      </c>
      <c r="R208" s="8">
        <v>0.96296296296296291</v>
      </c>
      <c r="S208" s="61" t="s">
        <v>249</v>
      </c>
      <c r="T208" s="17"/>
      <c r="U208" s="17"/>
    </row>
    <row r="209" spans="2:21" s="18" customFormat="1" x14ac:dyDescent="0.2">
      <c r="B209" s="1" t="s">
        <v>227</v>
      </c>
      <c r="C209" s="10" t="s">
        <v>228</v>
      </c>
      <c r="D209" s="10" t="s">
        <v>233</v>
      </c>
      <c r="E209" s="5">
        <v>269</v>
      </c>
      <c r="F209" s="5">
        <v>229</v>
      </c>
      <c r="G209" s="5">
        <v>168</v>
      </c>
      <c r="H209" s="5">
        <v>26</v>
      </c>
      <c r="I209" s="5">
        <v>0</v>
      </c>
      <c r="J209" s="5">
        <v>0</v>
      </c>
      <c r="K209" s="5">
        <v>0</v>
      </c>
      <c r="L209" s="5">
        <v>0</v>
      </c>
      <c r="M209" s="6">
        <v>194</v>
      </c>
      <c r="N209" s="5">
        <v>0</v>
      </c>
      <c r="O209" s="5">
        <v>0</v>
      </c>
      <c r="P209" s="7">
        <v>194</v>
      </c>
      <c r="Q209" s="8">
        <v>0.85130111524163565</v>
      </c>
      <c r="R209" s="8">
        <v>0.72118959107806691</v>
      </c>
      <c r="S209" s="61" t="s">
        <v>249</v>
      </c>
      <c r="T209" s="17"/>
      <c r="U209" s="17"/>
    </row>
    <row r="210" spans="2:21" s="18" customFormat="1" x14ac:dyDescent="0.2">
      <c r="B210" s="1" t="s">
        <v>227</v>
      </c>
      <c r="C210" s="10" t="s">
        <v>241</v>
      </c>
      <c r="D210" s="10" t="s">
        <v>242</v>
      </c>
      <c r="E210" s="5">
        <v>254</v>
      </c>
      <c r="F210" s="5">
        <v>254</v>
      </c>
      <c r="G210" s="5">
        <v>209</v>
      </c>
      <c r="H210" s="5">
        <v>2</v>
      </c>
      <c r="I210" s="5">
        <v>0</v>
      </c>
      <c r="J210" s="5">
        <v>0</v>
      </c>
      <c r="K210" s="5">
        <v>0</v>
      </c>
      <c r="L210" s="5">
        <v>0</v>
      </c>
      <c r="M210" s="6">
        <v>211</v>
      </c>
      <c r="N210" s="5">
        <v>1</v>
      </c>
      <c r="O210" s="5">
        <v>0</v>
      </c>
      <c r="P210" s="7">
        <v>212</v>
      </c>
      <c r="Q210" s="8">
        <v>1</v>
      </c>
      <c r="R210" s="8">
        <v>0.8307086614173228</v>
      </c>
      <c r="S210" s="61" t="s">
        <v>249</v>
      </c>
      <c r="T210" s="17"/>
      <c r="U210" s="17"/>
    </row>
    <row r="211" spans="2:21" s="18" customFormat="1" x14ac:dyDescent="0.2">
      <c r="B211" s="1" t="s">
        <v>227</v>
      </c>
      <c r="C211" s="10" t="s">
        <v>228</v>
      </c>
      <c r="D211" s="10" t="s">
        <v>231</v>
      </c>
      <c r="E211" s="5">
        <v>76</v>
      </c>
      <c r="F211" s="5">
        <v>73</v>
      </c>
      <c r="G211" s="5">
        <v>70</v>
      </c>
      <c r="H211" s="5">
        <v>2</v>
      </c>
      <c r="I211" s="5">
        <v>0</v>
      </c>
      <c r="J211" s="5">
        <v>0</v>
      </c>
      <c r="K211" s="5">
        <v>0</v>
      </c>
      <c r="L211" s="5">
        <v>0</v>
      </c>
      <c r="M211" s="6">
        <v>72</v>
      </c>
      <c r="N211" s="5">
        <v>0</v>
      </c>
      <c r="O211" s="5">
        <v>0</v>
      </c>
      <c r="P211" s="7">
        <v>72</v>
      </c>
      <c r="Q211" s="8">
        <v>0.96052631578947367</v>
      </c>
      <c r="R211" s="8">
        <v>0.94736842105263153</v>
      </c>
      <c r="S211" s="61" t="s">
        <v>250</v>
      </c>
      <c r="T211" s="17"/>
      <c r="U211" s="17"/>
    </row>
    <row r="212" spans="2:21" s="18" customFormat="1" x14ac:dyDescent="0.2">
      <c r="B212" s="1" t="s">
        <v>227</v>
      </c>
      <c r="C212" s="10" t="s">
        <v>228</v>
      </c>
      <c r="D212" s="10" t="s">
        <v>233</v>
      </c>
      <c r="E212" s="5">
        <v>1020</v>
      </c>
      <c r="F212" s="5">
        <v>890</v>
      </c>
      <c r="G212" s="5">
        <v>630</v>
      </c>
      <c r="H212" s="5">
        <v>259</v>
      </c>
      <c r="I212" s="5">
        <v>1</v>
      </c>
      <c r="J212" s="5">
        <v>0</v>
      </c>
      <c r="K212" s="5">
        <v>0</v>
      </c>
      <c r="L212" s="5">
        <v>0</v>
      </c>
      <c r="M212" s="6">
        <v>890</v>
      </c>
      <c r="N212" s="5">
        <v>0</v>
      </c>
      <c r="O212" s="5">
        <v>0</v>
      </c>
      <c r="P212" s="7">
        <v>890</v>
      </c>
      <c r="Q212" s="8">
        <v>0.87254901960784315</v>
      </c>
      <c r="R212" s="8">
        <v>0.87254901960784315</v>
      </c>
      <c r="S212" s="61" t="s">
        <v>250</v>
      </c>
      <c r="T212" s="17"/>
      <c r="U212" s="17"/>
    </row>
    <row r="213" spans="2:21" s="18" customFormat="1" x14ac:dyDescent="0.2">
      <c r="B213" s="1" t="s">
        <v>227</v>
      </c>
      <c r="C213" s="10" t="s">
        <v>228</v>
      </c>
      <c r="D213" s="10" t="s">
        <v>245</v>
      </c>
      <c r="E213" s="5">
        <v>194</v>
      </c>
      <c r="F213" s="5">
        <v>173</v>
      </c>
      <c r="G213" s="5">
        <v>155</v>
      </c>
      <c r="H213" s="5">
        <v>5</v>
      </c>
      <c r="I213" s="5">
        <v>0</v>
      </c>
      <c r="J213" s="5">
        <v>0</v>
      </c>
      <c r="K213" s="5">
        <v>0</v>
      </c>
      <c r="L213" s="5">
        <v>0</v>
      </c>
      <c r="M213" s="6">
        <v>160</v>
      </c>
      <c r="N213" s="5">
        <v>0</v>
      </c>
      <c r="O213" s="5">
        <v>0</v>
      </c>
      <c r="P213" s="7">
        <v>160</v>
      </c>
      <c r="Q213" s="8">
        <v>0.89175257731958768</v>
      </c>
      <c r="R213" s="8">
        <v>0.82474226804123707</v>
      </c>
      <c r="S213" s="61" t="s">
        <v>250</v>
      </c>
      <c r="T213" s="17"/>
      <c r="U213" s="17"/>
    </row>
    <row r="214" spans="2:21" s="18" customFormat="1" x14ac:dyDescent="0.2">
      <c r="B214" s="1" t="s">
        <v>227</v>
      </c>
      <c r="C214" s="10" t="s">
        <v>228</v>
      </c>
      <c r="D214" s="10" t="s">
        <v>229</v>
      </c>
      <c r="E214" s="5">
        <v>245</v>
      </c>
      <c r="F214" s="5">
        <v>245</v>
      </c>
      <c r="G214" s="5">
        <v>224</v>
      </c>
      <c r="H214" s="5">
        <v>19</v>
      </c>
      <c r="I214" s="5">
        <v>0</v>
      </c>
      <c r="J214" s="5">
        <v>0</v>
      </c>
      <c r="K214" s="5">
        <v>0</v>
      </c>
      <c r="L214" s="5">
        <v>0</v>
      </c>
      <c r="M214" s="6">
        <v>243</v>
      </c>
      <c r="N214" s="5">
        <v>0</v>
      </c>
      <c r="O214" s="5">
        <v>0</v>
      </c>
      <c r="P214" s="7">
        <v>243</v>
      </c>
      <c r="Q214" s="8">
        <v>1</v>
      </c>
      <c r="R214" s="8">
        <v>0.99183673469387756</v>
      </c>
      <c r="S214" s="61" t="s">
        <v>251</v>
      </c>
      <c r="T214" s="17"/>
      <c r="U214" s="17"/>
    </row>
    <row r="215" spans="2:21" s="18" customFormat="1" x14ac:dyDescent="0.2">
      <c r="B215" s="1" t="s">
        <v>227</v>
      </c>
      <c r="C215" s="10" t="s">
        <v>228</v>
      </c>
      <c r="D215" s="10" t="s">
        <v>238</v>
      </c>
      <c r="E215" s="5">
        <v>202</v>
      </c>
      <c r="F215" s="5">
        <v>202</v>
      </c>
      <c r="G215" s="5">
        <v>105</v>
      </c>
      <c r="H215" s="5">
        <v>63</v>
      </c>
      <c r="I215" s="5">
        <v>0</v>
      </c>
      <c r="J215" s="5">
        <v>0</v>
      </c>
      <c r="K215" s="5">
        <v>0</v>
      </c>
      <c r="L215" s="5">
        <v>0</v>
      </c>
      <c r="M215" s="6">
        <v>168</v>
      </c>
      <c r="N215" s="5">
        <v>0</v>
      </c>
      <c r="O215" s="5">
        <v>0</v>
      </c>
      <c r="P215" s="7">
        <v>168</v>
      </c>
      <c r="Q215" s="8">
        <v>1</v>
      </c>
      <c r="R215" s="8">
        <v>0.83168316831683164</v>
      </c>
      <c r="S215" s="61" t="s">
        <v>251</v>
      </c>
      <c r="T215" s="17"/>
      <c r="U215" s="17"/>
    </row>
    <row r="216" spans="2:21" s="18" customFormat="1" x14ac:dyDescent="0.2">
      <c r="B216" s="1" t="s">
        <v>227</v>
      </c>
      <c r="C216" s="10" t="s">
        <v>228</v>
      </c>
      <c r="D216" s="10" t="s">
        <v>252</v>
      </c>
      <c r="E216" s="5">
        <v>413</v>
      </c>
      <c r="F216" s="5">
        <v>413</v>
      </c>
      <c r="G216" s="5">
        <v>316</v>
      </c>
      <c r="H216" s="5">
        <v>24</v>
      </c>
      <c r="I216" s="5">
        <v>0</v>
      </c>
      <c r="J216" s="5">
        <v>0</v>
      </c>
      <c r="K216" s="5">
        <v>0</v>
      </c>
      <c r="L216" s="5">
        <v>0</v>
      </c>
      <c r="M216" s="6">
        <v>340</v>
      </c>
      <c r="N216" s="5">
        <v>0</v>
      </c>
      <c r="O216" s="5">
        <v>0</v>
      </c>
      <c r="P216" s="7">
        <v>340</v>
      </c>
      <c r="Q216" s="8">
        <v>1</v>
      </c>
      <c r="R216" s="8">
        <v>0.82324455205811142</v>
      </c>
      <c r="S216" s="61" t="s">
        <v>251</v>
      </c>
      <c r="T216" s="17"/>
      <c r="U216" s="17"/>
    </row>
    <row r="217" spans="2:21" s="18" customFormat="1" x14ac:dyDescent="0.2">
      <c r="B217" s="1" t="s">
        <v>227</v>
      </c>
      <c r="C217" s="10" t="s">
        <v>228</v>
      </c>
      <c r="D217" s="10" t="s">
        <v>253</v>
      </c>
      <c r="E217" s="5">
        <v>191</v>
      </c>
      <c r="F217" s="5">
        <v>191</v>
      </c>
      <c r="G217" s="5">
        <v>88</v>
      </c>
      <c r="H217" s="5">
        <v>85</v>
      </c>
      <c r="I217" s="5">
        <v>0</v>
      </c>
      <c r="J217" s="5">
        <v>0</v>
      </c>
      <c r="K217" s="5">
        <v>0</v>
      </c>
      <c r="L217" s="5">
        <v>0</v>
      </c>
      <c r="M217" s="6">
        <v>173</v>
      </c>
      <c r="N217" s="5">
        <v>0</v>
      </c>
      <c r="O217" s="5">
        <v>0</v>
      </c>
      <c r="P217" s="7">
        <v>173</v>
      </c>
      <c r="Q217" s="8">
        <v>1</v>
      </c>
      <c r="R217" s="8">
        <v>0.90575916230366493</v>
      </c>
      <c r="S217" s="61" t="s">
        <v>254</v>
      </c>
      <c r="T217" s="17"/>
      <c r="U217" s="17"/>
    </row>
    <row r="218" spans="2:21" s="18" customFormat="1" x14ac:dyDescent="0.2">
      <c r="B218" s="19" t="s">
        <v>23</v>
      </c>
      <c r="C218" s="20"/>
      <c r="D218" s="20"/>
      <c r="E218" s="21">
        <f t="shared" ref="E218:L218" si="35">+SUM(E188:E217)</f>
        <v>24755</v>
      </c>
      <c r="F218" s="21">
        <f t="shared" si="35"/>
        <v>22580</v>
      </c>
      <c r="G218" s="21">
        <f t="shared" si="35"/>
        <v>13232</v>
      </c>
      <c r="H218" s="21">
        <f t="shared" si="35"/>
        <v>8369</v>
      </c>
      <c r="I218" s="21">
        <f t="shared" si="35"/>
        <v>97</v>
      </c>
      <c r="J218" s="21">
        <f t="shared" si="35"/>
        <v>0</v>
      </c>
      <c r="K218" s="21">
        <f t="shared" si="35"/>
        <v>0</v>
      </c>
      <c r="L218" s="21">
        <f t="shared" si="35"/>
        <v>0</v>
      </c>
      <c r="M218" s="21">
        <f t="shared" ref="M218" si="36">SUM(G218:L218)</f>
        <v>21698</v>
      </c>
      <c r="N218" s="21">
        <f>SUM(N188:N217)</f>
        <v>46</v>
      </c>
      <c r="O218" s="21">
        <f>SUM(O188:O217)</f>
        <v>0</v>
      </c>
      <c r="P218" s="21">
        <f>+SUM(P188:P217)</f>
        <v>21744</v>
      </c>
      <c r="Q218" s="22">
        <f>IFERROR(F218/E218,0)</f>
        <v>0.91213896182589371</v>
      </c>
      <c r="R218" s="22">
        <f>+IFERROR(M218/E218,0)</f>
        <v>0.87650979600080792</v>
      </c>
      <c r="S218" s="20"/>
      <c r="T218" s="17"/>
      <c r="U218" s="17"/>
    </row>
    <row r="219" spans="2:21" s="73" customFormat="1" x14ac:dyDescent="0.25">
      <c r="B219" s="69" t="s">
        <v>255</v>
      </c>
      <c r="C219" s="69"/>
      <c r="D219" s="69"/>
      <c r="E219" s="70">
        <f>E6+E8+E13+E18+E44+E52+E64+E69+E75+E84+E92+E104+E108+E116+E110+E124+E139+E144+E148+E187+E218+E73+E113+E10</f>
        <v>668494</v>
      </c>
      <c r="F219" s="70">
        <f>F6+F8+F13+F18+F44+F52+F64+F69+F75+F84+F92+F104+F108+F116+F110+F124+F139+F144+F148+F187+F218+F73+F113+F10</f>
        <v>185391</v>
      </c>
      <c r="G219" s="70">
        <f t="shared" ref="G219:O219" si="37">G6+G8+G13+G18+G44+G52+G64+G69+G75+G84+G92+G104+G108+G116+G110+G124+G139+G144+G148+G187+G218+G73+G113+G10</f>
        <v>69865</v>
      </c>
      <c r="H219" s="70">
        <f t="shared" si="37"/>
        <v>71751</v>
      </c>
      <c r="I219" s="70">
        <f t="shared" si="37"/>
        <v>9634</v>
      </c>
      <c r="J219" s="70">
        <f t="shared" si="37"/>
        <v>727</v>
      </c>
      <c r="K219" s="70">
        <f t="shared" si="37"/>
        <v>143</v>
      </c>
      <c r="L219" s="70">
        <f t="shared" si="37"/>
        <v>0</v>
      </c>
      <c r="M219" s="70">
        <f t="shared" si="37"/>
        <v>152120</v>
      </c>
      <c r="N219" s="70">
        <f t="shared" si="37"/>
        <v>393</v>
      </c>
      <c r="O219" s="70">
        <f t="shared" si="37"/>
        <v>10</v>
      </c>
      <c r="P219" s="70">
        <f>M219+N219+O219</f>
        <v>152523</v>
      </c>
      <c r="Q219" s="71">
        <f>IFERROR(F219/E219,0)</f>
        <v>0.27732634847881954</v>
      </c>
      <c r="R219" s="71">
        <f>+IFERROR(M219/E219,0)</f>
        <v>0.22755626826867556</v>
      </c>
      <c r="S219" s="71"/>
      <c r="T219" s="72"/>
    </row>
    <row r="221" spans="2:21" x14ac:dyDescent="0.2">
      <c r="M221" s="74"/>
      <c r="N221" s="74"/>
      <c r="O221" s="74"/>
      <c r="P221" s="74"/>
    </row>
    <row r="222" spans="2:21" s="73" customFormat="1" ht="12.75" thickBot="1" x14ac:dyDescent="0.3">
      <c r="B222" s="72"/>
      <c r="C222" s="72"/>
      <c r="D222" s="72"/>
      <c r="E222" s="75"/>
      <c r="F222" s="75"/>
      <c r="G222" s="103" t="s">
        <v>256</v>
      </c>
      <c r="H222" s="103"/>
      <c r="I222" s="103"/>
      <c r="J222" s="103"/>
      <c r="K222" s="103"/>
      <c r="L222" s="103"/>
      <c r="M222" s="72"/>
      <c r="N222" s="72"/>
      <c r="O222" s="72"/>
      <c r="P222" s="76"/>
      <c r="Q222" s="72"/>
      <c r="R222" s="72"/>
      <c r="S222" s="77"/>
      <c r="T222" s="72"/>
    </row>
    <row r="223" spans="2:21" s="73" customFormat="1" ht="36.75" thickBot="1" x14ac:dyDescent="0.3">
      <c r="B223" s="78" t="s">
        <v>257</v>
      </c>
      <c r="C223" s="79" t="s">
        <v>258</v>
      </c>
      <c r="D223" s="80" t="s">
        <v>259</v>
      </c>
      <c r="E223" s="75"/>
      <c r="F223" s="75"/>
      <c r="G223" s="81" t="s">
        <v>260</v>
      </c>
      <c r="H223" s="82" t="s">
        <v>261</v>
      </c>
      <c r="I223" s="82" t="s">
        <v>262</v>
      </c>
      <c r="J223" s="82" t="s">
        <v>263</v>
      </c>
      <c r="K223" s="82" t="s">
        <v>264</v>
      </c>
      <c r="L223" s="83" t="s">
        <v>265</v>
      </c>
      <c r="M223" s="72"/>
      <c r="N223" s="72"/>
      <c r="O223" s="72"/>
      <c r="P223" s="76"/>
      <c r="Q223" s="72"/>
      <c r="R223" s="72"/>
      <c r="S223" s="77"/>
      <c r="T223" s="72"/>
    </row>
    <row r="224" spans="2:21" s="73" customFormat="1" x14ac:dyDescent="0.25">
      <c r="B224" s="84" t="s">
        <v>266</v>
      </c>
      <c r="C224" s="85">
        <f>+M219</f>
        <v>152120</v>
      </c>
      <c r="D224" s="86">
        <f>+C224/$C$227</f>
        <v>0.99735777554860583</v>
      </c>
      <c r="E224" s="75"/>
      <c r="F224" s="75"/>
      <c r="G224" s="87">
        <f t="shared" ref="G224:L224" si="38">+G219</f>
        <v>69865</v>
      </c>
      <c r="H224" s="88">
        <f t="shared" si="38"/>
        <v>71751</v>
      </c>
      <c r="I224" s="88">
        <f t="shared" si="38"/>
        <v>9634</v>
      </c>
      <c r="J224" s="88">
        <f t="shared" si="38"/>
        <v>727</v>
      </c>
      <c r="K224" s="88">
        <f t="shared" si="38"/>
        <v>143</v>
      </c>
      <c r="L224" s="89">
        <f t="shared" si="38"/>
        <v>0</v>
      </c>
      <c r="M224" s="72"/>
      <c r="N224" s="72"/>
      <c r="O224" s="72"/>
      <c r="P224" s="76"/>
      <c r="Q224" s="72"/>
      <c r="R224" s="72"/>
      <c r="S224" s="77"/>
      <c r="T224" s="72"/>
    </row>
    <row r="225" spans="2:20" s="73" customFormat="1" ht="12.75" thickBot="1" x14ac:dyDescent="0.3">
      <c r="B225" s="90" t="s">
        <v>267</v>
      </c>
      <c r="C225" s="91">
        <f>+N219</f>
        <v>393</v>
      </c>
      <c r="D225" s="92">
        <f>+C225/$C$227</f>
        <v>2.5766605692256251E-3</v>
      </c>
      <c r="E225" s="75"/>
      <c r="F225" s="75"/>
      <c r="G225" s="93">
        <f t="shared" ref="G225:L225" si="39">+G224/$C$224</f>
        <v>0.45927557191690771</v>
      </c>
      <c r="H225" s="94">
        <f t="shared" si="39"/>
        <v>0.47167367867473048</v>
      </c>
      <c r="I225" s="94">
        <f t="shared" si="39"/>
        <v>6.3331580331317375E-2</v>
      </c>
      <c r="J225" s="94">
        <f t="shared" si="39"/>
        <v>4.7791217459900075E-3</v>
      </c>
      <c r="K225" s="94">
        <f t="shared" si="39"/>
        <v>9.4004733105443068E-4</v>
      </c>
      <c r="L225" s="95">
        <f t="shared" si="39"/>
        <v>0</v>
      </c>
      <c r="M225" s="72"/>
      <c r="N225" s="72"/>
      <c r="O225" s="72"/>
      <c r="P225" s="76"/>
      <c r="Q225" s="72"/>
      <c r="R225" s="72"/>
      <c r="S225" s="77"/>
      <c r="T225" s="72"/>
    </row>
    <row r="226" spans="2:20" s="73" customFormat="1" ht="12.75" thickBot="1" x14ac:dyDescent="0.3">
      <c r="B226" s="96" t="s">
        <v>268</v>
      </c>
      <c r="C226" s="97">
        <f>+O219</f>
        <v>10</v>
      </c>
      <c r="D226" s="98">
        <f>+C226/$C$227</f>
        <v>6.5563882168590966E-5</v>
      </c>
      <c r="E226" s="75"/>
      <c r="F226" s="75"/>
      <c r="G226" s="72"/>
      <c r="H226" s="72"/>
      <c r="I226" s="72"/>
      <c r="J226" s="72"/>
      <c r="K226" s="72"/>
      <c r="L226" s="72"/>
      <c r="M226" s="72"/>
      <c r="N226" s="72"/>
      <c r="O226" s="72"/>
      <c r="P226" s="76"/>
      <c r="Q226" s="72"/>
      <c r="R226" s="72"/>
      <c r="S226" s="77"/>
      <c r="T226" s="72"/>
    </row>
    <row r="227" spans="2:20" s="73" customFormat="1" ht="24.75" thickBot="1" x14ac:dyDescent="0.3">
      <c r="B227" s="99" t="s">
        <v>269</v>
      </c>
      <c r="C227" s="100">
        <f>+SUM(C224:C226)</f>
        <v>152523</v>
      </c>
      <c r="D227" s="101">
        <f>+SUM(D224:D226)</f>
        <v>1</v>
      </c>
      <c r="E227" s="75"/>
      <c r="F227" s="75"/>
      <c r="G227" s="72"/>
      <c r="H227" s="72"/>
      <c r="I227" s="72"/>
      <c r="J227" s="72"/>
      <c r="K227" s="72"/>
      <c r="L227" s="72"/>
      <c r="M227" s="72"/>
      <c r="N227" s="72"/>
      <c r="O227" s="72"/>
      <c r="P227" s="76"/>
      <c r="Q227" s="72"/>
      <c r="R227" s="72"/>
      <c r="S227" s="77"/>
      <c r="T227" s="72"/>
    </row>
    <row r="228" spans="2:20" s="73" customFormat="1" x14ac:dyDescent="0.25">
      <c r="B228" s="72"/>
      <c r="C228" s="72"/>
      <c r="D228" s="72"/>
      <c r="E228" s="75"/>
      <c r="F228" s="75"/>
      <c r="G228" s="72"/>
      <c r="H228" s="72"/>
      <c r="I228" s="72"/>
      <c r="J228" s="72"/>
      <c r="K228" s="72"/>
      <c r="L228" s="72"/>
      <c r="M228" s="72"/>
      <c r="N228" s="72"/>
      <c r="O228" s="72"/>
      <c r="P228" s="76"/>
      <c r="Q228" s="72"/>
      <c r="R228" s="72"/>
      <c r="S228" s="77"/>
      <c r="T228" s="72"/>
    </row>
    <row r="229" spans="2:20" s="73" customFormat="1" ht="84" x14ac:dyDescent="0.25">
      <c r="B229" s="72" t="s">
        <v>270</v>
      </c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6"/>
      <c r="Q229" s="72"/>
      <c r="R229" s="72"/>
      <c r="S229" s="77"/>
      <c r="T229" s="72"/>
    </row>
    <row r="230" spans="2:20" s="73" customFormat="1" x14ac:dyDescent="0.25"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6"/>
      <c r="Q230" s="72"/>
      <c r="R230" s="72"/>
      <c r="S230" s="77"/>
      <c r="T230" s="72"/>
    </row>
    <row r="231" spans="2:20" x14ac:dyDescent="0.2">
      <c r="B231" s="104"/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</row>
    <row r="232" spans="2:20" x14ac:dyDescent="0.2">
      <c r="B232" s="104"/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</row>
  </sheetData>
  <mergeCells count="3">
    <mergeCell ref="B2:S2"/>
    <mergeCell ref="G222:L222"/>
    <mergeCell ref="B231:L232"/>
  </mergeCells>
  <dataValidations count="1">
    <dataValidation type="whole" operator="greaterThanOrEqual" allowBlank="1" showInputMessage="1" showErrorMessage="1" errorTitle="Atención" error="Por favor ingrese valores enteros" sqref="E76:L76 N76:O76">
      <formula1>0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2021-03-17T16:29:06Z</dcterms:created>
  <dcterms:modified xsi:type="dcterms:W3CDTF">2021-03-17T16:39:32Z</dcterms:modified>
</cp:coreProperties>
</file>