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2 - 202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3" i="1" l="1"/>
  <c r="N203" i="1"/>
  <c r="M203" i="1"/>
  <c r="R203" i="1" s="1"/>
  <c r="L203" i="1"/>
  <c r="K203" i="1"/>
  <c r="J203" i="1"/>
  <c r="I203" i="1"/>
  <c r="H203" i="1"/>
  <c r="G203" i="1"/>
  <c r="F203" i="1"/>
  <c r="Q203" i="1" s="1"/>
  <c r="E203" i="1"/>
  <c r="Q202" i="1"/>
  <c r="P202" i="1"/>
  <c r="M202" i="1"/>
  <c r="R202" i="1" s="1"/>
  <c r="Q201" i="1"/>
  <c r="M201" i="1"/>
  <c r="R201" i="1" s="1"/>
  <c r="Q200" i="1"/>
  <c r="P200" i="1"/>
  <c r="M200" i="1"/>
  <c r="R200" i="1" s="1"/>
  <c r="Q199" i="1"/>
  <c r="M199" i="1"/>
  <c r="R199" i="1" s="1"/>
  <c r="Q198" i="1"/>
  <c r="P198" i="1"/>
  <c r="M198" i="1"/>
  <c r="R198" i="1" s="1"/>
  <c r="Q197" i="1"/>
  <c r="M197" i="1"/>
  <c r="R197" i="1" s="1"/>
  <c r="Q196" i="1"/>
  <c r="P196" i="1"/>
  <c r="M196" i="1"/>
  <c r="R196" i="1" s="1"/>
  <c r="Q195" i="1"/>
  <c r="M195" i="1"/>
  <c r="R195" i="1" s="1"/>
  <c r="Q194" i="1"/>
  <c r="P194" i="1"/>
  <c r="M194" i="1"/>
  <c r="R194" i="1" s="1"/>
  <c r="Q193" i="1"/>
  <c r="M193" i="1"/>
  <c r="R193" i="1" s="1"/>
  <c r="Q192" i="1"/>
  <c r="P192" i="1"/>
  <c r="M192" i="1"/>
  <c r="R192" i="1" s="1"/>
  <c r="Q191" i="1"/>
  <c r="M191" i="1"/>
  <c r="R191" i="1" s="1"/>
  <c r="Q190" i="1"/>
  <c r="P190" i="1"/>
  <c r="M190" i="1"/>
  <c r="R190" i="1" s="1"/>
  <c r="Q189" i="1"/>
  <c r="M189" i="1"/>
  <c r="R189" i="1" s="1"/>
  <c r="Q188" i="1"/>
  <c r="P188" i="1"/>
  <c r="M188" i="1"/>
  <c r="R188" i="1" s="1"/>
  <c r="Q187" i="1"/>
  <c r="M187" i="1"/>
  <c r="R187" i="1" s="1"/>
  <c r="Q186" i="1"/>
  <c r="P186" i="1"/>
  <c r="M186" i="1"/>
  <c r="R186" i="1" s="1"/>
  <c r="Q185" i="1"/>
  <c r="M185" i="1"/>
  <c r="R185" i="1" s="1"/>
  <c r="Q184" i="1"/>
  <c r="P184" i="1"/>
  <c r="M184" i="1"/>
  <c r="R184" i="1" s="1"/>
  <c r="Q183" i="1"/>
  <c r="M183" i="1"/>
  <c r="R183" i="1" s="1"/>
  <c r="Q182" i="1"/>
  <c r="P182" i="1"/>
  <c r="M182" i="1"/>
  <c r="R182" i="1" s="1"/>
  <c r="Q181" i="1"/>
  <c r="M181" i="1"/>
  <c r="R181" i="1" s="1"/>
  <c r="Q180" i="1"/>
  <c r="P180" i="1"/>
  <c r="M180" i="1"/>
  <c r="R180" i="1" s="1"/>
  <c r="Q179" i="1"/>
  <c r="M179" i="1"/>
  <c r="R179" i="1" s="1"/>
  <c r="Q178" i="1"/>
  <c r="P178" i="1"/>
  <c r="M178" i="1"/>
  <c r="R178" i="1" s="1"/>
  <c r="Q177" i="1"/>
  <c r="M177" i="1"/>
  <c r="R177" i="1" s="1"/>
  <c r="Q176" i="1"/>
  <c r="P176" i="1"/>
  <c r="M176" i="1"/>
  <c r="R176" i="1" s="1"/>
  <c r="Q175" i="1"/>
  <c r="M175" i="1"/>
  <c r="R175" i="1" s="1"/>
  <c r="Q174" i="1"/>
  <c r="P174" i="1"/>
  <c r="M174" i="1"/>
  <c r="R174" i="1" s="1"/>
  <c r="O173" i="1"/>
  <c r="N173" i="1"/>
  <c r="L173" i="1"/>
  <c r="K173" i="1"/>
  <c r="J173" i="1"/>
  <c r="I173" i="1"/>
  <c r="H173" i="1"/>
  <c r="G173" i="1"/>
  <c r="M173" i="1" s="1"/>
  <c r="R173" i="1" s="1"/>
  <c r="F173" i="1"/>
  <c r="Q173" i="1" s="1"/>
  <c r="E173" i="1"/>
  <c r="R172" i="1"/>
  <c r="Q172" i="1"/>
  <c r="M172" i="1"/>
  <c r="P172" i="1" s="1"/>
  <c r="Q171" i="1"/>
  <c r="M171" i="1"/>
  <c r="P171" i="1" s="1"/>
  <c r="R170" i="1"/>
  <c r="Q170" i="1"/>
  <c r="M170" i="1"/>
  <c r="P170" i="1" s="1"/>
  <c r="Q169" i="1"/>
  <c r="M169" i="1"/>
  <c r="P169" i="1" s="1"/>
  <c r="R168" i="1"/>
  <c r="Q168" i="1"/>
  <c r="M168" i="1"/>
  <c r="P168" i="1" s="1"/>
  <c r="Q167" i="1"/>
  <c r="M167" i="1"/>
  <c r="P167" i="1" s="1"/>
  <c r="R166" i="1"/>
  <c r="Q166" i="1"/>
  <c r="M166" i="1"/>
  <c r="P166" i="1" s="1"/>
  <c r="Q165" i="1"/>
  <c r="M165" i="1"/>
  <c r="P165" i="1" s="1"/>
  <c r="R164" i="1"/>
  <c r="Q164" i="1"/>
  <c r="M164" i="1"/>
  <c r="P164" i="1" s="1"/>
  <c r="Q163" i="1"/>
  <c r="M163" i="1"/>
  <c r="P163" i="1" s="1"/>
  <c r="R162" i="1"/>
  <c r="Q162" i="1"/>
  <c r="M162" i="1"/>
  <c r="P162" i="1" s="1"/>
  <c r="Q161" i="1"/>
  <c r="M161" i="1"/>
  <c r="P161" i="1" s="1"/>
  <c r="R160" i="1"/>
  <c r="Q160" i="1"/>
  <c r="M160" i="1"/>
  <c r="P160" i="1" s="1"/>
  <c r="Q159" i="1"/>
  <c r="M159" i="1"/>
  <c r="P159" i="1" s="1"/>
  <c r="R158" i="1"/>
  <c r="Q158" i="1"/>
  <c r="M158" i="1"/>
  <c r="P158" i="1" s="1"/>
  <c r="Q157" i="1"/>
  <c r="M157" i="1"/>
  <c r="P157" i="1" s="1"/>
  <c r="R156" i="1"/>
  <c r="Q156" i="1"/>
  <c r="M156" i="1"/>
  <c r="P156" i="1" s="1"/>
  <c r="Q155" i="1"/>
  <c r="M155" i="1"/>
  <c r="P155" i="1" s="1"/>
  <c r="R154" i="1"/>
  <c r="Q154" i="1"/>
  <c r="M154" i="1"/>
  <c r="P154" i="1" s="1"/>
  <c r="Q153" i="1"/>
  <c r="M153" i="1"/>
  <c r="P153" i="1" s="1"/>
  <c r="R152" i="1"/>
  <c r="Q152" i="1"/>
  <c r="M152" i="1"/>
  <c r="P152" i="1" s="1"/>
  <c r="Q151" i="1"/>
  <c r="M151" i="1"/>
  <c r="P151" i="1" s="1"/>
  <c r="R150" i="1"/>
  <c r="Q150" i="1"/>
  <c r="M150" i="1"/>
  <c r="P150" i="1" s="1"/>
  <c r="Q149" i="1"/>
  <c r="M149" i="1"/>
  <c r="P149" i="1" s="1"/>
  <c r="R148" i="1"/>
  <c r="Q148" i="1"/>
  <c r="M148" i="1"/>
  <c r="P148" i="1" s="1"/>
  <c r="Q147" i="1"/>
  <c r="M147" i="1"/>
  <c r="P147" i="1" s="1"/>
  <c r="R146" i="1"/>
  <c r="Q146" i="1"/>
  <c r="M146" i="1"/>
  <c r="P146" i="1" s="1"/>
  <c r="Q145" i="1"/>
  <c r="M145" i="1"/>
  <c r="P145" i="1" s="1"/>
  <c r="R144" i="1"/>
  <c r="Q144" i="1"/>
  <c r="M144" i="1"/>
  <c r="P144" i="1" s="1"/>
  <c r="Q143" i="1"/>
  <c r="M143" i="1"/>
  <c r="P143" i="1" s="1"/>
  <c r="R142" i="1"/>
  <c r="Q142" i="1"/>
  <c r="P142" i="1"/>
  <c r="M142" i="1"/>
  <c r="Q141" i="1"/>
  <c r="M141" i="1"/>
  <c r="P141" i="1" s="1"/>
  <c r="R140" i="1"/>
  <c r="Q140" i="1"/>
  <c r="P140" i="1"/>
  <c r="M140" i="1"/>
  <c r="Q139" i="1"/>
  <c r="M139" i="1"/>
  <c r="P139" i="1" s="1"/>
  <c r="R138" i="1"/>
  <c r="Q138" i="1"/>
  <c r="P138" i="1"/>
  <c r="M138" i="1"/>
  <c r="Q137" i="1"/>
  <c r="M137" i="1"/>
  <c r="P137" i="1" s="1"/>
  <c r="O136" i="1"/>
  <c r="N136" i="1"/>
  <c r="M136" i="1"/>
  <c r="R136" i="1" s="1"/>
  <c r="L136" i="1"/>
  <c r="K136" i="1"/>
  <c r="J136" i="1"/>
  <c r="I136" i="1"/>
  <c r="H136" i="1"/>
  <c r="G136" i="1"/>
  <c r="F136" i="1"/>
  <c r="Q136" i="1" s="1"/>
  <c r="E136" i="1"/>
  <c r="Q135" i="1"/>
  <c r="P135" i="1"/>
  <c r="M135" i="1"/>
  <c r="R135" i="1" s="1"/>
  <c r="Q134" i="1"/>
  <c r="M134" i="1"/>
  <c r="R134" i="1" s="1"/>
  <c r="Q133" i="1"/>
  <c r="P133" i="1"/>
  <c r="M133" i="1"/>
  <c r="R133" i="1" s="1"/>
  <c r="O132" i="1"/>
  <c r="N132" i="1"/>
  <c r="L132" i="1"/>
  <c r="K132" i="1"/>
  <c r="J132" i="1"/>
  <c r="I132" i="1"/>
  <c r="H132" i="1"/>
  <c r="G132" i="1"/>
  <c r="M132" i="1" s="1"/>
  <c r="R132" i="1" s="1"/>
  <c r="F132" i="1"/>
  <c r="Q132" i="1" s="1"/>
  <c r="E132" i="1"/>
  <c r="R131" i="1"/>
  <c r="Q131" i="1"/>
  <c r="P131" i="1"/>
  <c r="M131" i="1"/>
  <c r="Q130" i="1"/>
  <c r="M130" i="1"/>
  <c r="P130" i="1" s="1"/>
  <c r="P132" i="1" s="1"/>
  <c r="O129" i="1"/>
  <c r="N129" i="1"/>
  <c r="M129" i="1"/>
  <c r="R129" i="1" s="1"/>
  <c r="L129" i="1"/>
  <c r="K129" i="1"/>
  <c r="J129" i="1"/>
  <c r="I129" i="1"/>
  <c r="H129" i="1"/>
  <c r="G129" i="1"/>
  <c r="F129" i="1"/>
  <c r="Q129" i="1" s="1"/>
  <c r="E129" i="1"/>
  <c r="Q128" i="1"/>
  <c r="P128" i="1"/>
  <c r="M128" i="1"/>
  <c r="R128" i="1" s="1"/>
  <c r="Q127" i="1"/>
  <c r="M127" i="1"/>
  <c r="R127" i="1" s="1"/>
  <c r="Q126" i="1"/>
  <c r="P126" i="1"/>
  <c r="M126" i="1"/>
  <c r="R126" i="1" s="1"/>
  <c r="Q125" i="1"/>
  <c r="M125" i="1"/>
  <c r="R125" i="1" s="1"/>
  <c r="Q124" i="1"/>
  <c r="P124" i="1"/>
  <c r="M124" i="1"/>
  <c r="R124" i="1" s="1"/>
  <c r="Q123" i="1"/>
  <c r="M123" i="1"/>
  <c r="R123" i="1" s="1"/>
  <c r="Q122" i="1"/>
  <c r="P122" i="1"/>
  <c r="M122" i="1"/>
  <c r="R122" i="1" s="1"/>
  <c r="Q121" i="1"/>
  <c r="M121" i="1"/>
  <c r="R121" i="1" s="1"/>
  <c r="Q120" i="1"/>
  <c r="P120" i="1"/>
  <c r="M120" i="1"/>
  <c r="R120" i="1" s="1"/>
  <c r="Q119" i="1"/>
  <c r="M119" i="1"/>
  <c r="R119" i="1" s="1"/>
  <c r="Q118" i="1"/>
  <c r="P118" i="1"/>
  <c r="M118" i="1"/>
  <c r="R118" i="1" s="1"/>
  <c r="Q117" i="1"/>
  <c r="M117" i="1"/>
  <c r="R117" i="1" s="1"/>
  <c r="Q116" i="1"/>
  <c r="P116" i="1"/>
  <c r="M116" i="1"/>
  <c r="R116" i="1" s="1"/>
  <c r="Q115" i="1"/>
  <c r="M115" i="1"/>
  <c r="R115" i="1" s="1"/>
  <c r="Q114" i="1"/>
  <c r="O114" i="1"/>
  <c r="N114" i="1"/>
  <c r="L114" i="1"/>
  <c r="K114" i="1"/>
  <c r="J114" i="1"/>
  <c r="I114" i="1"/>
  <c r="H114" i="1"/>
  <c r="G114" i="1"/>
  <c r="M114" i="1" s="1"/>
  <c r="R114" i="1" s="1"/>
  <c r="F114" i="1"/>
  <c r="E114" i="1"/>
  <c r="Q113" i="1"/>
  <c r="M113" i="1"/>
  <c r="P113" i="1" s="1"/>
  <c r="R112" i="1"/>
  <c r="Q112" i="1"/>
  <c r="M112" i="1"/>
  <c r="P112" i="1" s="1"/>
  <c r="Q111" i="1"/>
  <c r="M111" i="1"/>
  <c r="P111" i="1" s="1"/>
  <c r="R110" i="1"/>
  <c r="Q110" i="1"/>
  <c r="P110" i="1"/>
  <c r="M110" i="1"/>
  <c r="Q109" i="1"/>
  <c r="M109" i="1"/>
  <c r="P109" i="1" s="1"/>
  <c r="R108" i="1"/>
  <c r="Q108" i="1"/>
  <c r="M108" i="1"/>
  <c r="P108" i="1" s="1"/>
  <c r="Q107" i="1"/>
  <c r="M107" i="1"/>
  <c r="P107" i="1" s="1"/>
  <c r="O106" i="1"/>
  <c r="N106" i="1"/>
  <c r="M106" i="1"/>
  <c r="R106" i="1" s="1"/>
  <c r="L106" i="1"/>
  <c r="K106" i="1"/>
  <c r="J106" i="1"/>
  <c r="I106" i="1"/>
  <c r="H106" i="1"/>
  <c r="G106" i="1"/>
  <c r="F106" i="1"/>
  <c r="Q106" i="1" s="1"/>
  <c r="E106" i="1"/>
  <c r="Q105" i="1"/>
  <c r="P105" i="1"/>
  <c r="M105" i="1"/>
  <c r="R105" i="1" s="1"/>
  <c r="Q104" i="1"/>
  <c r="M104" i="1"/>
  <c r="R104" i="1" s="1"/>
  <c r="Q103" i="1"/>
  <c r="P103" i="1"/>
  <c r="O103" i="1"/>
  <c r="N103" i="1"/>
  <c r="L103" i="1"/>
  <c r="K103" i="1"/>
  <c r="J103" i="1"/>
  <c r="I103" i="1"/>
  <c r="H103" i="1"/>
  <c r="G103" i="1"/>
  <c r="M103" i="1" s="1"/>
  <c r="R103" i="1" s="1"/>
  <c r="F103" i="1"/>
  <c r="E103" i="1"/>
  <c r="Q102" i="1"/>
  <c r="M102" i="1"/>
  <c r="R102" i="1" s="1"/>
  <c r="Q101" i="1"/>
  <c r="N101" i="1"/>
  <c r="L101" i="1"/>
  <c r="K101" i="1"/>
  <c r="J101" i="1"/>
  <c r="I101" i="1"/>
  <c r="H101" i="1"/>
  <c r="G101" i="1"/>
  <c r="M101" i="1" s="1"/>
  <c r="R101" i="1" s="1"/>
  <c r="F101" i="1"/>
  <c r="E101" i="1"/>
  <c r="R100" i="1"/>
  <c r="Q100" i="1"/>
  <c r="P100" i="1"/>
  <c r="M100" i="1"/>
  <c r="Q99" i="1"/>
  <c r="M99" i="1"/>
  <c r="R99" i="1" s="1"/>
  <c r="R98" i="1"/>
  <c r="Q98" i="1"/>
  <c r="P98" i="1"/>
  <c r="M98" i="1"/>
  <c r="P97" i="1"/>
  <c r="O97" i="1"/>
  <c r="O101" i="1" s="1"/>
  <c r="O204" i="1" s="1"/>
  <c r="C211" i="1" s="1"/>
  <c r="N97" i="1"/>
  <c r="L97" i="1"/>
  <c r="K97" i="1"/>
  <c r="J97" i="1"/>
  <c r="I97" i="1"/>
  <c r="H97" i="1"/>
  <c r="G97" i="1"/>
  <c r="M97" i="1" s="1"/>
  <c r="R97" i="1" s="1"/>
  <c r="F97" i="1"/>
  <c r="Q97" i="1" s="1"/>
  <c r="E97" i="1"/>
  <c r="Q85" i="1"/>
  <c r="P85" i="1"/>
  <c r="O85" i="1"/>
  <c r="N85" i="1"/>
  <c r="L85" i="1"/>
  <c r="K85" i="1"/>
  <c r="J85" i="1"/>
  <c r="I85" i="1"/>
  <c r="H85" i="1"/>
  <c r="G85" i="1"/>
  <c r="M85" i="1" s="1"/>
  <c r="R85" i="1" s="1"/>
  <c r="F85" i="1"/>
  <c r="E85" i="1"/>
  <c r="O77" i="1"/>
  <c r="N77" i="1"/>
  <c r="L77" i="1"/>
  <c r="K77" i="1"/>
  <c r="J77" i="1"/>
  <c r="I77" i="1"/>
  <c r="H77" i="1"/>
  <c r="G77" i="1"/>
  <c r="M77" i="1" s="1"/>
  <c r="R77" i="1" s="1"/>
  <c r="F77" i="1"/>
  <c r="Q77" i="1" s="1"/>
  <c r="E77" i="1"/>
  <c r="Q76" i="1"/>
  <c r="P76" i="1"/>
  <c r="M76" i="1"/>
  <c r="R76" i="1" s="1"/>
  <c r="R75" i="1"/>
  <c r="Q75" i="1"/>
  <c r="M75" i="1"/>
  <c r="P75" i="1" s="1"/>
  <c r="Q74" i="1"/>
  <c r="P74" i="1"/>
  <c r="M74" i="1"/>
  <c r="R74" i="1" s="1"/>
  <c r="R73" i="1"/>
  <c r="Q73" i="1"/>
  <c r="M73" i="1"/>
  <c r="P73" i="1" s="1"/>
  <c r="Q72" i="1"/>
  <c r="P72" i="1"/>
  <c r="M72" i="1"/>
  <c r="R72" i="1" s="1"/>
  <c r="R71" i="1"/>
  <c r="Q71" i="1"/>
  <c r="M71" i="1"/>
  <c r="P71" i="1" s="1"/>
  <c r="Q70" i="1"/>
  <c r="P70" i="1"/>
  <c r="M70" i="1"/>
  <c r="R70" i="1" s="1"/>
  <c r="R69" i="1"/>
  <c r="Q69" i="1"/>
  <c r="M69" i="1"/>
  <c r="P69" i="1" s="1"/>
  <c r="P68" i="1"/>
  <c r="O68" i="1"/>
  <c r="N68" i="1"/>
  <c r="L68" i="1"/>
  <c r="K68" i="1"/>
  <c r="J68" i="1"/>
  <c r="I68" i="1"/>
  <c r="H68" i="1"/>
  <c r="M68" i="1" s="1"/>
  <c r="R68" i="1" s="1"/>
  <c r="G68" i="1"/>
  <c r="F68" i="1"/>
  <c r="Q68" i="1" s="1"/>
  <c r="E68" i="1"/>
  <c r="O66" i="1"/>
  <c r="N66" i="1"/>
  <c r="L66" i="1"/>
  <c r="K66" i="1"/>
  <c r="J66" i="1"/>
  <c r="I66" i="1"/>
  <c r="M66" i="1" s="1"/>
  <c r="R66" i="1" s="1"/>
  <c r="H66" i="1"/>
  <c r="G66" i="1"/>
  <c r="F66" i="1"/>
  <c r="Q66" i="1" s="1"/>
  <c r="E66" i="1"/>
  <c r="R65" i="1"/>
  <c r="Q65" i="1"/>
  <c r="M65" i="1"/>
  <c r="P65" i="1" s="1"/>
  <c r="P66" i="1" s="1"/>
  <c r="O64" i="1"/>
  <c r="N64" i="1"/>
  <c r="L64" i="1"/>
  <c r="K64" i="1"/>
  <c r="J64" i="1"/>
  <c r="I64" i="1"/>
  <c r="H64" i="1"/>
  <c r="M64" i="1" s="1"/>
  <c r="R64" i="1" s="1"/>
  <c r="G64" i="1"/>
  <c r="F64" i="1"/>
  <c r="Q64" i="1" s="1"/>
  <c r="E64" i="1"/>
  <c r="R63" i="1"/>
  <c r="Q63" i="1"/>
  <c r="M63" i="1"/>
  <c r="P63" i="1" s="1"/>
  <c r="R62" i="1"/>
  <c r="Q62" i="1"/>
  <c r="P62" i="1"/>
  <c r="M62" i="1"/>
  <c r="R61" i="1"/>
  <c r="Q61" i="1"/>
  <c r="M61" i="1"/>
  <c r="P61" i="1" s="1"/>
  <c r="P64" i="1" s="1"/>
  <c r="R60" i="1"/>
  <c r="Q60" i="1"/>
  <c r="P60" i="1"/>
  <c r="M60" i="1"/>
  <c r="O59" i="1"/>
  <c r="N59" i="1"/>
  <c r="L59" i="1"/>
  <c r="K59" i="1"/>
  <c r="J59" i="1"/>
  <c r="I59" i="1"/>
  <c r="H59" i="1"/>
  <c r="G59" i="1"/>
  <c r="M59" i="1" s="1"/>
  <c r="R59" i="1" s="1"/>
  <c r="F59" i="1"/>
  <c r="Q59" i="1" s="1"/>
  <c r="E59" i="1"/>
  <c r="R58" i="1"/>
  <c r="Q58" i="1"/>
  <c r="M58" i="1"/>
  <c r="P58" i="1" s="1"/>
  <c r="Q57" i="1"/>
  <c r="P57" i="1"/>
  <c r="M57" i="1"/>
  <c r="R57" i="1" s="1"/>
  <c r="R56" i="1"/>
  <c r="Q56" i="1"/>
  <c r="M56" i="1"/>
  <c r="P56" i="1" s="1"/>
  <c r="Q55" i="1"/>
  <c r="P55" i="1"/>
  <c r="M55" i="1"/>
  <c r="R55" i="1" s="1"/>
  <c r="R54" i="1"/>
  <c r="Q54" i="1"/>
  <c r="M54" i="1"/>
  <c r="P54" i="1" s="1"/>
  <c r="Q53" i="1"/>
  <c r="P53" i="1"/>
  <c r="M53" i="1"/>
  <c r="R53" i="1" s="1"/>
  <c r="R52" i="1"/>
  <c r="Q52" i="1"/>
  <c r="M52" i="1"/>
  <c r="P52" i="1" s="1"/>
  <c r="Q51" i="1"/>
  <c r="P51" i="1"/>
  <c r="M51" i="1"/>
  <c r="R51" i="1" s="1"/>
  <c r="R50" i="1"/>
  <c r="Q50" i="1"/>
  <c r="M50" i="1"/>
  <c r="P50" i="1" s="1"/>
  <c r="Q49" i="1"/>
  <c r="P49" i="1"/>
  <c r="M49" i="1"/>
  <c r="R49" i="1" s="1"/>
  <c r="R48" i="1"/>
  <c r="Q48" i="1"/>
  <c r="M48" i="1"/>
  <c r="P48" i="1" s="1"/>
  <c r="O47" i="1"/>
  <c r="N47" i="1"/>
  <c r="L47" i="1"/>
  <c r="K47" i="1"/>
  <c r="J47" i="1"/>
  <c r="I47" i="1"/>
  <c r="H47" i="1"/>
  <c r="M47" i="1" s="1"/>
  <c r="R47" i="1" s="1"/>
  <c r="G47" i="1"/>
  <c r="F47" i="1"/>
  <c r="Q47" i="1" s="1"/>
  <c r="E47" i="1"/>
  <c r="R46" i="1"/>
  <c r="Q46" i="1"/>
  <c r="M46" i="1"/>
  <c r="P46" i="1" s="1"/>
  <c r="R45" i="1"/>
  <c r="Q45" i="1"/>
  <c r="P45" i="1"/>
  <c r="M45" i="1"/>
  <c r="R44" i="1"/>
  <c r="Q44" i="1"/>
  <c r="M44" i="1"/>
  <c r="P44" i="1" s="1"/>
  <c r="P47" i="1" s="1"/>
  <c r="R43" i="1"/>
  <c r="Q43" i="1"/>
  <c r="P43" i="1"/>
  <c r="M43" i="1"/>
  <c r="P42" i="1"/>
  <c r="O42" i="1"/>
  <c r="N42" i="1"/>
  <c r="L42" i="1"/>
  <c r="K42" i="1"/>
  <c r="J42" i="1"/>
  <c r="I42" i="1"/>
  <c r="H42" i="1"/>
  <c r="G42" i="1"/>
  <c r="M42" i="1" s="1"/>
  <c r="R42" i="1" s="1"/>
  <c r="F42" i="1"/>
  <c r="Q42" i="1" s="1"/>
  <c r="E42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R11" i="1"/>
  <c r="P11" i="1"/>
  <c r="O11" i="1"/>
  <c r="N11" i="1"/>
  <c r="M11" i="1"/>
  <c r="L11" i="1"/>
  <c r="K11" i="1"/>
  <c r="J11" i="1"/>
  <c r="I11" i="1"/>
  <c r="H11" i="1"/>
  <c r="G11" i="1"/>
  <c r="F11" i="1"/>
  <c r="Q11" i="1" s="1"/>
  <c r="E11" i="1"/>
  <c r="P8" i="1"/>
  <c r="O8" i="1"/>
  <c r="N8" i="1"/>
  <c r="L8" i="1"/>
  <c r="K8" i="1"/>
  <c r="J8" i="1"/>
  <c r="I8" i="1"/>
  <c r="H8" i="1"/>
  <c r="M8" i="1" s="1"/>
  <c r="R8" i="1" s="1"/>
  <c r="G8" i="1"/>
  <c r="F8" i="1"/>
  <c r="Q8" i="1" s="1"/>
  <c r="E8" i="1"/>
  <c r="Q7" i="1"/>
  <c r="M7" i="1"/>
  <c r="R7" i="1" s="1"/>
  <c r="Q6" i="1"/>
  <c r="P6" i="1"/>
  <c r="O6" i="1"/>
  <c r="N6" i="1"/>
  <c r="N204" i="1" s="1"/>
  <c r="C210" i="1" s="1"/>
  <c r="L6" i="1"/>
  <c r="L204" i="1" s="1"/>
  <c r="L209" i="1" s="1"/>
  <c r="K6" i="1"/>
  <c r="K204" i="1" s="1"/>
  <c r="K209" i="1" s="1"/>
  <c r="J6" i="1"/>
  <c r="J204" i="1" s="1"/>
  <c r="J209" i="1" s="1"/>
  <c r="I6" i="1"/>
  <c r="I204" i="1" s="1"/>
  <c r="I209" i="1" s="1"/>
  <c r="H6" i="1"/>
  <c r="H204" i="1" s="1"/>
  <c r="H209" i="1" s="1"/>
  <c r="G6" i="1"/>
  <c r="M6" i="1" s="1"/>
  <c r="F6" i="1"/>
  <c r="F204" i="1" s="1"/>
  <c r="E6" i="1"/>
  <c r="E204" i="1" s="1"/>
  <c r="P59" i="1" l="1"/>
  <c r="Q204" i="1"/>
  <c r="P136" i="1"/>
  <c r="M204" i="1"/>
  <c r="R6" i="1"/>
  <c r="P77" i="1"/>
  <c r="P173" i="1"/>
  <c r="P101" i="1"/>
  <c r="P114" i="1"/>
  <c r="P104" i="1"/>
  <c r="P106" i="1" s="1"/>
  <c r="R107" i="1"/>
  <c r="R109" i="1"/>
  <c r="R111" i="1"/>
  <c r="R113" i="1"/>
  <c r="P115" i="1"/>
  <c r="P117" i="1"/>
  <c r="P119" i="1"/>
  <c r="P121" i="1"/>
  <c r="P123" i="1"/>
  <c r="P125" i="1"/>
  <c r="P127" i="1"/>
  <c r="R130" i="1"/>
  <c r="P134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1" i="1"/>
  <c r="P175" i="1"/>
  <c r="P177" i="1"/>
  <c r="P179" i="1"/>
  <c r="P181" i="1"/>
  <c r="P203" i="1" s="1"/>
  <c r="P183" i="1"/>
  <c r="P185" i="1"/>
  <c r="P187" i="1"/>
  <c r="P189" i="1"/>
  <c r="P191" i="1"/>
  <c r="P193" i="1"/>
  <c r="P195" i="1"/>
  <c r="P197" i="1"/>
  <c r="P199" i="1"/>
  <c r="P201" i="1"/>
  <c r="P99" i="1"/>
  <c r="G204" i="1"/>
  <c r="G209" i="1" s="1"/>
  <c r="P204" i="1" l="1"/>
  <c r="P129" i="1"/>
  <c r="C209" i="1"/>
  <c r="R204" i="1"/>
  <c r="G210" i="1"/>
  <c r="C212" i="1" l="1"/>
  <c r="D209" i="1" s="1"/>
  <c r="K210" i="1"/>
  <c r="J210" i="1"/>
  <c r="L210" i="1"/>
  <c r="H210" i="1"/>
  <c r="I210" i="1"/>
  <c r="D210" i="1" l="1"/>
  <c r="D212" i="1" s="1"/>
  <c r="D211" i="1"/>
</calcChain>
</file>

<file path=xl/sharedStrings.xml><?xml version="1.0" encoding="utf-8"?>
<sst xmlns="http://schemas.openxmlformats.org/spreadsheetml/2006/main" count="652" uniqueCount="257">
  <si>
    <t>COBERTURA DEL SERVICIO DE GLP POR RED - II TRIMESTRE DE 2020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</si>
  <si>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</si>
  <si>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</si>
  <si>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</si>
  <si>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</si>
  <si>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</si>
  <si>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</si>
  <si>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</si>
  <si>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</si>
  <si>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</si>
  <si>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</si>
  <si>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</si>
  <si>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</si>
  <si>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</si>
  <si>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</si>
  <si>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</si>
  <si>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</si>
  <si>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</si>
  <si>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</si>
  <si>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</si>
  <si>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</si>
  <si>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</si>
  <si>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</si>
  <si>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</si>
  <si>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</si>
  <si>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</si>
  <si>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</si>
  <si>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COLOMBIANA DE SERVICIOS PUBLICOS SOSTENIBLES S.A ESP</t>
  </si>
  <si>
    <t>CAQUETA</t>
  </si>
  <si>
    <t>CURILLO</t>
  </si>
  <si>
    <t>MUNICIPIO DE CURILLO - CAQUETÁ</t>
  </si>
  <si>
    <t>BELEN DE ANDAQUIES</t>
  </si>
  <si>
    <t>MUNICIPIO DE BELEN DE LOS ANDAQUIES - CAQUETÁ</t>
  </si>
  <si>
    <t>COMPRIGAS S.A.S ESP</t>
  </si>
  <si>
    <t>BOYACA</t>
  </si>
  <si>
    <t>MUZO</t>
  </si>
  <si>
    <t>LA VICTORIA</t>
  </si>
  <si>
    <t>QUIPAMA</t>
  </si>
  <si>
    <t>OTANCHE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</si>
  <si>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</si>
  <si>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</si>
  <si>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</si>
  <si>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</si>
  <si>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</si>
  <si>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</si>
  <si>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</si>
  <si>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</si>
  <si>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</si>
  <si>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</si>
  <si>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</si>
  <si>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</si>
  <si>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</si>
  <si>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</si>
  <si>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</si>
  <si>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</si>
  <si>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</si>
  <si>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</si>
  <si>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</si>
  <si>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</si>
  <si>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</si>
  <si>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</si>
  <si>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</si>
  <si>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</si>
  <si>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</si>
  <si>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</si>
  <si>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</si>
  <si>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</si>
  <si>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EMPRESA PRIVADA DE SERVICIOS PÙBLICOS AMAZONIA - EPSAS S.A.S ESP</t>
  </si>
  <si>
    <t>PUERTO RICO</t>
  </si>
  <si>
    <t>EL DONCELLO</t>
  </si>
  <si>
    <t>MORELIA</t>
  </si>
  <si>
    <t>LA MONTAÑITA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</si>
  <si>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</si>
  <si>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</si>
  <si>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</si>
  <si>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</si>
  <si>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</si>
  <si>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</si>
  <si>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</si>
  <si>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</si>
  <si>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</si>
  <si>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</si>
  <si>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</si>
  <si>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</si>
  <si>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</si>
  <si>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</si>
  <si>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EMPRESAS PÚBLICAS DEL QUINDIO S.A ESP</t>
  </si>
  <si>
    <t>QUINDIO</t>
  </si>
  <si>
    <t>Los usuarios indicados en la columna industrial son usuarios oficiales</t>
  </si>
  <si>
    <t>GENOVA</t>
  </si>
  <si>
    <t>PIJAO</t>
  </si>
  <si>
    <t>ENERGY GAS</t>
  </si>
  <si>
    <t>CHAPARRAL</t>
  </si>
  <si>
    <t>GASTUMACO DEL PACÌFICO S.A.S ESP</t>
  </si>
  <si>
    <t>NARIÑO</t>
  </si>
  <si>
    <t>SAN ANDRES DE TUMACO</t>
  </si>
  <si>
    <t>CATASTRO PREDIOS URBANO DE ENERO DE2016 DADO  POR EL INSTITUTO GEOGRAFICO AGUSTIN CODAZI</t>
  </si>
  <si>
    <t>GASES DEL SUR DE SANTANDER S.A. E.S.P.</t>
  </si>
  <si>
    <t>SANTANDER</t>
  </si>
  <si>
    <t>CONCEPCION</t>
  </si>
  <si>
    <t>SAN JOSE DE MIRANDA</t>
  </si>
  <si>
    <t>MOLAGAVITA</t>
  </si>
  <si>
    <t>ONZAGA</t>
  </si>
  <si>
    <t>PALMAS DEL SOCORRO</t>
  </si>
  <si>
    <t>TIPACOQUE</t>
  </si>
  <si>
    <t>COVARACHIA</t>
  </si>
  <si>
    <t>CERRITO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</si>
  <si>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</si>
  <si>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</si>
  <si>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</si>
  <si>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</si>
  <si>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</si>
  <si>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</si>
  <si>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</si>
  <si>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</si>
  <si>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</si>
  <si>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</si>
  <si>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</si>
  <si>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</si>
  <si>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</si>
  <si>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Catastro Censo Dane 2005 Cabecera: 363 Rural: 1408, Otros: 203.  Para el reporte la Cobertura corresponde a área urbano y otros</t>
  </si>
  <si>
    <t>OSPINA</t>
  </si>
  <si>
    <t>Catastro Censo Dane 2005. Cabecera: 524 Rural: 1234, Otros: 0. Para el reporte la Cobertura corresponde a área urbano.</t>
  </si>
  <si>
    <t>GUALMATAN</t>
  </si>
  <si>
    <t>Catastro Censo Dane 2005. Urbano: 565 Rural: 917, Otros: 0. Para el reporte la Cobertura corresponde a área urbana</t>
  </si>
  <si>
    <t>PUTUMAYO</t>
  </si>
  <si>
    <t>SIBUNDOY</t>
  </si>
  <si>
    <t>Castastro Censo Dane 2005  Cabecera: 2322 Rural: 1010, Otros: 6. Para el reporte la Cobertura corresponde a área urbano y rural</t>
  </si>
  <si>
    <t>SANTIAGO</t>
  </si>
  <si>
    <t>Castastro Censo Dane 2005  Cabecera: 673 Rural: 1299, Otros: 70. Para el reporte la Cobertura corresponde a área urbano, rural y otros</t>
  </si>
  <si>
    <t>COLON</t>
  </si>
  <si>
    <t>Castastro Censo Dane 2005  Cabecera: 697 Rural: 295, Otros: 224. Para el reporte la Cobertura corresponde a área urbano, rural y otros</t>
  </si>
  <si>
    <t>SAN FRANCISCO</t>
  </si>
  <si>
    <t>Castastro Censo Dane 2005  Cabecera: 958 Rural: 610, Otros: 2. Para el reporte la Cobertura corresponde a área urbano, rural y otros</t>
  </si>
  <si>
    <t>PUPIALES</t>
  </si>
  <si>
    <t>Castastro Censo Dane 2005  Cabecera: 1491 Rural: 3056, Otros: 324. Para el reporte la Cobertura corresponde a área urbano y otros</t>
  </si>
  <si>
    <t>GUAITARILLA</t>
  </si>
  <si>
    <t>Castastro Censo Dane 2005  Cabecera: 947 Rural: 2654, Otros: 83. Para el reporte la Cobertura corresponde a área urbano y otros</t>
  </si>
  <si>
    <t>CORDOBA</t>
  </si>
  <si>
    <t>Castastro Censo Dane 2005  Cabecera: 639 Rural: 3276, Otros: 1. Para el reporte la Cobertura corresponde a área urbano y otros</t>
  </si>
  <si>
    <t>JADAPE S.A.S ESP</t>
  </si>
  <si>
    <t>ANTIOQUIA</t>
  </si>
  <si>
    <t>NECHI</t>
  </si>
  <si>
    <t>MONTERIA</t>
  </si>
  <si>
    <t>CERETE</t>
  </si>
  <si>
    <t>KEOPS Y ASOCIADOS S.A.S ESP</t>
  </si>
  <si>
    <t>CUNDINAMARCA</t>
  </si>
  <si>
    <t>PACHO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</si>
  <si>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</si>
  <si>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</si>
  <si>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</si>
  <si>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</si>
  <si>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</si>
  <si>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</si>
  <si>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</si>
  <si>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</si>
  <si>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</si>
  <si>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</si>
  <si>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</si>
  <si>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</si>
  <si>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</si>
  <si>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</si>
  <si>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</si>
  <si>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</si>
  <si>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</si>
  <si>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</si>
  <si>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N. DE SANTANDER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</si>
  <si>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</si>
  <si>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</si>
  <si>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</si>
  <si>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</si>
  <si>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</si>
  <si>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</si>
  <si>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</si>
  <si>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</si>
  <si>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</si>
  <si>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PROYECTOS DE INGENIERÍA Y COMERCIALIZACIÓN DE GAS S.A. E.S.P.</t>
  </si>
  <si>
    <t>REDNOVA S.A.S ESP</t>
  </si>
  <si>
    <t>SANTA BARBARA</t>
  </si>
  <si>
    <t>Catasto según DPM (Departamento de Planeacion Municipal) (Municipio en Expansión)</t>
  </si>
  <si>
    <t>OIBA</t>
  </si>
  <si>
    <t>Catastro según DPM</t>
  </si>
  <si>
    <t>OCAMONTE</t>
  </si>
  <si>
    <t xml:space="preserve">proyecto anillado total y terminado  </t>
  </si>
  <si>
    <t>CHIMA</t>
  </si>
  <si>
    <t>CONFINES</t>
  </si>
  <si>
    <t xml:space="preserve">proyecto anillado total y terminado municipio en expancion y desarrollo  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</si>
  <si>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</si>
  <si>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</si>
  <si>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</si>
  <si>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</si>
  <si>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</si>
  <si>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</si>
  <si>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</si>
  <si>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</si>
  <si>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</si>
  <si>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Catastro basado en DPM (Municipio en Crecimiento)</t>
  </si>
  <si>
    <t>CONTRATACION</t>
  </si>
  <si>
    <t>ARATOCA</t>
  </si>
  <si>
    <t>TOCA</t>
  </si>
  <si>
    <t>SAN JOAQUIN</t>
  </si>
  <si>
    <t>EL GUACAMAYO</t>
  </si>
  <si>
    <t>CIMITARRA</t>
  </si>
  <si>
    <t>Castatro basados Dane 2005</t>
  </si>
  <si>
    <t>LANDAZURI</t>
  </si>
  <si>
    <t>CHOCO</t>
  </si>
  <si>
    <t>EL CARMEN DE ATRATO</t>
  </si>
  <si>
    <t>ROVIRA</t>
  </si>
  <si>
    <t>ATACO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</si>
  <si>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</si>
  <si>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</si>
  <si>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</si>
  <si>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</si>
  <si>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</si>
  <si>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</si>
  <si>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</si>
  <si>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</si>
  <si>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</si>
  <si>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</si>
  <si>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</si>
  <si>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</si>
  <si>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</si>
  <si>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</si>
  <si>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</si>
  <si>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</si>
  <si>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</si>
  <si>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</si>
  <si>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</si>
  <si>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</si>
  <si>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</si>
  <si>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</si>
  <si>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</si>
  <si>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</si>
  <si>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</si>
  <si>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</si>
  <si>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</si>
  <si>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</si>
  <si>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</si>
  <si>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</si>
  <si>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</si>
  <si>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SUAZA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</si>
  <si>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</si>
  <si>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</si>
  <si>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</si>
  <si>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</si>
  <si>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</si>
  <si>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</si>
  <si>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</si>
  <si>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</si>
  <si>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</si>
  <si>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</si>
  <si>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</si>
  <si>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</si>
  <si>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</si>
  <si>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</si>
  <si>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</si>
  <si>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y CENTAURO GAS S.A ESP no cumpliò con el envío del reporte de cobertura actualizada del servicio. Se toma la información reportada al 31 de Diciembre de 2019.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</si>
</sst>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color theme="1"/>
      <name val="Calibri"/>
      <family val="2"/>
      <scheme val="minor"/>
    </font>
    <font>
      <sz val="9"/>
      <name val="Work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37" fontId="3" fillId="3" borderId="1" xfId="3" applyNumberFormat="1" applyFont="1" applyFill="1" applyBorder="1" applyAlignment="1" applyProtection="1">
      <alignment horizontal="right"/>
      <protection locked="0"/>
    </xf>
    <xf numFmtId="37" fontId="5" fillId="3" borderId="1" xfId="3" applyNumberFormat="1" applyFont="1" applyFill="1" applyBorder="1" applyAlignment="1" applyProtection="1">
      <alignment horizontal="right"/>
      <protection locked="0"/>
    </xf>
    <xf numFmtId="37" fontId="3" fillId="3" borderId="1" xfId="0" applyNumberFormat="1" applyFont="1" applyFill="1" applyBorder="1"/>
    <xf numFmtId="37" fontId="3" fillId="3" borderId="1" xfId="3" applyNumberFormat="1" applyFont="1" applyFill="1" applyBorder="1" applyAlignment="1" applyProtection="1">
      <alignment horizontal="right"/>
    </xf>
    <xf numFmtId="10" fontId="3" fillId="3" borderId="1" xfId="3" applyNumberFormat="1" applyFont="1" applyFill="1" applyBorder="1" applyAlignment="1" applyProtection="1">
      <alignment horizontal="right"/>
    </xf>
    <xf numFmtId="0" fontId="3" fillId="3" borderId="2" xfId="0" applyFont="1" applyFill="1" applyBorder="1" applyProtection="1">
      <protection locked="0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0" fontId="2" fillId="5" borderId="1" xfId="2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Protection="1"/>
    <xf numFmtId="37" fontId="3" fillId="3" borderId="1" xfId="1" applyNumberFormat="1" applyFont="1" applyFill="1" applyBorder="1" applyAlignment="1" applyProtection="1">
      <alignment horizontal="right"/>
      <protection locked="0"/>
    </xf>
    <xf numFmtId="37" fontId="3" fillId="3" borderId="1" xfId="1" applyNumberFormat="1" applyFont="1" applyFill="1" applyBorder="1" applyAlignment="1" applyProtection="1">
      <alignment horizontal="right"/>
    </xf>
    <xf numFmtId="10" fontId="3" fillId="3" borderId="1" xfId="1" applyNumberFormat="1" applyFont="1" applyFill="1" applyBorder="1" applyAlignment="1" applyProtection="1">
      <alignment horizontal="right"/>
    </xf>
    <xf numFmtId="0" fontId="3" fillId="3" borderId="1" xfId="0" applyFont="1" applyFill="1" applyBorder="1" applyProtection="1">
      <protection locked="0"/>
    </xf>
    <xf numFmtId="0" fontId="3" fillId="0" borderId="1" xfId="0" applyFont="1" applyFill="1" applyBorder="1"/>
    <xf numFmtId="0" fontId="5" fillId="0" borderId="1" xfId="0" applyFont="1" applyFill="1" applyBorder="1" applyProtection="1"/>
    <xf numFmtId="0" fontId="5" fillId="0" borderId="1" xfId="0" applyFont="1" applyFill="1" applyBorder="1" applyProtection="1"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Border="1"/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left" vertical="center" wrapText="1"/>
    </xf>
    <xf numFmtId="10" fontId="2" fillId="5" borderId="2" xfId="2" applyNumberFormat="1" applyFont="1" applyFill="1" applyBorder="1" applyAlignment="1">
      <alignment horizontal="right" vertical="center" wrapText="1"/>
    </xf>
    <xf numFmtId="0" fontId="5" fillId="0" borderId="1" xfId="0" applyFont="1" applyBorder="1"/>
    <xf numFmtId="0" fontId="5" fillId="0" borderId="2" xfId="0" applyFont="1" applyFill="1" applyBorder="1" applyProtection="1"/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>
      <alignment horizontal="right"/>
    </xf>
    <xf numFmtId="0" fontId="3" fillId="0" borderId="1" xfId="0" applyFont="1" applyFill="1" applyBorder="1" applyProtection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3" xfId="1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10" fontId="3" fillId="0" borderId="2" xfId="1" applyNumberFormat="1" applyFont="1" applyFill="1" applyBorder="1" applyAlignment="1" applyProtection="1">
      <alignment horizontal="right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4" borderId="2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Protection="1">
      <protection locked="0"/>
    </xf>
    <xf numFmtId="0" fontId="4" fillId="4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Protection="1">
      <protection locked="0"/>
    </xf>
    <xf numFmtId="10" fontId="3" fillId="0" borderId="1" xfId="2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5" xfId="0" applyFont="1" applyFill="1" applyBorder="1" applyProtection="1">
      <protection locked="0"/>
    </xf>
    <xf numFmtId="37" fontId="5" fillId="0" borderId="1" xfId="1" applyNumberFormat="1" applyFont="1" applyFill="1" applyBorder="1" applyAlignment="1" applyProtection="1">
      <alignment horizontal="right"/>
      <protection locked="0"/>
    </xf>
    <xf numFmtId="37" fontId="5" fillId="0" borderId="2" xfId="1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Protection="1">
      <protection locked="0"/>
    </xf>
    <xf numFmtId="0" fontId="4" fillId="2" borderId="2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6" fontId="3" fillId="0" borderId="13" xfId="2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left" vertical="center" wrapText="1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6" fontId="3" fillId="0" borderId="18" xfId="2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165" fontId="3" fillId="0" borderId="23" xfId="0" applyNumberFormat="1" applyFont="1" applyBorder="1" applyAlignment="1">
      <alignment horizontal="left" vertical="center" wrapText="1"/>
    </xf>
    <xf numFmtId="166" fontId="3" fillId="0" borderId="24" xfId="2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165" fontId="2" fillId="2" borderId="7" xfId="0" applyNumberFormat="1" applyFont="1" applyFill="1" applyBorder="1" applyAlignment="1">
      <alignment horizontal="left" vertical="center" wrapText="1"/>
    </xf>
    <xf numFmtId="166" fontId="2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76590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76590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76590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76590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67065</xdr:rowOff>
    </xdr:to>
    <xdr:pic>
      <xdr:nvPicPr>
        <xdr:cNvPr id="13" name="2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67065</xdr:rowOff>
    </xdr:to>
    <xdr:pic>
      <xdr:nvPicPr>
        <xdr:cNvPr id="14" name="2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67065</xdr:rowOff>
    </xdr:to>
    <xdr:pic>
      <xdr:nvPicPr>
        <xdr:cNvPr id="15" name="2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0</xdr:rowOff>
    </xdr:from>
    <xdr:to>
      <xdr:col>18</xdr:col>
      <xdr:colOff>4762</xdr:colOff>
      <xdr:row>13</xdr:row>
      <xdr:rowOff>67065</xdr:rowOff>
    </xdr:to>
    <xdr:pic>
      <xdr:nvPicPr>
        <xdr:cNvPr id="16" name="2 Imagen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8</xdr:row>
      <xdr:rowOff>67065</xdr:rowOff>
    </xdr:to>
    <xdr:pic>
      <xdr:nvPicPr>
        <xdr:cNvPr id="18" name="2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8</xdr:row>
      <xdr:rowOff>67065</xdr:rowOff>
    </xdr:to>
    <xdr:pic>
      <xdr:nvPicPr>
        <xdr:cNvPr id="19" name="2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8</xdr:row>
      <xdr:rowOff>67065</xdr:rowOff>
    </xdr:to>
    <xdr:pic>
      <xdr:nvPicPr>
        <xdr:cNvPr id="20" name="2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8</xdr:row>
      <xdr:rowOff>67065</xdr:rowOff>
    </xdr:to>
    <xdr:pic>
      <xdr:nvPicPr>
        <xdr:cNvPr id="21" name="2 Imagen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1015999</xdr:colOff>
      <xdr:row>1</xdr:row>
      <xdr:rowOff>109764</xdr:rowOff>
    </xdr:from>
    <xdr:to>
      <xdr:col>1</xdr:col>
      <xdr:colOff>3099357</xdr:colOff>
      <xdr:row>1</xdr:row>
      <xdr:rowOff>542925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282699" y="300264"/>
          <a:ext cx="2083358" cy="433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17"/>
  <sheetViews>
    <sheetView tabSelected="1" topLeftCell="A205" workbookViewId="0">
      <selection activeCell="B16" sqref="B16"/>
    </sheetView>
  </sheetViews>
  <sheetFormatPr baseColWidth="10" defaultColWidth="11.42578125" defaultRowHeight="12" x14ac:dyDescent="0.2"/>
  <cols>
    <col min="1" max="1" width="4" style="3" bestFit="1" customWidth="1"/>
    <col min="2" max="2" width="82.7109375" style="2" customWidth="1"/>
    <col min="3" max="3" width="21.85546875" style="2" customWidth="1"/>
    <col min="4" max="4" width="26.28515625" style="2" customWidth="1"/>
    <col min="5" max="5" width="15.7109375" style="2" bestFit="1" customWidth="1"/>
    <col min="6" max="6" width="20.7109375" style="2" customWidth="1"/>
    <col min="7" max="7" width="14.42578125" style="2" customWidth="1"/>
    <col min="8" max="8" width="15" style="2" customWidth="1"/>
    <col min="9" max="10" width="13.140625" style="2" customWidth="1"/>
    <col min="11" max="11" width="12.42578125" style="2" customWidth="1"/>
    <col min="12" max="12" width="12" style="2" customWidth="1"/>
    <col min="13" max="13" width="24.42578125" style="2" bestFit="1" customWidth="1"/>
    <col min="14" max="15" width="22" style="2" bestFit="1" customWidth="1"/>
    <col min="16" max="16" width="25" style="2" bestFit="1" customWidth="1"/>
    <col min="17" max="17" width="16.85546875" style="2" customWidth="1"/>
    <col min="18" max="18" width="17.5703125" style="2" customWidth="1"/>
    <col min="19" max="19" width="48.85546875" style="3" customWidth="1"/>
    <col min="20" max="20" width="3.28515625" style="2" customWidth="1"/>
    <col min="21" max="21" width="11.42578125" style="2"/>
    <col min="22" max="22" width="17.5703125" style="3" bestFit="1" customWidth="1"/>
    <col min="23" max="23" width="45.7109375" style="3" customWidth="1"/>
    <col min="24" max="24" width="33.42578125" style="3" customWidth="1"/>
    <col min="25" max="25" width="33" style="3" customWidth="1"/>
    <col min="26" max="16384" width="11.42578125" style="3"/>
  </cols>
  <sheetData>
    <row r="2" spans="2:21" ht="4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95" customFormat="1" ht="15" customHeight="1" x14ac:dyDescent="0.2">
      <c r="B5" s="6" t="s">
        <v>19</v>
      </c>
      <c r="C5" s="6" t="s">
        <v>20</v>
      </c>
      <c r="D5" s="6" t="s">
        <v>21</v>
      </c>
      <c r="E5" s="7">
        <v>4409</v>
      </c>
      <c r="F5" s="7">
        <v>374</v>
      </c>
      <c r="G5" s="8">
        <v>144</v>
      </c>
      <c r="H5" s="8">
        <v>125</v>
      </c>
      <c r="I5" s="8"/>
      <c r="J5" s="8"/>
      <c r="K5" s="8"/>
      <c r="L5" s="8"/>
      <c r="M5" s="9">
        <v>269</v>
      </c>
      <c r="N5" s="7"/>
      <c r="O5" s="7">
        <v>1</v>
      </c>
      <c r="P5" s="10">
        <v>270</v>
      </c>
      <c r="Q5" s="11">
        <v>8.4826491267861195E-2</v>
      </c>
      <c r="R5" s="11">
        <v>6.1011567248809254E-2</v>
      </c>
      <c r="S5" s="12"/>
      <c r="T5" s="96"/>
      <c r="U5" s="96"/>
    </row>
    <row r="6" spans="2:21" s="95" customFormat="1" ht="15" customHeight="1" x14ac:dyDescent="0.2">
      <c r="B6" s="13" t="s">
        <v>22</v>
      </c>
      <c r="C6" s="14"/>
      <c r="D6" s="14"/>
      <c r="E6" s="15">
        <f>+SUM(E5)</f>
        <v>4409</v>
      </c>
      <c r="F6" s="15">
        <f t="shared" ref="F6:P6" si="0">+SUM(F5)</f>
        <v>374</v>
      </c>
      <c r="G6" s="15">
        <f t="shared" si="0"/>
        <v>144</v>
      </c>
      <c r="H6" s="15">
        <f t="shared" si="0"/>
        <v>125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ref="M6:M77" si="1">SUM(G6:L6)</f>
        <v>269</v>
      </c>
      <c r="N6" s="15">
        <f t="shared" si="0"/>
        <v>0</v>
      </c>
      <c r="O6" s="15">
        <f t="shared" si="0"/>
        <v>1</v>
      </c>
      <c r="P6" s="15">
        <f t="shared" si="0"/>
        <v>270</v>
      </c>
      <c r="Q6" s="16">
        <f>IFERROR(F6/E6,0)</f>
        <v>8.4826491267861195E-2</v>
      </c>
      <c r="R6" s="16">
        <f>+IFERROR(M6/E6,0)</f>
        <v>6.1011567248809254E-2</v>
      </c>
      <c r="S6" s="14"/>
      <c r="T6" s="96"/>
      <c r="U6" s="96"/>
    </row>
    <row r="7" spans="2:21" s="95" customFormat="1" ht="15" customHeight="1" x14ac:dyDescent="0.2">
      <c r="B7" s="6" t="s">
        <v>23</v>
      </c>
      <c r="C7" s="17" t="s">
        <v>24</v>
      </c>
      <c r="D7" s="17" t="s">
        <v>25</v>
      </c>
      <c r="E7" s="18">
        <v>566</v>
      </c>
      <c r="F7" s="18">
        <v>550</v>
      </c>
      <c r="G7" s="18">
        <v>211</v>
      </c>
      <c r="H7" s="18">
        <v>0</v>
      </c>
      <c r="I7" s="18">
        <v>0</v>
      </c>
      <c r="J7" s="18">
        <v>1</v>
      </c>
      <c r="K7" s="18">
        <v>0</v>
      </c>
      <c r="L7" s="18">
        <v>0</v>
      </c>
      <c r="M7" s="9">
        <f t="shared" si="1"/>
        <v>212</v>
      </c>
      <c r="N7" s="18">
        <v>0</v>
      </c>
      <c r="O7" s="18">
        <v>0</v>
      </c>
      <c r="P7" s="19">
        <v>212</v>
      </c>
      <c r="Q7" s="20">
        <f>F7/E7</f>
        <v>0.9717314487632509</v>
      </c>
      <c r="R7" s="20">
        <f>M7/E7</f>
        <v>0.37455830388692579</v>
      </c>
      <c r="S7" s="21" t="s">
        <v>26</v>
      </c>
      <c r="T7" s="96"/>
      <c r="U7" s="96"/>
    </row>
    <row r="8" spans="2:21" s="95" customFormat="1" ht="15" customHeight="1" x14ac:dyDescent="0.2">
      <c r="B8" s="13" t="s">
        <v>22</v>
      </c>
      <c r="C8" s="14"/>
      <c r="D8" s="14"/>
      <c r="E8" s="15">
        <f>+SUM(E7)</f>
        <v>566</v>
      </c>
      <c r="F8" s="15">
        <f t="shared" ref="F8:L8" si="2">+SUM(F7)</f>
        <v>550</v>
      </c>
      <c r="G8" s="15">
        <f t="shared" si="2"/>
        <v>211</v>
      </c>
      <c r="H8" s="15">
        <f t="shared" si="2"/>
        <v>0</v>
      </c>
      <c r="I8" s="15">
        <f t="shared" si="2"/>
        <v>0</v>
      </c>
      <c r="J8" s="15">
        <f t="shared" si="2"/>
        <v>1</v>
      </c>
      <c r="K8" s="15">
        <f t="shared" si="2"/>
        <v>0</v>
      </c>
      <c r="L8" s="15">
        <f t="shared" si="2"/>
        <v>0</v>
      </c>
      <c r="M8" s="15">
        <f t="shared" si="1"/>
        <v>212</v>
      </c>
      <c r="N8" s="15">
        <f>+SUM(N7)</f>
        <v>0</v>
      </c>
      <c r="O8" s="15">
        <f>+SUM(O7)</f>
        <v>0</v>
      </c>
      <c r="P8" s="15">
        <f>+SUM(P7)</f>
        <v>212</v>
      </c>
      <c r="Q8" s="16">
        <f>IFERROR(F8/E8,0)</f>
        <v>0.9717314487632509</v>
      </c>
      <c r="R8" s="16">
        <f>+IFERROR(M8/E8,0)</f>
        <v>0.37455830388692579</v>
      </c>
      <c r="S8" s="14"/>
      <c r="T8" s="96"/>
      <c r="U8" s="96"/>
    </row>
    <row r="9" spans="2:21" s="95" customFormat="1" ht="15" customHeight="1" x14ac:dyDescent="0.2">
      <c r="B9" s="22" t="s">
        <v>27</v>
      </c>
      <c r="C9" s="23" t="s">
        <v>28</v>
      </c>
      <c r="D9" s="23" t="s">
        <v>29</v>
      </c>
      <c r="E9" s="24">
        <v>1637</v>
      </c>
      <c r="F9" s="24">
        <v>350</v>
      </c>
      <c r="G9" s="24">
        <v>89</v>
      </c>
      <c r="H9" s="24">
        <v>15</v>
      </c>
      <c r="I9" s="24">
        <v>0</v>
      </c>
      <c r="J9" s="24">
        <v>0</v>
      </c>
      <c r="K9" s="25">
        <v>0</v>
      </c>
      <c r="L9" s="25">
        <v>0</v>
      </c>
      <c r="M9" s="26">
        <v>104</v>
      </c>
      <c r="N9" s="27">
        <v>0</v>
      </c>
      <c r="O9" s="27">
        <v>0</v>
      </c>
      <c r="P9" s="28">
        <v>104</v>
      </c>
      <c r="Q9" s="29">
        <v>0.21380574221136225</v>
      </c>
      <c r="R9" s="29">
        <v>6.3530849114233359E-2</v>
      </c>
      <c r="S9" s="30" t="s">
        <v>30</v>
      </c>
      <c r="T9" s="96"/>
      <c r="U9" s="96"/>
    </row>
    <row r="10" spans="2:21" s="95" customFormat="1" ht="15" customHeight="1" x14ac:dyDescent="0.2">
      <c r="B10" s="22" t="s">
        <v>27</v>
      </c>
      <c r="C10" s="23" t="s">
        <v>28</v>
      </c>
      <c r="D10" s="23" t="s">
        <v>31</v>
      </c>
      <c r="E10" s="24">
        <v>2206</v>
      </c>
      <c r="F10" s="24">
        <v>1000</v>
      </c>
      <c r="G10" s="24">
        <v>488</v>
      </c>
      <c r="H10" s="24">
        <v>167</v>
      </c>
      <c r="I10" s="24">
        <v>0</v>
      </c>
      <c r="J10" s="24">
        <v>0</v>
      </c>
      <c r="K10" s="25">
        <v>0</v>
      </c>
      <c r="L10" s="25">
        <v>0</v>
      </c>
      <c r="M10" s="26">
        <v>655</v>
      </c>
      <c r="N10" s="27">
        <v>0</v>
      </c>
      <c r="O10" s="27">
        <v>0</v>
      </c>
      <c r="P10" s="28">
        <v>655</v>
      </c>
      <c r="Q10" s="29">
        <v>0.45330915684496825</v>
      </c>
      <c r="R10" s="29">
        <v>0.29691749773345422</v>
      </c>
      <c r="S10" s="22" t="s">
        <v>32</v>
      </c>
      <c r="T10" s="96"/>
      <c r="U10" s="96"/>
    </row>
    <row r="11" spans="2:21" s="95" customFormat="1" ht="18.75" customHeight="1" x14ac:dyDescent="0.2">
      <c r="B11" s="13" t="s">
        <v>22</v>
      </c>
      <c r="C11" s="14"/>
      <c r="D11" s="14"/>
      <c r="E11" s="15">
        <f>+SUM(E9:E10)</f>
        <v>3843</v>
      </c>
      <c r="F11" s="15">
        <f t="shared" ref="F11:M11" si="3">+SUM(F9:F10)</f>
        <v>1350</v>
      </c>
      <c r="G11" s="15">
        <f t="shared" si="3"/>
        <v>577</v>
      </c>
      <c r="H11" s="15">
        <f t="shared" si="3"/>
        <v>182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759</v>
      </c>
      <c r="N11" s="15">
        <f t="shared" ref="N11:P11" si="4">+SUM(N9:N10)</f>
        <v>0</v>
      </c>
      <c r="O11" s="15">
        <f t="shared" si="4"/>
        <v>0</v>
      </c>
      <c r="P11" s="15">
        <f t="shared" si="4"/>
        <v>759</v>
      </c>
      <c r="Q11" s="31">
        <f>IFERROR(F11/E11,0)</f>
        <v>0.35128805620608899</v>
      </c>
      <c r="R11" s="31">
        <f>+IFERROR(M11/E11,0)</f>
        <v>0.19750195160031225</v>
      </c>
      <c r="S11" s="14"/>
      <c r="T11" s="96"/>
      <c r="U11" s="96"/>
    </row>
    <row r="12" spans="2:21" s="95" customFormat="1" ht="15" customHeight="1" x14ac:dyDescent="0.2">
      <c r="B12" s="32" t="s">
        <v>33</v>
      </c>
      <c r="C12" s="33" t="s">
        <v>34</v>
      </c>
      <c r="D12" s="33" t="s">
        <v>35</v>
      </c>
      <c r="E12" s="24">
        <v>1152</v>
      </c>
      <c r="F12" s="24">
        <v>995</v>
      </c>
      <c r="G12" s="24">
        <v>545</v>
      </c>
      <c r="H12" s="24">
        <v>450</v>
      </c>
      <c r="I12" s="24"/>
      <c r="J12" s="24"/>
      <c r="K12" s="25"/>
      <c r="L12" s="25"/>
      <c r="M12" s="34">
        <v>995</v>
      </c>
      <c r="N12" s="25"/>
      <c r="O12" s="25"/>
      <c r="P12" s="35">
        <v>995</v>
      </c>
      <c r="Q12" s="36">
        <v>0.86371527777777779</v>
      </c>
      <c r="R12" s="36">
        <v>0.86371527777777779</v>
      </c>
      <c r="S12" s="24"/>
      <c r="T12" s="96"/>
      <c r="U12" s="96"/>
    </row>
    <row r="13" spans="2:21" s="95" customFormat="1" ht="15" customHeight="1" x14ac:dyDescent="0.2">
      <c r="B13" s="32" t="s">
        <v>33</v>
      </c>
      <c r="C13" s="33" t="s">
        <v>34</v>
      </c>
      <c r="D13" s="33" t="s">
        <v>36</v>
      </c>
      <c r="E13" s="24">
        <v>135</v>
      </c>
      <c r="F13" s="24">
        <v>122</v>
      </c>
      <c r="G13" s="24">
        <v>35</v>
      </c>
      <c r="H13" s="24">
        <v>86</v>
      </c>
      <c r="I13" s="24">
        <v>1</v>
      </c>
      <c r="J13" s="24"/>
      <c r="K13" s="25"/>
      <c r="L13" s="25"/>
      <c r="M13" s="34">
        <v>122</v>
      </c>
      <c r="N13" s="25"/>
      <c r="O13" s="25"/>
      <c r="P13" s="35">
        <v>122</v>
      </c>
      <c r="Q13" s="36">
        <v>0.90370370370370368</v>
      </c>
      <c r="R13" s="36">
        <v>0.90370370370370368</v>
      </c>
      <c r="S13" s="24"/>
      <c r="T13" s="96"/>
      <c r="U13" s="96"/>
    </row>
    <row r="14" spans="2:21" s="95" customFormat="1" ht="15" customHeight="1" x14ac:dyDescent="0.2">
      <c r="B14" s="32" t="s">
        <v>33</v>
      </c>
      <c r="C14" s="33" t="s">
        <v>34</v>
      </c>
      <c r="D14" s="33" t="s">
        <v>37</v>
      </c>
      <c r="E14" s="24">
        <v>417</v>
      </c>
      <c r="F14" s="24">
        <v>418</v>
      </c>
      <c r="G14" s="24">
        <v>16</v>
      </c>
      <c r="H14" s="24">
        <v>402</v>
      </c>
      <c r="I14" s="24"/>
      <c r="J14" s="24"/>
      <c r="K14" s="25"/>
      <c r="L14" s="25"/>
      <c r="M14" s="34">
        <v>418</v>
      </c>
      <c r="N14" s="25"/>
      <c r="O14" s="25"/>
      <c r="P14" s="35">
        <v>418</v>
      </c>
      <c r="Q14" s="36">
        <v>1.0023980815347722</v>
      </c>
      <c r="R14" s="36">
        <v>1.0023980815347722</v>
      </c>
      <c r="S14" s="24"/>
      <c r="T14" s="96"/>
      <c r="U14" s="96"/>
    </row>
    <row r="15" spans="2:21" s="95" customFormat="1" ht="15" customHeight="1" x14ac:dyDescent="0.2">
      <c r="B15" s="32" t="s">
        <v>33</v>
      </c>
      <c r="C15" s="33" t="s">
        <v>34</v>
      </c>
      <c r="D15" s="33" t="s">
        <v>38</v>
      </c>
      <c r="E15" s="24">
        <v>1100</v>
      </c>
      <c r="F15" s="24">
        <v>893</v>
      </c>
      <c r="G15" s="24">
        <v>406</v>
      </c>
      <c r="H15" s="24">
        <v>487</v>
      </c>
      <c r="I15" s="24"/>
      <c r="J15" s="24"/>
      <c r="K15" s="25"/>
      <c r="L15" s="25"/>
      <c r="M15" s="34">
        <v>893</v>
      </c>
      <c r="N15" s="25"/>
      <c r="O15" s="25"/>
      <c r="P15" s="35">
        <v>893</v>
      </c>
      <c r="Q15" s="36">
        <v>0.81181818181818177</v>
      </c>
      <c r="R15" s="36">
        <v>0.81181818181818177</v>
      </c>
      <c r="S15" s="24"/>
      <c r="T15" s="96"/>
      <c r="U15" s="96"/>
    </row>
    <row r="16" spans="2:21" s="95" customFormat="1" ht="18.75" customHeight="1" x14ac:dyDescent="0.2">
      <c r="B16" s="13" t="s">
        <v>22</v>
      </c>
      <c r="C16" s="14"/>
      <c r="D16" s="14"/>
      <c r="E16" s="15">
        <f>+SUM(E12:E15)</f>
        <v>2804</v>
      </c>
      <c r="F16" s="15">
        <f t="shared" ref="F16:L16" si="5">+SUM(F12:F15)</f>
        <v>2428</v>
      </c>
      <c r="G16" s="15">
        <f t="shared" si="5"/>
        <v>1002</v>
      </c>
      <c r="H16" s="15">
        <f t="shared" si="5"/>
        <v>1425</v>
      </c>
      <c r="I16" s="15">
        <f t="shared" si="5"/>
        <v>1</v>
      </c>
      <c r="J16" s="15">
        <f t="shared" si="5"/>
        <v>0</v>
      </c>
      <c r="K16" s="15">
        <f t="shared" si="5"/>
        <v>0</v>
      </c>
      <c r="L16" s="15">
        <f t="shared" si="5"/>
        <v>0</v>
      </c>
      <c r="M16" s="15">
        <f>+SUM(M12:M15)</f>
        <v>2428</v>
      </c>
      <c r="N16" s="15">
        <f t="shared" ref="N16:O16" si="6">+SUM(N14:N15)</f>
        <v>0</v>
      </c>
      <c r="O16" s="15">
        <f t="shared" si="6"/>
        <v>0</v>
      </c>
      <c r="P16" s="15">
        <f>+SUM(P12:P15)</f>
        <v>2428</v>
      </c>
      <c r="Q16" s="31">
        <f>IFERROR(F16/E16,0)</f>
        <v>0.86590584878744647</v>
      </c>
      <c r="R16" s="31">
        <f>+IFERROR(M16/E16,0)</f>
        <v>0.86590584878744647</v>
      </c>
      <c r="S16" s="14"/>
      <c r="T16" s="96"/>
      <c r="U16" s="96"/>
    </row>
    <row r="17" spans="2:21" s="95" customFormat="1" ht="15" customHeight="1" x14ac:dyDescent="0.2">
      <c r="B17" s="22" t="s">
        <v>39</v>
      </c>
      <c r="C17" s="37" t="s">
        <v>34</v>
      </c>
      <c r="D17" s="37" t="s">
        <v>40</v>
      </c>
      <c r="E17" s="38">
        <v>400</v>
      </c>
      <c r="F17" s="39">
        <v>400</v>
      </c>
      <c r="G17" s="40">
        <v>229</v>
      </c>
      <c r="H17" s="39">
        <v>144</v>
      </c>
      <c r="I17" s="39">
        <v>5</v>
      </c>
      <c r="J17" s="39">
        <v>6</v>
      </c>
      <c r="K17" s="39">
        <v>0</v>
      </c>
      <c r="L17" s="39">
        <v>0</v>
      </c>
      <c r="M17" s="41">
        <v>384</v>
      </c>
      <c r="N17" s="39">
        <v>0</v>
      </c>
      <c r="O17" s="39">
        <v>0</v>
      </c>
      <c r="P17" s="38">
        <v>384</v>
      </c>
      <c r="Q17" s="42">
        <v>1</v>
      </c>
      <c r="R17" s="42">
        <v>0.96</v>
      </c>
      <c r="S17" s="22" t="s">
        <v>41</v>
      </c>
      <c r="T17" s="96"/>
      <c r="U17" s="96"/>
    </row>
    <row r="18" spans="2:21" s="95" customFormat="1" ht="15" customHeight="1" x14ac:dyDescent="0.2">
      <c r="B18" s="22" t="s">
        <v>39</v>
      </c>
      <c r="C18" s="37" t="s">
        <v>34</v>
      </c>
      <c r="D18" s="37" t="s">
        <v>42</v>
      </c>
      <c r="E18" s="38">
        <v>750</v>
      </c>
      <c r="F18" s="39">
        <v>750</v>
      </c>
      <c r="G18" s="40">
        <v>102</v>
      </c>
      <c r="H18" s="39">
        <v>258</v>
      </c>
      <c r="I18" s="39">
        <v>0</v>
      </c>
      <c r="J18" s="39">
        <v>0</v>
      </c>
      <c r="K18" s="39">
        <v>0</v>
      </c>
      <c r="L18" s="39">
        <v>0</v>
      </c>
      <c r="M18" s="41">
        <v>360</v>
      </c>
      <c r="N18" s="39">
        <v>0</v>
      </c>
      <c r="O18" s="39">
        <v>0</v>
      </c>
      <c r="P18" s="38">
        <v>360</v>
      </c>
      <c r="Q18" s="42">
        <v>1</v>
      </c>
      <c r="R18" s="42">
        <v>0.48</v>
      </c>
      <c r="S18" s="22" t="s">
        <v>43</v>
      </c>
      <c r="T18" s="96"/>
      <c r="U18" s="96"/>
    </row>
    <row r="19" spans="2:21" s="95" customFormat="1" ht="15" customHeight="1" x14ac:dyDescent="0.2">
      <c r="B19" s="22" t="s">
        <v>39</v>
      </c>
      <c r="C19" s="37" t="s">
        <v>34</v>
      </c>
      <c r="D19" s="37" t="s">
        <v>44</v>
      </c>
      <c r="E19" s="38">
        <v>726</v>
      </c>
      <c r="F19" s="39">
        <v>726</v>
      </c>
      <c r="G19" s="40">
        <v>107</v>
      </c>
      <c r="H19" s="39">
        <v>450</v>
      </c>
      <c r="I19" s="39">
        <v>38</v>
      </c>
      <c r="J19" s="39">
        <v>0</v>
      </c>
      <c r="K19" s="39">
        <v>0</v>
      </c>
      <c r="L19" s="39">
        <v>0</v>
      </c>
      <c r="M19" s="41">
        <v>595</v>
      </c>
      <c r="N19" s="39">
        <v>0</v>
      </c>
      <c r="O19" s="39">
        <v>0</v>
      </c>
      <c r="P19" s="38">
        <v>595</v>
      </c>
      <c r="Q19" s="42">
        <v>1</v>
      </c>
      <c r="R19" s="42">
        <v>0.81955922865013775</v>
      </c>
      <c r="S19" s="22"/>
      <c r="T19" s="96"/>
      <c r="U19" s="96"/>
    </row>
    <row r="20" spans="2:21" s="95" customFormat="1" ht="15" customHeight="1" x14ac:dyDescent="0.2">
      <c r="B20" s="22" t="s">
        <v>39</v>
      </c>
      <c r="C20" s="37" t="s">
        <v>34</v>
      </c>
      <c r="D20" s="37" t="s">
        <v>45</v>
      </c>
      <c r="E20" s="38">
        <v>450</v>
      </c>
      <c r="F20" s="39">
        <v>450</v>
      </c>
      <c r="G20" s="40">
        <v>9</v>
      </c>
      <c r="H20" s="39">
        <v>397</v>
      </c>
      <c r="I20" s="39">
        <v>0</v>
      </c>
      <c r="J20" s="39">
        <v>0</v>
      </c>
      <c r="K20" s="39">
        <v>0</v>
      </c>
      <c r="L20" s="39">
        <v>0</v>
      </c>
      <c r="M20" s="41">
        <v>406</v>
      </c>
      <c r="N20" s="39">
        <v>0</v>
      </c>
      <c r="O20" s="39">
        <v>0</v>
      </c>
      <c r="P20" s="38">
        <v>406</v>
      </c>
      <c r="Q20" s="42">
        <v>1</v>
      </c>
      <c r="R20" s="42">
        <v>0.90222222222222226</v>
      </c>
      <c r="S20" s="22"/>
      <c r="T20" s="96"/>
      <c r="U20" s="96"/>
    </row>
    <row r="21" spans="2:21" s="95" customFormat="1" ht="15" customHeight="1" x14ac:dyDescent="0.2">
      <c r="B21" s="22" t="s">
        <v>39</v>
      </c>
      <c r="C21" s="37" t="s">
        <v>34</v>
      </c>
      <c r="D21" s="37" t="s">
        <v>46</v>
      </c>
      <c r="E21" s="38">
        <v>300</v>
      </c>
      <c r="F21" s="39">
        <v>300</v>
      </c>
      <c r="G21" s="40">
        <v>37</v>
      </c>
      <c r="H21" s="39">
        <v>215</v>
      </c>
      <c r="I21" s="39">
        <v>0</v>
      </c>
      <c r="J21" s="39">
        <v>4</v>
      </c>
      <c r="K21" s="39">
        <v>0</v>
      </c>
      <c r="L21" s="39">
        <v>0</v>
      </c>
      <c r="M21" s="41">
        <v>256</v>
      </c>
      <c r="N21" s="39">
        <v>0</v>
      </c>
      <c r="O21" s="39">
        <v>0</v>
      </c>
      <c r="P21" s="38">
        <v>256</v>
      </c>
      <c r="Q21" s="42">
        <v>1</v>
      </c>
      <c r="R21" s="42">
        <v>0.85333333333333339</v>
      </c>
      <c r="S21" s="22" t="s">
        <v>41</v>
      </c>
      <c r="T21" s="96"/>
      <c r="U21" s="96"/>
    </row>
    <row r="22" spans="2:21" s="95" customFormat="1" ht="15" customHeight="1" x14ac:dyDescent="0.2">
      <c r="B22" s="22" t="s">
        <v>39</v>
      </c>
      <c r="C22" s="37" t="s">
        <v>34</v>
      </c>
      <c r="D22" s="37" t="s">
        <v>47</v>
      </c>
      <c r="E22" s="38">
        <v>550</v>
      </c>
      <c r="F22" s="39">
        <v>550</v>
      </c>
      <c r="G22" s="43">
        <v>114</v>
      </c>
      <c r="H22" s="44">
        <v>383</v>
      </c>
      <c r="I22" s="44">
        <v>9</v>
      </c>
      <c r="J22" s="44">
        <v>0</v>
      </c>
      <c r="K22" s="39">
        <v>0</v>
      </c>
      <c r="L22" s="39">
        <v>0</v>
      </c>
      <c r="M22" s="41">
        <v>506</v>
      </c>
      <c r="N22" s="39">
        <v>0</v>
      </c>
      <c r="O22" s="39">
        <v>0</v>
      </c>
      <c r="P22" s="38">
        <v>506</v>
      </c>
      <c r="Q22" s="42">
        <v>1</v>
      </c>
      <c r="R22" s="42">
        <v>0.92</v>
      </c>
      <c r="S22" s="22"/>
      <c r="T22" s="96"/>
      <c r="U22" s="96"/>
    </row>
    <row r="23" spans="2:21" s="95" customFormat="1" ht="15" customHeight="1" x14ac:dyDescent="0.2">
      <c r="B23" s="22" t="s">
        <v>39</v>
      </c>
      <c r="C23" s="37" t="s">
        <v>34</v>
      </c>
      <c r="D23" s="37" t="s">
        <v>48</v>
      </c>
      <c r="E23" s="38">
        <v>350</v>
      </c>
      <c r="F23" s="39">
        <v>300</v>
      </c>
      <c r="G23" s="40">
        <v>136</v>
      </c>
      <c r="H23" s="39">
        <v>186</v>
      </c>
      <c r="I23" s="39">
        <v>0</v>
      </c>
      <c r="J23" s="39">
        <v>0</v>
      </c>
      <c r="K23" s="39">
        <v>0</v>
      </c>
      <c r="L23" s="39">
        <v>0</v>
      </c>
      <c r="M23" s="41">
        <v>322</v>
      </c>
      <c r="N23" s="39">
        <v>0</v>
      </c>
      <c r="O23" s="39">
        <v>0</v>
      </c>
      <c r="P23" s="38">
        <v>322</v>
      </c>
      <c r="Q23" s="42">
        <v>0.8571428571428571</v>
      </c>
      <c r="R23" s="42">
        <v>0.92</v>
      </c>
      <c r="S23" s="22"/>
      <c r="T23" s="96"/>
      <c r="U23" s="96"/>
    </row>
    <row r="24" spans="2:21" s="95" customFormat="1" ht="15" customHeight="1" x14ac:dyDescent="0.2">
      <c r="B24" s="22" t="s">
        <v>39</v>
      </c>
      <c r="C24" s="37" t="s">
        <v>34</v>
      </c>
      <c r="D24" s="37" t="s">
        <v>49</v>
      </c>
      <c r="E24" s="38">
        <v>500</v>
      </c>
      <c r="F24" s="39">
        <v>500</v>
      </c>
      <c r="G24" s="43">
        <v>28</v>
      </c>
      <c r="H24" s="44">
        <v>421</v>
      </c>
      <c r="I24" s="44">
        <v>1</v>
      </c>
      <c r="J24" s="44">
        <v>0</v>
      </c>
      <c r="K24" s="39">
        <v>0</v>
      </c>
      <c r="L24" s="39">
        <v>0</v>
      </c>
      <c r="M24" s="41">
        <v>450</v>
      </c>
      <c r="N24" s="39">
        <v>0</v>
      </c>
      <c r="O24" s="39">
        <v>0</v>
      </c>
      <c r="P24" s="38">
        <v>450</v>
      </c>
      <c r="Q24" s="42">
        <v>1</v>
      </c>
      <c r="R24" s="42">
        <v>0.9</v>
      </c>
      <c r="S24" s="22"/>
      <c r="T24" s="96"/>
      <c r="U24" s="96"/>
    </row>
    <row r="25" spans="2:21" s="95" customFormat="1" ht="15" customHeight="1" x14ac:dyDescent="0.2">
      <c r="B25" s="22" t="s">
        <v>39</v>
      </c>
      <c r="C25" s="37" t="s">
        <v>34</v>
      </c>
      <c r="D25" s="37" t="s">
        <v>50</v>
      </c>
      <c r="E25" s="38">
        <v>420</v>
      </c>
      <c r="F25" s="39">
        <v>360</v>
      </c>
      <c r="G25" s="40">
        <v>0</v>
      </c>
      <c r="H25" s="39">
        <v>320</v>
      </c>
      <c r="I25" s="39">
        <v>0</v>
      </c>
      <c r="J25" s="39">
        <v>3</v>
      </c>
      <c r="K25" s="39">
        <v>0</v>
      </c>
      <c r="L25" s="39">
        <v>0</v>
      </c>
      <c r="M25" s="41">
        <v>323</v>
      </c>
      <c r="N25" s="39">
        <v>0</v>
      </c>
      <c r="O25" s="39">
        <v>0</v>
      </c>
      <c r="P25" s="38">
        <v>323</v>
      </c>
      <c r="Q25" s="42">
        <v>0.8571428571428571</v>
      </c>
      <c r="R25" s="42">
        <v>0.76904761904761909</v>
      </c>
      <c r="S25" s="22" t="s">
        <v>41</v>
      </c>
      <c r="T25" s="96"/>
      <c r="U25" s="96"/>
    </row>
    <row r="26" spans="2:21" s="95" customFormat="1" ht="15" customHeight="1" x14ac:dyDescent="0.2">
      <c r="B26" s="22" t="s">
        <v>39</v>
      </c>
      <c r="C26" s="37" t="s">
        <v>34</v>
      </c>
      <c r="D26" s="37" t="s">
        <v>51</v>
      </c>
      <c r="E26" s="38">
        <v>350</v>
      </c>
      <c r="F26" s="39">
        <v>350</v>
      </c>
      <c r="G26" s="43">
        <v>14</v>
      </c>
      <c r="H26" s="44">
        <v>210</v>
      </c>
      <c r="I26" s="44">
        <v>8</v>
      </c>
      <c r="J26" s="44">
        <v>6</v>
      </c>
      <c r="K26" s="39">
        <v>0</v>
      </c>
      <c r="L26" s="39">
        <v>0</v>
      </c>
      <c r="M26" s="41">
        <v>238</v>
      </c>
      <c r="N26" s="39">
        <v>0</v>
      </c>
      <c r="O26" s="39">
        <v>0</v>
      </c>
      <c r="P26" s="38">
        <v>238</v>
      </c>
      <c r="Q26" s="42">
        <v>1</v>
      </c>
      <c r="R26" s="42">
        <v>0.68</v>
      </c>
      <c r="S26" s="22"/>
      <c r="T26" s="96"/>
      <c r="U26" s="96"/>
    </row>
    <row r="27" spans="2:21" s="95" customFormat="1" ht="15" customHeight="1" x14ac:dyDescent="0.2">
      <c r="B27" s="22" t="s">
        <v>39</v>
      </c>
      <c r="C27" s="37" t="s">
        <v>34</v>
      </c>
      <c r="D27" s="37" t="s">
        <v>52</v>
      </c>
      <c r="E27" s="38">
        <v>370</v>
      </c>
      <c r="F27" s="39">
        <v>370</v>
      </c>
      <c r="G27" s="40">
        <v>65</v>
      </c>
      <c r="H27" s="39">
        <v>288</v>
      </c>
      <c r="I27" s="39">
        <v>0</v>
      </c>
      <c r="J27" s="39">
        <v>0</v>
      </c>
      <c r="K27" s="39">
        <v>0</v>
      </c>
      <c r="L27" s="39">
        <v>0</v>
      </c>
      <c r="M27" s="41">
        <v>353</v>
      </c>
      <c r="N27" s="39">
        <v>0</v>
      </c>
      <c r="O27" s="39">
        <v>0</v>
      </c>
      <c r="P27" s="38">
        <v>353</v>
      </c>
      <c r="Q27" s="42">
        <v>1</v>
      </c>
      <c r="R27" s="42">
        <v>0.95405405405405408</v>
      </c>
      <c r="S27" s="22"/>
      <c r="T27" s="96"/>
      <c r="U27" s="96"/>
    </row>
    <row r="28" spans="2:21" s="95" customFormat="1" ht="15" customHeight="1" x14ac:dyDescent="0.2">
      <c r="B28" s="22" t="s">
        <v>39</v>
      </c>
      <c r="C28" s="37" t="s">
        <v>34</v>
      </c>
      <c r="D28" s="37" t="s">
        <v>53</v>
      </c>
      <c r="E28" s="38">
        <v>200</v>
      </c>
      <c r="F28" s="39">
        <v>200</v>
      </c>
      <c r="G28" s="43">
        <v>33</v>
      </c>
      <c r="H28" s="44">
        <v>134</v>
      </c>
      <c r="I28" s="44">
        <v>10</v>
      </c>
      <c r="J28" s="39">
        <v>0</v>
      </c>
      <c r="K28" s="39">
        <v>0</v>
      </c>
      <c r="L28" s="39">
        <v>0</v>
      </c>
      <c r="M28" s="41">
        <v>177</v>
      </c>
      <c r="N28" s="39">
        <v>0</v>
      </c>
      <c r="O28" s="39">
        <v>0</v>
      </c>
      <c r="P28" s="38">
        <v>177</v>
      </c>
      <c r="Q28" s="42">
        <v>1</v>
      </c>
      <c r="R28" s="42">
        <v>0.88500000000000001</v>
      </c>
      <c r="S28" s="22"/>
      <c r="T28" s="96"/>
      <c r="U28" s="96"/>
    </row>
    <row r="29" spans="2:21" s="95" customFormat="1" ht="15" customHeight="1" x14ac:dyDescent="0.2">
      <c r="B29" s="22" t="s">
        <v>39</v>
      </c>
      <c r="C29" s="37" t="s">
        <v>34</v>
      </c>
      <c r="D29" s="37" t="s">
        <v>54</v>
      </c>
      <c r="E29" s="38">
        <v>650</v>
      </c>
      <c r="F29" s="39">
        <v>650</v>
      </c>
      <c r="G29" s="43">
        <v>99</v>
      </c>
      <c r="H29" s="44">
        <v>530</v>
      </c>
      <c r="I29" s="44">
        <v>4</v>
      </c>
      <c r="J29" s="39">
        <v>0</v>
      </c>
      <c r="K29" s="39">
        <v>0</v>
      </c>
      <c r="L29" s="39">
        <v>0</v>
      </c>
      <c r="M29" s="41">
        <v>633</v>
      </c>
      <c r="N29" s="39">
        <v>0</v>
      </c>
      <c r="O29" s="39">
        <v>0</v>
      </c>
      <c r="P29" s="38">
        <v>633</v>
      </c>
      <c r="Q29" s="42">
        <v>1</v>
      </c>
      <c r="R29" s="42">
        <v>0.97384615384615381</v>
      </c>
      <c r="S29" s="22"/>
      <c r="T29" s="96"/>
      <c r="U29" s="96"/>
    </row>
    <row r="30" spans="2:21" s="95" customFormat="1" ht="15" customHeight="1" x14ac:dyDescent="0.2">
      <c r="B30" s="22" t="s">
        <v>39</v>
      </c>
      <c r="C30" s="37" t="s">
        <v>34</v>
      </c>
      <c r="D30" s="37" t="s">
        <v>55</v>
      </c>
      <c r="E30" s="38">
        <v>350</v>
      </c>
      <c r="F30" s="39">
        <v>350</v>
      </c>
      <c r="G30" s="43">
        <v>7</v>
      </c>
      <c r="H30" s="44">
        <v>228</v>
      </c>
      <c r="I30" s="44">
        <v>1</v>
      </c>
      <c r="J30" s="39">
        <v>0</v>
      </c>
      <c r="K30" s="39">
        <v>0</v>
      </c>
      <c r="L30" s="39">
        <v>0</v>
      </c>
      <c r="M30" s="41">
        <v>236</v>
      </c>
      <c r="N30" s="39">
        <v>0</v>
      </c>
      <c r="O30" s="39">
        <v>0</v>
      </c>
      <c r="P30" s="38">
        <v>236</v>
      </c>
      <c r="Q30" s="42">
        <v>1</v>
      </c>
      <c r="R30" s="42">
        <v>0.67428571428571427</v>
      </c>
      <c r="S30" s="22" t="s">
        <v>41</v>
      </c>
      <c r="T30" s="96"/>
      <c r="U30" s="96"/>
    </row>
    <row r="31" spans="2:21" s="95" customFormat="1" ht="15" customHeight="1" x14ac:dyDescent="0.2">
      <c r="B31" s="22" t="s">
        <v>39</v>
      </c>
      <c r="C31" s="37" t="s">
        <v>34</v>
      </c>
      <c r="D31" s="37" t="s">
        <v>56</v>
      </c>
      <c r="E31" s="38">
        <v>250</v>
      </c>
      <c r="F31" s="39">
        <v>250</v>
      </c>
      <c r="G31" s="43">
        <v>5</v>
      </c>
      <c r="H31" s="44">
        <v>232</v>
      </c>
      <c r="I31" s="44">
        <v>1</v>
      </c>
      <c r="J31" s="44">
        <v>0</v>
      </c>
      <c r="K31" s="44">
        <v>0</v>
      </c>
      <c r="L31" s="44">
        <v>0</v>
      </c>
      <c r="M31" s="41">
        <v>238</v>
      </c>
      <c r="N31" s="39">
        <v>0</v>
      </c>
      <c r="O31" s="39">
        <v>0</v>
      </c>
      <c r="P31" s="38">
        <v>238</v>
      </c>
      <c r="Q31" s="42">
        <v>1</v>
      </c>
      <c r="R31" s="42">
        <v>0.95199999999999996</v>
      </c>
      <c r="S31" s="22"/>
      <c r="T31" s="96"/>
      <c r="U31" s="96"/>
    </row>
    <row r="32" spans="2:21" s="95" customFormat="1" ht="15" customHeight="1" x14ac:dyDescent="0.2">
      <c r="B32" s="22" t="s">
        <v>39</v>
      </c>
      <c r="C32" s="37" t="s">
        <v>34</v>
      </c>
      <c r="D32" s="37" t="s">
        <v>57</v>
      </c>
      <c r="E32" s="38">
        <v>400</v>
      </c>
      <c r="F32" s="39">
        <v>400</v>
      </c>
      <c r="G32" s="43">
        <v>43</v>
      </c>
      <c r="H32" s="44">
        <v>296</v>
      </c>
      <c r="I32" s="44">
        <v>0</v>
      </c>
      <c r="J32" s="44">
        <v>2</v>
      </c>
      <c r="K32" s="44">
        <v>0</v>
      </c>
      <c r="L32" s="44">
        <v>0</v>
      </c>
      <c r="M32" s="41">
        <v>341</v>
      </c>
      <c r="N32" s="39">
        <v>0</v>
      </c>
      <c r="O32" s="39">
        <v>0</v>
      </c>
      <c r="P32" s="38">
        <v>341</v>
      </c>
      <c r="Q32" s="42">
        <v>1</v>
      </c>
      <c r="R32" s="42">
        <v>0.85250000000000004</v>
      </c>
      <c r="S32" s="22"/>
      <c r="T32" s="96"/>
      <c r="U32" s="96"/>
    </row>
    <row r="33" spans="2:21" s="95" customFormat="1" ht="15" customHeight="1" x14ac:dyDescent="0.2">
      <c r="B33" s="22" t="s">
        <v>39</v>
      </c>
      <c r="C33" s="37" t="s">
        <v>34</v>
      </c>
      <c r="D33" s="37" t="s">
        <v>58</v>
      </c>
      <c r="E33" s="38">
        <v>280</v>
      </c>
      <c r="F33" s="39">
        <v>280</v>
      </c>
      <c r="G33" s="43">
        <v>72</v>
      </c>
      <c r="H33" s="44">
        <v>173</v>
      </c>
      <c r="I33" s="44">
        <v>0</v>
      </c>
      <c r="J33" s="44">
        <v>6</v>
      </c>
      <c r="K33" s="44">
        <v>0</v>
      </c>
      <c r="L33" s="44">
        <v>0</v>
      </c>
      <c r="M33" s="41">
        <v>251</v>
      </c>
      <c r="N33" s="39">
        <v>0</v>
      </c>
      <c r="O33" s="39">
        <v>0</v>
      </c>
      <c r="P33" s="38">
        <v>251</v>
      </c>
      <c r="Q33" s="42">
        <v>1</v>
      </c>
      <c r="R33" s="42">
        <v>0.89642857142857146</v>
      </c>
      <c r="S33" s="22"/>
      <c r="T33" s="96"/>
      <c r="U33" s="96"/>
    </row>
    <row r="34" spans="2:21" s="95" customFormat="1" ht="15" customHeight="1" x14ac:dyDescent="0.2">
      <c r="B34" s="22" t="s">
        <v>39</v>
      </c>
      <c r="C34" s="37" t="s">
        <v>34</v>
      </c>
      <c r="D34" s="37" t="s">
        <v>59</v>
      </c>
      <c r="E34" s="38">
        <v>350</v>
      </c>
      <c r="F34" s="39">
        <v>300</v>
      </c>
      <c r="G34" s="40">
        <v>78</v>
      </c>
      <c r="H34" s="39">
        <v>164</v>
      </c>
      <c r="I34" s="39">
        <v>37</v>
      </c>
      <c r="J34" s="39">
        <v>0</v>
      </c>
      <c r="K34" s="39">
        <v>0</v>
      </c>
      <c r="L34" s="39">
        <v>0</v>
      </c>
      <c r="M34" s="41">
        <v>279</v>
      </c>
      <c r="N34" s="39">
        <v>0</v>
      </c>
      <c r="O34" s="39">
        <v>0</v>
      </c>
      <c r="P34" s="38">
        <v>279</v>
      </c>
      <c r="Q34" s="42">
        <v>0.8571428571428571</v>
      </c>
      <c r="R34" s="42">
        <v>0.79714285714285715</v>
      </c>
      <c r="S34" s="22"/>
      <c r="T34" s="96"/>
      <c r="U34" s="96"/>
    </row>
    <row r="35" spans="2:21" s="95" customFormat="1" ht="15" customHeight="1" x14ac:dyDescent="0.2">
      <c r="B35" s="22" t="s">
        <v>39</v>
      </c>
      <c r="C35" s="37" t="s">
        <v>34</v>
      </c>
      <c r="D35" s="37" t="s">
        <v>60</v>
      </c>
      <c r="E35" s="38">
        <v>160</v>
      </c>
      <c r="F35" s="39">
        <v>150</v>
      </c>
      <c r="G35" s="43">
        <v>6</v>
      </c>
      <c r="H35" s="44">
        <v>137</v>
      </c>
      <c r="I35" s="44">
        <v>0</v>
      </c>
      <c r="J35" s="44">
        <v>6</v>
      </c>
      <c r="K35" s="44">
        <v>0</v>
      </c>
      <c r="L35" s="44">
        <v>0</v>
      </c>
      <c r="M35" s="41">
        <v>149</v>
      </c>
      <c r="N35" s="39">
        <v>0</v>
      </c>
      <c r="O35" s="39">
        <v>0</v>
      </c>
      <c r="P35" s="38">
        <v>149</v>
      </c>
      <c r="Q35" s="42">
        <v>0.9375</v>
      </c>
      <c r="R35" s="42">
        <v>0.93125000000000002</v>
      </c>
      <c r="S35" s="22"/>
      <c r="T35" s="96"/>
      <c r="U35" s="96"/>
    </row>
    <row r="36" spans="2:21" s="95" customFormat="1" ht="15" customHeight="1" x14ac:dyDescent="0.2">
      <c r="B36" s="22" t="s">
        <v>39</v>
      </c>
      <c r="C36" s="37" t="s">
        <v>34</v>
      </c>
      <c r="D36" s="37" t="s">
        <v>61</v>
      </c>
      <c r="E36" s="38">
        <v>650</v>
      </c>
      <c r="F36" s="39">
        <v>650</v>
      </c>
      <c r="G36" s="43">
        <v>24</v>
      </c>
      <c r="H36" s="44">
        <v>316</v>
      </c>
      <c r="I36" s="44">
        <v>92</v>
      </c>
      <c r="J36" s="44">
        <v>0</v>
      </c>
      <c r="K36" s="44">
        <v>0</v>
      </c>
      <c r="L36" s="44">
        <v>0</v>
      </c>
      <c r="M36" s="41">
        <v>432</v>
      </c>
      <c r="N36" s="39">
        <v>0</v>
      </c>
      <c r="O36" s="39">
        <v>0</v>
      </c>
      <c r="P36" s="38">
        <v>432</v>
      </c>
      <c r="Q36" s="42">
        <v>1</v>
      </c>
      <c r="R36" s="42">
        <v>0.66461538461538461</v>
      </c>
      <c r="S36" s="22" t="s">
        <v>41</v>
      </c>
      <c r="T36" s="96"/>
      <c r="U36" s="96"/>
    </row>
    <row r="37" spans="2:21" s="95" customFormat="1" ht="15" customHeight="1" x14ac:dyDescent="0.2">
      <c r="B37" s="22" t="s">
        <v>39</v>
      </c>
      <c r="C37" s="37" t="s">
        <v>34</v>
      </c>
      <c r="D37" s="37" t="s">
        <v>62</v>
      </c>
      <c r="E37" s="38">
        <v>600</v>
      </c>
      <c r="F37" s="39">
        <v>423</v>
      </c>
      <c r="G37" s="43">
        <v>268</v>
      </c>
      <c r="H37" s="44">
        <v>145</v>
      </c>
      <c r="I37" s="44">
        <v>0</v>
      </c>
      <c r="J37" s="44">
        <v>0</v>
      </c>
      <c r="K37" s="44">
        <v>0</v>
      </c>
      <c r="L37" s="44">
        <v>0</v>
      </c>
      <c r="M37" s="41">
        <v>413</v>
      </c>
      <c r="N37" s="39">
        <v>0</v>
      </c>
      <c r="O37" s="39">
        <v>0</v>
      </c>
      <c r="P37" s="38">
        <v>413</v>
      </c>
      <c r="Q37" s="42">
        <v>0.70499999999999996</v>
      </c>
      <c r="R37" s="42">
        <v>0.68833333333333335</v>
      </c>
      <c r="S37" s="22" t="s">
        <v>41</v>
      </c>
      <c r="T37" s="96"/>
      <c r="U37" s="96"/>
    </row>
    <row r="38" spans="2:21" s="95" customFormat="1" ht="15" customHeight="1" x14ac:dyDescent="0.2">
      <c r="B38" s="22" t="s">
        <v>39</v>
      </c>
      <c r="C38" s="37" t="s">
        <v>34</v>
      </c>
      <c r="D38" s="37" t="s">
        <v>63</v>
      </c>
      <c r="E38" s="38">
        <v>750</v>
      </c>
      <c r="F38" s="39">
        <v>750</v>
      </c>
      <c r="G38" s="43">
        <v>183</v>
      </c>
      <c r="H38" s="44">
        <v>236</v>
      </c>
      <c r="I38" s="44">
        <v>0</v>
      </c>
      <c r="J38" s="44">
        <v>0</v>
      </c>
      <c r="K38" s="44">
        <v>0</v>
      </c>
      <c r="L38" s="44">
        <v>0</v>
      </c>
      <c r="M38" s="41">
        <v>419</v>
      </c>
      <c r="N38" s="39">
        <v>0</v>
      </c>
      <c r="O38" s="39">
        <v>0</v>
      </c>
      <c r="P38" s="38">
        <v>419</v>
      </c>
      <c r="Q38" s="42">
        <v>1</v>
      </c>
      <c r="R38" s="42">
        <v>0.55866666666666664</v>
      </c>
      <c r="S38" s="22"/>
      <c r="T38" s="96"/>
      <c r="U38" s="96"/>
    </row>
    <row r="39" spans="2:21" s="95" customFormat="1" ht="15" customHeight="1" x14ac:dyDescent="0.2">
      <c r="B39" s="22" t="s">
        <v>39</v>
      </c>
      <c r="C39" s="37" t="s">
        <v>34</v>
      </c>
      <c r="D39" s="37" t="s">
        <v>64</v>
      </c>
      <c r="E39" s="38">
        <v>250</v>
      </c>
      <c r="F39" s="39">
        <v>250</v>
      </c>
      <c r="G39" s="43">
        <v>50</v>
      </c>
      <c r="H39" s="44">
        <v>100</v>
      </c>
      <c r="I39" s="44">
        <v>0</v>
      </c>
      <c r="J39" s="44">
        <v>0</v>
      </c>
      <c r="K39" s="44">
        <v>0</v>
      </c>
      <c r="L39" s="44">
        <v>0</v>
      </c>
      <c r="M39" s="41">
        <v>150</v>
      </c>
      <c r="N39" s="39">
        <v>0</v>
      </c>
      <c r="O39" s="39">
        <v>0</v>
      </c>
      <c r="P39" s="38">
        <v>150</v>
      </c>
      <c r="Q39" s="42">
        <v>1</v>
      </c>
      <c r="R39" s="42">
        <v>0.6</v>
      </c>
      <c r="S39" s="22" t="s">
        <v>41</v>
      </c>
      <c r="T39" s="96"/>
      <c r="U39" s="96"/>
    </row>
    <row r="40" spans="2:21" s="95" customFormat="1" ht="15" customHeight="1" x14ac:dyDescent="0.2">
      <c r="B40" s="22" t="s">
        <v>39</v>
      </c>
      <c r="C40" s="37" t="s">
        <v>34</v>
      </c>
      <c r="D40" s="37" t="s">
        <v>65</v>
      </c>
      <c r="E40" s="38">
        <v>500</v>
      </c>
      <c r="F40" s="39">
        <v>500</v>
      </c>
      <c r="G40" s="43">
        <v>0</v>
      </c>
      <c r="H40" s="44">
        <v>363</v>
      </c>
      <c r="I40" s="44">
        <v>0</v>
      </c>
      <c r="J40" s="44">
        <v>0</v>
      </c>
      <c r="K40" s="44">
        <v>0</v>
      </c>
      <c r="L40" s="44">
        <v>0</v>
      </c>
      <c r="M40" s="41">
        <v>363</v>
      </c>
      <c r="N40" s="39">
        <v>0</v>
      </c>
      <c r="O40" s="39">
        <v>0</v>
      </c>
      <c r="P40" s="38">
        <v>363</v>
      </c>
      <c r="Q40" s="42">
        <v>1</v>
      </c>
      <c r="R40" s="42">
        <v>0.72599999999999998</v>
      </c>
      <c r="S40" s="22"/>
      <c r="T40" s="96"/>
      <c r="U40" s="96"/>
    </row>
    <row r="41" spans="2:21" s="95" customFormat="1" ht="15" customHeight="1" x14ac:dyDescent="0.2">
      <c r="B41" s="22" t="s">
        <v>39</v>
      </c>
      <c r="C41" s="37" t="s">
        <v>34</v>
      </c>
      <c r="D41" s="37" t="s">
        <v>66</v>
      </c>
      <c r="E41" s="38">
        <v>300</v>
      </c>
      <c r="F41" s="39">
        <v>200</v>
      </c>
      <c r="G41" s="43">
        <v>90</v>
      </c>
      <c r="H41" s="44">
        <v>110</v>
      </c>
      <c r="I41" s="44">
        <v>0</v>
      </c>
      <c r="J41" s="44">
        <v>0</v>
      </c>
      <c r="K41" s="44">
        <v>0</v>
      </c>
      <c r="L41" s="44">
        <v>0</v>
      </c>
      <c r="M41" s="41">
        <v>200</v>
      </c>
      <c r="N41" s="39">
        <v>0</v>
      </c>
      <c r="O41" s="39">
        <v>0</v>
      </c>
      <c r="P41" s="38">
        <v>200</v>
      </c>
      <c r="Q41" s="42">
        <v>0.66666666666666663</v>
      </c>
      <c r="R41" s="42">
        <v>0.66666666666666663</v>
      </c>
      <c r="S41" s="22"/>
      <c r="T41" s="96"/>
      <c r="U41" s="96"/>
    </row>
    <row r="42" spans="2:21" s="95" customFormat="1" ht="18.75" customHeight="1" x14ac:dyDescent="0.2">
      <c r="B42" s="13" t="s">
        <v>22</v>
      </c>
      <c r="C42" s="14"/>
      <c r="D42" s="14"/>
      <c r="E42" s="15">
        <f t="shared" ref="E42:L42" si="7">SUM(E17:E41)</f>
        <v>10856</v>
      </c>
      <c r="F42" s="15">
        <f t="shared" si="7"/>
        <v>10409</v>
      </c>
      <c r="G42" s="15">
        <f t="shared" si="7"/>
        <v>1799</v>
      </c>
      <c r="H42" s="15">
        <f t="shared" si="7"/>
        <v>6436</v>
      </c>
      <c r="I42" s="15">
        <f t="shared" si="7"/>
        <v>206</v>
      </c>
      <c r="J42" s="15">
        <f t="shared" si="7"/>
        <v>33</v>
      </c>
      <c r="K42" s="15">
        <f t="shared" si="7"/>
        <v>0</v>
      </c>
      <c r="L42" s="15">
        <f t="shared" si="7"/>
        <v>0</v>
      </c>
      <c r="M42" s="15">
        <f t="shared" si="1"/>
        <v>8474</v>
      </c>
      <c r="N42" s="15">
        <f>+SUM(N17:N41)</f>
        <v>0</v>
      </c>
      <c r="O42" s="15">
        <f>+SUM(O17:O41)</f>
        <v>0</v>
      </c>
      <c r="P42" s="45">
        <f>+SUM(P17:P41)</f>
        <v>8474</v>
      </c>
      <c r="Q42" s="31">
        <f>IFERROR(F42/E42,0)</f>
        <v>0.95882461311717027</v>
      </c>
      <c r="R42" s="31">
        <f>+IFERROR(M42/E42,0)</f>
        <v>0.78058216654384671</v>
      </c>
      <c r="S42" s="14"/>
      <c r="T42" s="96"/>
      <c r="U42" s="96"/>
    </row>
    <row r="43" spans="2:21" s="95" customFormat="1" ht="15" customHeight="1" x14ac:dyDescent="0.2">
      <c r="B43" s="22" t="s">
        <v>67</v>
      </c>
      <c r="C43" s="22" t="s">
        <v>28</v>
      </c>
      <c r="D43" s="33" t="s">
        <v>68</v>
      </c>
      <c r="E43" s="25">
        <v>4746</v>
      </c>
      <c r="F43" s="25">
        <v>3130</v>
      </c>
      <c r="G43" s="25">
        <v>2229</v>
      </c>
      <c r="H43" s="25">
        <v>221</v>
      </c>
      <c r="I43" s="25">
        <v>4</v>
      </c>
      <c r="J43" s="25">
        <v>0</v>
      </c>
      <c r="K43" s="25">
        <v>0</v>
      </c>
      <c r="L43" s="25">
        <v>0</v>
      </c>
      <c r="M43" s="46">
        <f t="shared" si="1"/>
        <v>2454</v>
      </c>
      <c r="N43" s="46">
        <v>1</v>
      </c>
      <c r="O43" s="47">
        <v>0</v>
      </c>
      <c r="P43" s="47">
        <f t="shared" ref="P43:P46" si="8">SUM(M43:O43)</f>
        <v>2455</v>
      </c>
      <c r="Q43" s="42">
        <f t="shared" ref="Q43:Q46" si="9">F43/E43</f>
        <v>0.6595027391487569</v>
      </c>
      <c r="R43" s="42">
        <f t="shared" ref="R43:R46" si="10">M43/E43</f>
        <v>0.51706700379266746</v>
      </c>
      <c r="S43" s="48"/>
      <c r="T43" s="96"/>
      <c r="U43" s="96"/>
    </row>
    <row r="44" spans="2:21" s="95" customFormat="1" ht="15" customHeight="1" x14ac:dyDescent="0.2">
      <c r="B44" s="22" t="s">
        <v>67</v>
      </c>
      <c r="C44" s="22" t="s">
        <v>28</v>
      </c>
      <c r="D44" s="33" t="s">
        <v>69</v>
      </c>
      <c r="E44" s="25">
        <v>5481</v>
      </c>
      <c r="F44" s="25">
        <v>5215</v>
      </c>
      <c r="G44" s="25">
        <v>2201</v>
      </c>
      <c r="H44" s="25">
        <v>859</v>
      </c>
      <c r="I44" s="25">
        <v>110</v>
      </c>
      <c r="J44" s="25">
        <v>0</v>
      </c>
      <c r="K44" s="25">
        <v>0</v>
      </c>
      <c r="L44" s="25">
        <v>0</v>
      </c>
      <c r="M44" s="46">
        <f t="shared" si="1"/>
        <v>3170</v>
      </c>
      <c r="N44" s="46"/>
      <c r="O44" s="47"/>
      <c r="P44" s="47">
        <f t="shared" si="8"/>
        <v>3170</v>
      </c>
      <c r="Q44" s="42">
        <f t="shared" si="9"/>
        <v>0.95146871008939971</v>
      </c>
      <c r="R44" s="42">
        <f t="shared" si="10"/>
        <v>0.57836161284437149</v>
      </c>
      <c r="S44" s="48"/>
      <c r="T44" s="96"/>
      <c r="U44" s="96"/>
    </row>
    <row r="45" spans="2:21" s="95" customFormat="1" ht="15" customHeight="1" x14ac:dyDescent="0.2">
      <c r="B45" s="22" t="s">
        <v>67</v>
      </c>
      <c r="C45" s="22" t="s">
        <v>28</v>
      </c>
      <c r="D45" s="33" t="s">
        <v>70</v>
      </c>
      <c r="E45" s="25">
        <v>740</v>
      </c>
      <c r="F45" s="25">
        <v>667</v>
      </c>
      <c r="G45" s="25">
        <v>342</v>
      </c>
      <c r="H45" s="25">
        <v>121</v>
      </c>
      <c r="I45" s="25">
        <v>0</v>
      </c>
      <c r="J45" s="25">
        <v>0</v>
      </c>
      <c r="K45" s="25">
        <v>0</v>
      </c>
      <c r="L45" s="25">
        <v>0</v>
      </c>
      <c r="M45" s="46">
        <f t="shared" si="1"/>
        <v>463</v>
      </c>
      <c r="N45" s="46">
        <v>2</v>
      </c>
      <c r="O45" s="47">
        <v>0</v>
      </c>
      <c r="P45" s="47">
        <f t="shared" si="8"/>
        <v>465</v>
      </c>
      <c r="Q45" s="42">
        <f t="shared" si="9"/>
        <v>0.90135135135135136</v>
      </c>
      <c r="R45" s="42">
        <f t="shared" si="10"/>
        <v>0.62567567567567572</v>
      </c>
      <c r="S45" s="48"/>
      <c r="T45" s="96"/>
      <c r="U45" s="96"/>
    </row>
    <row r="46" spans="2:21" s="95" customFormat="1" ht="15" customHeight="1" x14ac:dyDescent="0.2">
      <c r="B46" s="22" t="s">
        <v>67</v>
      </c>
      <c r="C46" s="22" t="s">
        <v>28</v>
      </c>
      <c r="D46" s="33" t="s">
        <v>71</v>
      </c>
      <c r="E46" s="25">
        <v>967</v>
      </c>
      <c r="F46" s="25">
        <v>950</v>
      </c>
      <c r="G46" s="25">
        <v>164</v>
      </c>
      <c r="H46" s="25">
        <v>19</v>
      </c>
      <c r="I46" s="25">
        <v>0</v>
      </c>
      <c r="J46" s="25">
        <v>0</v>
      </c>
      <c r="K46" s="25">
        <v>0</v>
      </c>
      <c r="L46" s="25">
        <v>0</v>
      </c>
      <c r="M46" s="46">
        <f t="shared" si="1"/>
        <v>183</v>
      </c>
      <c r="N46" s="22">
        <v>0</v>
      </c>
      <c r="O46" s="44">
        <v>0</v>
      </c>
      <c r="P46" s="47">
        <f t="shared" si="8"/>
        <v>183</v>
      </c>
      <c r="Q46" s="42">
        <f t="shared" si="9"/>
        <v>0.9824198552223371</v>
      </c>
      <c r="R46" s="42">
        <f t="shared" si="10"/>
        <v>0.18924508790072389</v>
      </c>
      <c r="S46" s="49"/>
      <c r="T46" s="96"/>
      <c r="U46" s="96"/>
    </row>
    <row r="47" spans="2:21" s="95" customFormat="1" ht="15" customHeight="1" x14ac:dyDescent="0.2">
      <c r="B47" s="13" t="s">
        <v>22</v>
      </c>
      <c r="C47" s="14"/>
      <c r="D47" s="14"/>
      <c r="E47" s="15">
        <f>+SUM(E43:E46)</f>
        <v>11934</v>
      </c>
      <c r="F47" s="15">
        <f t="shared" ref="F47:L47" si="11">+SUM(F43:F46)</f>
        <v>9962</v>
      </c>
      <c r="G47" s="15">
        <f t="shared" si="11"/>
        <v>4936</v>
      </c>
      <c r="H47" s="15">
        <f t="shared" si="11"/>
        <v>1220</v>
      </c>
      <c r="I47" s="15">
        <f t="shared" si="11"/>
        <v>114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"/>
        <v>6270</v>
      </c>
      <c r="N47" s="15">
        <f>+SUM(N43:N46)</f>
        <v>3</v>
      </c>
      <c r="O47" s="15">
        <f>+SUM(O43:O46)</f>
        <v>0</v>
      </c>
      <c r="P47" s="15">
        <f>+SUM(P43:P46)</f>
        <v>6273</v>
      </c>
      <c r="Q47" s="16">
        <f>IFERROR(F47/E47,0)</f>
        <v>0.83475783475783472</v>
      </c>
      <c r="R47" s="16">
        <f>+IFERROR(M47/E47,0)</f>
        <v>0.52538964303670188</v>
      </c>
      <c r="S47" s="50"/>
      <c r="T47" s="96"/>
      <c r="U47" s="96"/>
    </row>
    <row r="48" spans="2:21" s="95" customFormat="1" ht="15" customHeight="1" x14ac:dyDescent="0.2">
      <c r="B48" s="22" t="s">
        <v>72</v>
      </c>
      <c r="C48" s="37" t="s">
        <v>73</v>
      </c>
      <c r="D48" s="37" t="s">
        <v>74</v>
      </c>
      <c r="E48" s="27">
        <v>6259</v>
      </c>
      <c r="F48" s="27">
        <v>1000</v>
      </c>
      <c r="G48" s="27">
        <v>239</v>
      </c>
      <c r="H48" s="27">
        <v>692</v>
      </c>
      <c r="I48" s="27">
        <v>1</v>
      </c>
      <c r="J48" s="27">
        <v>15</v>
      </c>
      <c r="K48" s="27">
        <v>0</v>
      </c>
      <c r="L48" s="27">
        <v>0</v>
      </c>
      <c r="M48" s="41">
        <f>SUM(G48:L48)</f>
        <v>947</v>
      </c>
      <c r="N48" s="27">
        <v>1</v>
      </c>
      <c r="O48" s="27">
        <v>0</v>
      </c>
      <c r="P48" s="28">
        <f>SUM(M48:O48)</f>
        <v>948</v>
      </c>
      <c r="Q48" s="29">
        <f t="shared" ref="Q48:Q58" si="12">F48/E48</f>
        <v>0.15976993129892955</v>
      </c>
      <c r="R48" s="29">
        <f t="shared" ref="R48:R58" si="13">M48/E48</f>
        <v>0.15130212494008627</v>
      </c>
      <c r="S48" s="49"/>
      <c r="T48" s="96"/>
      <c r="U48" s="96"/>
    </row>
    <row r="49" spans="2:21" s="95" customFormat="1" ht="15" customHeight="1" x14ac:dyDescent="0.2">
      <c r="B49" s="22" t="s">
        <v>72</v>
      </c>
      <c r="C49" s="37" t="s">
        <v>73</v>
      </c>
      <c r="D49" s="37" t="s">
        <v>75</v>
      </c>
      <c r="E49" s="27">
        <v>25094</v>
      </c>
      <c r="F49" s="27">
        <v>2500</v>
      </c>
      <c r="G49" s="27">
        <v>1740</v>
      </c>
      <c r="H49" s="27">
        <v>536</v>
      </c>
      <c r="I49" s="27">
        <v>7</v>
      </c>
      <c r="J49" s="27">
        <v>1</v>
      </c>
      <c r="K49" s="27">
        <v>0</v>
      </c>
      <c r="L49" s="27">
        <v>0</v>
      </c>
      <c r="M49" s="41">
        <f t="shared" si="1"/>
        <v>2284</v>
      </c>
      <c r="N49" s="27">
        <v>7</v>
      </c>
      <c r="O49" s="27">
        <v>0</v>
      </c>
      <c r="P49" s="28">
        <f t="shared" ref="P49:P58" si="14">SUM(M49:O49)</f>
        <v>2291</v>
      </c>
      <c r="Q49" s="29">
        <f t="shared" si="12"/>
        <v>9.9625408464174697E-2</v>
      </c>
      <c r="R49" s="29">
        <f t="shared" si="13"/>
        <v>9.1017773172870006E-2</v>
      </c>
      <c r="S49" s="49"/>
      <c r="T49" s="96"/>
      <c r="U49" s="96"/>
    </row>
    <row r="50" spans="2:21" s="95" customFormat="1" ht="15" customHeight="1" x14ac:dyDescent="0.2">
      <c r="B50" s="22" t="s">
        <v>72</v>
      </c>
      <c r="C50" s="37" t="s">
        <v>73</v>
      </c>
      <c r="D50" s="37" t="s">
        <v>76</v>
      </c>
      <c r="E50" s="27">
        <v>33150</v>
      </c>
      <c r="F50" s="27">
        <v>2100</v>
      </c>
      <c r="G50" s="27">
        <v>876</v>
      </c>
      <c r="H50" s="27">
        <v>1108</v>
      </c>
      <c r="I50" s="27">
        <v>5</v>
      </c>
      <c r="J50" s="27">
        <v>4</v>
      </c>
      <c r="K50" s="27">
        <v>0</v>
      </c>
      <c r="L50" s="27">
        <v>0</v>
      </c>
      <c r="M50" s="41">
        <f t="shared" si="1"/>
        <v>1993</v>
      </c>
      <c r="N50" s="27">
        <v>0</v>
      </c>
      <c r="O50" s="27">
        <v>0</v>
      </c>
      <c r="P50" s="28">
        <f t="shared" si="14"/>
        <v>1993</v>
      </c>
      <c r="Q50" s="29">
        <f t="shared" si="12"/>
        <v>6.3348416289592757E-2</v>
      </c>
      <c r="R50" s="29">
        <f t="shared" si="13"/>
        <v>6.0120663650075415E-2</v>
      </c>
      <c r="S50" s="49"/>
      <c r="T50" s="96"/>
      <c r="U50" s="96"/>
    </row>
    <row r="51" spans="2:21" s="95" customFormat="1" ht="15" customHeight="1" x14ac:dyDescent="0.2">
      <c r="B51" s="22" t="s">
        <v>72</v>
      </c>
      <c r="C51" s="37" t="s">
        <v>77</v>
      </c>
      <c r="D51" s="37" t="s">
        <v>78</v>
      </c>
      <c r="E51" s="27">
        <v>38825</v>
      </c>
      <c r="F51" s="27">
        <v>2000</v>
      </c>
      <c r="G51" s="27">
        <v>1304</v>
      </c>
      <c r="H51" s="27">
        <v>293</v>
      </c>
      <c r="I51" s="27">
        <v>11</v>
      </c>
      <c r="J51" s="27">
        <v>0</v>
      </c>
      <c r="K51" s="27">
        <v>0</v>
      </c>
      <c r="L51" s="27">
        <v>0</v>
      </c>
      <c r="M51" s="41">
        <f t="shared" si="1"/>
        <v>1608</v>
      </c>
      <c r="N51" s="27">
        <v>3</v>
      </c>
      <c r="O51" s="27">
        <v>0</v>
      </c>
      <c r="P51" s="28">
        <f t="shared" si="14"/>
        <v>1611</v>
      </c>
      <c r="Q51" s="29">
        <f t="shared" si="12"/>
        <v>5.1513200257565998E-2</v>
      </c>
      <c r="R51" s="29">
        <f t="shared" si="13"/>
        <v>4.1416613007083068E-2</v>
      </c>
      <c r="S51" s="49"/>
      <c r="T51" s="96"/>
      <c r="U51" s="96"/>
    </row>
    <row r="52" spans="2:21" s="95" customFormat="1" ht="15" customHeight="1" x14ac:dyDescent="0.2">
      <c r="B52" s="22" t="s">
        <v>72</v>
      </c>
      <c r="C52" s="37" t="s">
        <v>77</v>
      </c>
      <c r="D52" s="37" t="s">
        <v>79</v>
      </c>
      <c r="E52" s="27">
        <v>17500</v>
      </c>
      <c r="F52" s="27">
        <v>1200</v>
      </c>
      <c r="G52" s="27">
        <v>279</v>
      </c>
      <c r="H52" s="27">
        <v>377</v>
      </c>
      <c r="I52" s="27">
        <v>27</v>
      </c>
      <c r="J52" s="27">
        <v>1</v>
      </c>
      <c r="K52" s="27">
        <v>0</v>
      </c>
      <c r="L52" s="27">
        <v>0</v>
      </c>
      <c r="M52" s="41">
        <f t="shared" si="1"/>
        <v>684</v>
      </c>
      <c r="N52" s="27">
        <v>12</v>
      </c>
      <c r="O52" s="27">
        <v>0</v>
      </c>
      <c r="P52" s="28">
        <f t="shared" si="14"/>
        <v>696</v>
      </c>
      <c r="Q52" s="29">
        <f t="shared" si="12"/>
        <v>6.8571428571428575E-2</v>
      </c>
      <c r="R52" s="29">
        <f t="shared" si="13"/>
        <v>3.9085714285714286E-2</v>
      </c>
      <c r="S52" s="49"/>
      <c r="T52" s="96"/>
      <c r="U52" s="96"/>
    </row>
    <row r="53" spans="2:21" s="95" customFormat="1" ht="15" customHeight="1" x14ac:dyDescent="0.2">
      <c r="B53" s="22" t="s">
        <v>72</v>
      </c>
      <c r="C53" s="37" t="s">
        <v>77</v>
      </c>
      <c r="D53" s="37" t="s">
        <v>80</v>
      </c>
      <c r="E53" s="27">
        <v>10822</v>
      </c>
      <c r="F53" s="27">
        <v>1500</v>
      </c>
      <c r="G53" s="27">
        <v>258</v>
      </c>
      <c r="H53" s="27">
        <v>596</v>
      </c>
      <c r="I53" s="27">
        <v>8</v>
      </c>
      <c r="J53" s="27">
        <v>0</v>
      </c>
      <c r="K53" s="27">
        <v>0</v>
      </c>
      <c r="L53" s="27">
        <v>0</v>
      </c>
      <c r="M53" s="41">
        <f t="shared" si="1"/>
        <v>862</v>
      </c>
      <c r="N53" s="27">
        <v>3</v>
      </c>
      <c r="O53" s="27">
        <v>0</v>
      </c>
      <c r="P53" s="28">
        <f t="shared" si="14"/>
        <v>865</v>
      </c>
      <c r="Q53" s="29">
        <f t="shared" si="12"/>
        <v>0.13860654222879321</v>
      </c>
      <c r="R53" s="29">
        <f t="shared" si="13"/>
        <v>7.9652559600813161E-2</v>
      </c>
      <c r="S53" s="49"/>
      <c r="T53" s="96"/>
      <c r="U53" s="96"/>
    </row>
    <row r="54" spans="2:21" s="95" customFormat="1" ht="15" customHeight="1" x14ac:dyDescent="0.2">
      <c r="B54" s="22" t="s">
        <v>72</v>
      </c>
      <c r="C54" s="37" t="s">
        <v>73</v>
      </c>
      <c r="D54" s="37" t="s">
        <v>81</v>
      </c>
      <c r="E54" s="27">
        <v>57273</v>
      </c>
      <c r="F54" s="27">
        <v>2000</v>
      </c>
      <c r="G54" s="27">
        <v>610</v>
      </c>
      <c r="H54" s="27">
        <v>961</v>
      </c>
      <c r="I54" s="27">
        <v>8</v>
      </c>
      <c r="J54" s="27">
        <v>2</v>
      </c>
      <c r="K54" s="27">
        <v>0</v>
      </c>
      <c r="L54" s="27">
        <v>0</v>
      </c>
      <c r="M54" s="41">
        <f t="shared" si="1"/>
        <v>1581</v>
      </c>
      <c r="N54" s="27">
        <v>0</v>
      </c>
      <c r="O54" s="27">
        <v>0</v>
      </c>
      <c r="P54" s="28">
        <f t="shared" si="14"/>
        <v>1581</v>
      </c>
      <c r="Q54" s="29">
        <f t="shared" si="12"/>
        <v>3.492046863268905E-2</v>
      </c>
      <c r="R54" s="29">
        <f t="shared" si="13"/>
        <v>2.7604630454140695E-2</v>
      </c>
      <c r="S54" s="49"/>
      <c r="T54" s="96"/>
      <c r="U54" s="96"/>
    </row>
    <row r="55" spans="2:21" s="95" customFormat="1" ht="15" customHeight="1" x14ac:dyDescent="0.2">
      <c r="B55" s="22" t="s">
        <v>72</v>
      </c>
      <c r="C55" s="37" t="s">
        <v>73</v>
      </c>
      <c r="D55" s="37" t="s">
        <v>82</v>
      </c>
      <c r="E55" s="27">
        <v>31866</v>
      </c>
      <c r="F55" s="27">
        <v>1200</v>
      </c>
      <c r="G55" s="27">
        <v>125</v>
      </c>
      <c r="H55" s="27">
        <v>152</v>
      </c>
      <c r="I55" s="27">
        <v>0</v>
      </c>
      <c r="J55" s="27">
        <v>0</v>
      </c>
      <c r="K55" s="27">
        <v>0</v>
      </c>
      <c r="L55" s="27">
        <v>0</v>
      </c>
      <c r="M55" s="41">
        <f t="shared" si="1"/>
        <v>277</v>
      </c>
      <c r="N55" s="27">
        <v>0</v>
      </c>
      <c r="O55" s="27">
        <v>0</v>
      </c>
      <c r="P55" s="28">
        <f t="shared" si="14"/>
        <v>277</v>
      </c>
      <c r="Q55" s="29">
        <f t="shared" si="12"/>
        <v>3.7657691583505931E-2</v>
      </c>
      <c r="R55" s="29">
        <f t="shared" si="13"/>
        <v>8.6926504738592866E-3</v>
      </c>
      <c r="S55" s="49"/>
      <c r="T55" s="96"/>
      <c r="U55" s="96"/>
    </row>
    <row r="56" spans="2:21" s="95" customFormat="1" ht="15" customHeight="1" x14ac:dyDescent="0.2">
      <c r="B56" s="22" t="s">
        <v>72</v>
      </c>
      <c r="C56" s="37" t="s">
        <v>77</v>
      </c>
      <c r="D56" s="37" t="s">
        <v>83</v>
      </c>
      <c r="E56" s="27">
        <v>6440</v>
      </c>
      <c r="F56" s="27">
        <v>1100</v>
      </c>
      <c r="G56" s="27">
        <v>147</v>
      </c>
      <c r="H56" s="27">
        <v>359</v>
      </c>
      <c r="I56" s="27">
        <v>13</v>
      </c>
      <c r="J56" s="27">
        <v>0</v>
      </c>
      <c r="K56" s="27">
        <v>0</v>
      </c>
      <c r="L56" s="27">
        <v>0</v>
      </c>
      <c r="M56" s="41">
        <f t="shared" si="1"/>
        <v>519</v>
      </c>
      <c r="N56" s="27">
        <v>0</v>
      </c>
      <c r="O56" s="27">
        <v>0</v>
      </c>
      <c r="P56" s="28">
        <f t="shared" si="14"/>
        <v>519</v>
      </c>
      <c r="Q56" s="29">
        <f t="shared" si="12"/>
        <v>0.17080745341614906</v>
      </c>
      <c r="R56" s="29">
        <f t="shared" si="13"/>
        <v>8.0590062111801239E-2</v>
      </c>
      <c r="S56" s="49"/>
      <c r="T56" s="96"/>
      <c r="U56" s="96"/>
    </row>
    <row r="57" spans="2:21" s="95" customFormat="1" ht="15" customHeight="1" x14ac:dyDescent="0.2">
      <c r="B57" s="22" t="s">
        <v>72</v>
      </c>
      <c r="C57" s="37" t="s">
        <v>77</v>
      </c>
      <c r="D57" s="37" t="s">
        <v>84</v>
      </c>
      <c r="E57" s="27">
        <v>11069</v>
      </c>
      <c r="F57" s="27">
        <v>1000</v>
      </c>
      <c r="G57" s="27">
        <v>185</v>
      </c>
      <c r="H57" s="27">
        <v>337</v>
      </c>
      <c r="I57" s="27">
        <v>62</v>
      </c>
      <c r="J57" s="27">
        <v>0</v>
      </c>
      <c r="K57" s="27">
        <v>0</v>
      </c>
      <c r="L57" s="27">
        <v>0</v>
      </c>
      <c r="M57" s="41">
        <f t="shared" si="1"/>
        <v>584</v>
      </c>
      <c r="N57" s="27">
        <v>0</v>
      </c>
      <c r="O57" s="27">
        <v>0</v>
      </c>
      <c r="P57" s="28">
        <f t="shared" si="14"/>
        <v>584</v>
      </c>
      <c r="Q57" s="29">
        <f t="shared" si="12"/>
        <v>9.0342397687234621E-2</v>
      </c>
      <c r="R57" s="29">
        <f t="shared" si="13"/>
        <v>5.2759960249345018E-2</v>
      </c>
      <c r="S57" s="49"/>
      <c r="T57" s="96"/>
      <c r="U57" s="96"/>
    </row>
    <row r="58" spans="2:21" s="95" customFormat="1" ht="15" customHeight="1" x14ac:dyDescent="0.2">
      <c r="B58" s="22" t="s">
        <v>72</v>
      </c>
      <c r="C58" s="37" t="s">
        <v>73</v>
      </c>
      <c r="D58" s="37" t="s">
        <v>85</v>
      </c>
      <c r="E58" s="27">
        <v>29296</v>
      </c>
      <c r="F58" s="27">
        <v>1000</v>
      </c>
      <c r="G58" s="27">
        <v>19</v>
      </c>
      <c r="H58" s="27">
        <v>241</v>
      </c>
      <c r="I58" s="27">
        <v>1</v>
      </c>
      <c r="J58" s="27">
        <v>0</v>
      </c>
      <c r="K58" s="27">
        <v>0</v>
      </c>
      <c r="L58" s="27">
        <v>0</v>
      </c>
      <c r="M58" s="41">
        <f t="shared" si="1"/>
        <v>261</v>
      </c>
      <c r="N58" s="27">
        <v>0</v>
      </c>
      <c r="O58" s="27">
        <v>0</v>
      </c>
      <c r="P58" s="28">
        <f t="shared" si="14"/>
        <v>261</v>
      </c>
      <c r="Q58" s="29">
        <f t="shared" si="12"/>
        <v>3.4134352812670674E-2</v>
      </c>
      <c r="R58" s="29">
        <f t="shared" si="13"/>
        <v>8.9090660841070462E-3</v>
      </c>
      <c r="S58" s="49"/>
      <c r="T58" s="96"/>
      <c r="U58" s="96"/>
    </row>
    <row r="59" spans="2:21" s="95" customFormat="1" ht="15" customHeight="1" x14ac:dyDescent="0.2">
      <c r="B59" s="13" t="s">
        <v>22</v>
      </c>
      <c r="C59" s="14"/>
      <c r="D59" s="14"/>
      <c r="E59" s="15">
        <f>+SUM(E48:E58)</f>
        <v>267594</v>
      </c>
      <c r="F59" s="15">
        <f t="shared" ref="F59:O59" si="15">+SUM(F48:F58)</f>
        <v>16600</v>
      </c>
      <c r="G59" s="15">
        <f t="shared" si="15"/>
        <v>5782</v>
      </c>
      <c r="H59" s="15">
        <f t="shared" si="15"/>
        <v>5652</v>
      </c>
      <c r="I59" s="15">
        <f t="shared" si="15"/>
        <v>143</v>
      </c>
      <c r="J59" s="15">
        <f t="shared" si="15"/>
        <v>23</v>
      </c>
      <c r="K59" s="15">
        <f t="shared" si="15"/>
        <v>0</v>
      </c>
      <c r="L59" s="15">
        <f t="shared" si="15"/>
        <v>0</v>
      </c>
      <c r="M59" s="15">
        <f t="shared" si="1"/>
        <v>11600</v>
      </c>
      <c r="N59" s="15">
        <f t="shared" si="15"/>
        <v>26</v>
      </c>
      <c r="O59" s="15">
        <f t="shared" si="15"/>
        <v>0</v>
      </c>
      <c r="P59" s="15">
        <f>+SUM(P48:P58)</f>
        <v>11626</v>
      </c>
      <c r="Q59" s="16">
        <f>IFERROR(F59/E59,0)</f>
        <v>6.2034275805885032E-2</v>
      </c>
      <c r="R59" s="16">
        <f>+IFERROR(M59/E59,0)</f>
        <v>4.3349252972787133E-2</v>
      </c>
      <c r="S59" s="50"/>
      <c r="T59" s="96"/>
      <c r="U59" s="96"/>
    </row>
    <row r="60" spans="2:21" s="95" customFormat="1" ht="15" customHeight="1" x14ac:dyDescent="0.2">
      <c r="B60" s="6" t="s">
        <v>86</v>
      </c>
      <c r="C60" s="6" t="s">
        <v>87</v>
      </c>
      <c r="D60" s="6" t="s">
        <v>56</v>
      </c>
      <c r="E60" s="7">
        <v>417</v>
      </c>
      <c r="F60" s="7">
        <v>401</v>
      </c>
      <c r="G60" s="7">
        <v>45</v>
      </c>
      <c r="H60" s="7">
        <v>219</v>
      </c>
      <c r="I60" s="7">
        <v>13</v>
      </c>
      <c r="J60" s="7">
        <v>0</v>
      </c>
      <c r="K60" s="7">
        <v>0</v>
      </c>
      <c r="L60" s="7">
        <v>0</v>
      </c>
      <c r="M60" s="9">
        <f t="shared" si="1"/>
        <v>277</v>
      </c>
      <c r="N60" s="7">
        <v>5</v>
      </c>
      <c r="O60" s="7">
        <v>4</v>
      </c>
      <c r="P60" s="10">
        <f>SUM(M60:O60)</f>
        <v>286</v>
      </c>
      <c r="Q60" s="11">
        <f>F60/E60</f>
        <v>0.9616306954436451</v>
      </c>
      <c r="R60" s="11">
        <f>M60/E60</f>
        <v>0.66426858513189446</v>
      </c>
      <c r="S60" s="51" t="s">
        <v>88</v>
      </c>
      <c r="T60" s="96"/>
      <c r="U60" s="96"/>
    </row>
    <row r="61" spans="2:21" s="95" customFormat="1" ht="15" customHeight="1" x14ac:dyDescent="0.2">
      <c r="B61" s="6" t="s">
        <v>86</v>
      </c>
      <c r="C61" s="6" t="s">
        <v>87</v>
      </c>
      <c r="D61" s="6"/>
      <c r="E61" s="7">
        <v>1000</v>
      </c>
      <c r="F61" s="7">
        <v>1000</v>
      </c>
      <c r="G61" s="7">
        <v>622</v>
      </c>
      <c r="H61" s="7">
        <v>327</v>
      </c>
      <c r="I61" s="7">
        <v>42</v>
      </c>
      <c r="J61" s="7">
        <v>0</v>
      </c>
      <c r="K61" s="7">
        <v>0</v>
      </c>
      <c r="L61" s="7">
        <v>0</v>
      </c>
      <c r="M61" s="9">
        <f t="shared" si="1"/>
        <v>991</v>
      </c>
      <c r="N61" s="7">
        <v>9</v>
      </c>
      <c r="O61" s="7">
        <v>1</v>
      </c>
      <c r="P61" s="10">
        <f>SUM(M61:O61)</f>
        <v>1001</v>
      </c>
      <c r="Q61" s="11">
        <f>F61/E61</f>
        <v>1</v>
      </c>
      <c r="R61" s="11">
        <f>M61/E61</f>
        <v>0.99099999999999999</v>
      </c>
      <c r="S61" s="51" t="s">
        <v>88</v>
      </c>
      <c r="T61" s="96"/>
      <c r="U61" s="96"/>
    </row>
    <row r="62" spans="2:21" s="95" customFormat="1" ht="15" customHeight="1" x14ac:dyDescent="0.2">
      <c r="B62" s="6" t="s">
        <v>86</v>
      </c>
      <c r="C62" s="6" t="s">
        <v>87</v>
      </c>
      <c r="D62" s="6" t="s">
        <v>89</v>
      </c>
      <c r="E62" s="7">
        <v>1450</v>
      </c>
      <c r="F62" s="7">
        <v>1450</v>
      </c>
      <c r="G62" s="7">
        <v>338</v>
      </c>
      <c r="H62" s="7">
        <v>671</v>
      </c>
      <c r="I62" s="7">
        <v>135</v>
      </c>
      <c r="J62" s="7">
        <v>0</v>
      </c>
      <c r="K62" s="7">
        <v>0</v>
      </c>
      <c r="L62" s="7">
        <v>0</v>
      </c>
      <c r="M62" s="9">
        <f t="shared" si="1"/>
        <v>1144</v>
      </c>
      <c r="N62" s="7">
        <v>9</v>
      </c>
      <c r="O62" s="7">
        <v>2</v>
      </c>
      <c r="P62" s="10">
        <f>SUM(M62:O62)</f>
        <v>1155</v>
      </c>
      <c r="Q62" s="11">
        <f>F62/E62</f>
        <v>1</v>
      </c>
      <c r="R62" s="11">
        <f>M62/E62</f>
        <v>0.78896551724137931</v>
      </c>
      <c r="S62" s="51" t="s">
        <v>88</v>
      </c>
      <c r="T62" s="96"/>
      <c r="U62" s="96"/>
    </row>
    <row r="63" spans="2:21" s="95" customFormat="1" ht="15" customHeight="1" x14ac:dyDescent="0.2">
      <c r="B63" s="6" t="s">
        <v>86</v>
      </c>
      <c r="C63" s="6" t="s">
        <v>87</v>
      </c>
      <c r="D63" s="6" t="s">
        <v>90</v>
      </c>
      <c r="E63" s="7">
        <v>980</v>
      </c>
      <c r="F63" s="7">
        <v>980</v>
      </c>
      <c r="G63" s="7">
        <v>439</v>
      </c>
      <c r="H63" s="7">
        <v>430</v>
      </c>
      <c r="I63" s="7">
        <v>26</v>
      </c>
      <c r="J63" s="7">
        <v>0</v>
      </c>
      <c r="K63" s="7">
        <v>0</v>
      </c>
      <c r="L63" s="7">
        <v>0</v>
      </c>
      <c r="M63" s="9">
        <f t="shared" si="1"/>
        <v>895</v>
      </c>
      <c r="N63" s="7">
        <v>12</v>
      </c>
      <c r="O63" s="7">
        <v>2</v>
      </c>
      <c r="P63" s="10">
        <f>SUM(M63:O63)</f>
        <v>909</v>
      </c>
      <c r="Q63" s="11">
        <f>F63/E63</f>
        <v>1</v>
      </c>
      <c r="R63" s="11">
        <f>M63/E63</f>
        <v>0.91326530612244894</v>
      </c>
      <c r="S63" s="51" t="s">
        <v>88</v>
      </c>
      <c r="T63" s="96"/>
      <c r="U63" s="96"/>
    </row>
    <row r="64" spans="2:21" s="95" customFormat="1" ht="15" customHeight="1" x14ac:dyDescent="0.2">
      <c r="B64" s="13" t="s">
        <v>22</v>
      </c>
      <c r="C64" s="14"/>
      <c r="D64" s="14"/>
      <c r="E64" s="15">
        <f t="shared" ref="E64:L64" si="16">+SUM(E60:E63)</f>
        <v>3847</v>
      </c>
      <c r="F64" s="15">
        <f t="shared" si="16"/>
        <v>3831</v>
      </c>
      <c r="G64" s="15">
        <f t="shared" si="16"/>
        <v>1444</v>
      </c>
      <c r="H64" s="15">
        <f t="shared" si="16"/>
        <v>1647</v>
      </c>
      <c r="I64" s="15">
        <f t="shared" si="16"/>
        <v>216</v>
      </c>
      <c r="J64" s="15">
        <f t="shared" si="16"/>
        <v>0</v>
      </c>
      <c r="K64" s="15">
        <f t="shared" si="16"/>
        <v>0</v>
      </c>
      <c r="L64" s="15">
        <f t="shared" si="16"/>
        <v>0</v>
      </c>
      <c r="M64" s="15">
        <f t="shared" si="1"/>
        <v>3307</v>
      </c>
      <c r="N64" s="15">
        <f t="shared" ref="N64:P64" si="17">+SUM(N60:N63)</f>
        <v>35</v>
      </c>
      <c r="O64" s="15">
        <f t="shared" si="17"/>
        <v>9</v>
      </c>
      <c r="P64" s="15">
        <f t="shared" si="17"/>
        <v>3351</v>
      </c>
      <c r="Q64" s="16">
        <f>IFERROR(F64/E64,0)</f>
        <v>0.99584091499870031</v>
      </c>
      <c r="R64" s="16">
        <f>+IFERROR(M64/E64,0)</f>
        <v>0.85963088120613462</v>
      </c>
      <c r="S64" s="50"/>
      <c r="T64" s="96"/>
      <c r="U64" s="96"/>
    </row>
    <row r="65" spans="2:21" s="95" customFormat="1" ht="15" customHeight="1" x14ac:dyDescent="0.2">
      <c r="B65" s="22" t="s">
        <v>91</v>
      </c>
      <c r="C65" s="30" t="s">
        <v>73</v>
      </c>
      <c r="D65" s="30" t="s">
        <v>92</v>
      </c>
      <c r="E65" s="46">
        <v>312</v>
      </c>
      <c r="F65" s="46">
        <v>307</v>
      </c>
      <c r="G65" s="46">
        <v>154</v>
      </c>
      <c r="H65" s="46">
        <v>153</v>
      </c>
      <c r="I65" s="46"/>
      <c r="J65" s="46"/>
      <c r="K65" s="46"/>
      <c r="L65" s="46"/>
      <c r="M65" s="26">
        <f t="shared" ref="M65:M66" si="18">SUM(G65:L65)</f>
        <v>307</v>
      </c>
      <c r="N65" s="46">
        <v>0</v>
      </c>
      <c r="O65" s="46">
        <v>0</v>
      </c>
      <c r="P65" s="46">
        <f>SUM(M65:O65)</f>
        <v>307</v>
      </c>
      <c r="Q65" s="52">
        <f>F65/E65</f>
        <v>0.98397435897435892</v>
      </c>
      <c r="R65" s="52">
        <f>M65/E65</f>
        <v>0.98397435897435892</v>
      </c>
      <c r="S65" s="53"/>
      <c r="T65" s="96"/>
      <c r="U65" s="96"/>
    </row>
    <row r="66" spans="2:21" s="95" customFormat="1" ht="15" customHeight="1" x14ac:dyDescent="0.2">
      <c r="B66" s="13" t="s">
        <v>22</v>
      </c>
      <c r="C66" s="14"/>
      <c r="D66" s="14"/>
      <c r="E66" s="15">
        <f>+SUM(E65)</f>
        <v>312</v>
      </c>
      <c r="F66" s="15">
        <f t="shared" ref="F66:L66" si="19">+SUM(F65)</f>
        <v>307</v>
      </c>
      <c r="G66" s="15">
        <f t="shared" si="19"/>
        <v>154</v>
      </c>
      <c r="H66" s="15">
        <f t="shared" si="19"/>
        <v>153</v>
      </c>
      <c r="I66" s="15">
        <f t="shared" si="19"/>
        <v>0</v>
      </c>
      <c r="J66" s="15">
        <f t="shared" si="19"/>
        <v>0</v>
      </c>
      <c r="K66" s="15">
        <f t="shared" si="19"/>
        <v>0</v>
      </c>
      <c r="L66" s="15">
        <f t="shared" si="19"/>
        <v>0</v>
      </c>
      <c r="M66" s="15">
        <f t="shared" si="18"/>
        <v>307</v>
      </c>
      <c r="N66" s="15">
        <f>+SUM(N65)</f>
        <v>0</v>
      </c>
      <c r="O66" s="15">
        <f>+SUM(O65)</f>
        <v>0</v>
      </c>
      <c r="P66" s="15">
        <f>+SUM(P65)</f>
        <v>307</v>
      </c>
      <c r="Q66" s="16">
        <f>IFERROR(F66/E66,0)</f>
        <v>0.98397435897435892</v>
      </c>
      <c r="R66" s="16">
        <f>+IFERROR(M66/E66,0)</f>
        <v>0.98397435897435892</v>
      </c>
      <c r="S66" s="54"/>
      <c r="T66" s="96"/>
      <c r="U66" s="96"/>
    </row>
    <row r="67" spans="2:21" s="95" customFormat="1" ht="15" customHeight="1" x14ac:dyDescent="0.2">
      <c r="B67" s="22" t="s">
        <v>93</v>
      </c>
      <c r="C67" s="30" t="s">
        <v>94</v>
      </c>
      <c r="D67" s="30" t="s">
        <v>95</v>
      </c>
      <c r="E67" s="46">
        <v>25766</v>
      </c>
      <c r="F67" s="46">
        <v>864</v>
      </c>
      <c r="G67" s="46">
        <v>662</v>
      </c>
      <c r="H67" s="46">
        <v>175</v>
      </c>
      <c r="I67" s="46">
        <v>15</v>
      </c>
      <c r="J67" s="46">
        <v>4</v>
      </c>
      <c r="K67" s="46"/>
      <c r="L67" s="46"/>
      <c r="M67" s="26">
        <v>856</v>
      </c>
      <c r="N67" s="46">
        <v>8</v>
      </c>
      <c r="O67" s="46"/>
      <c r="P67" s="46">
        <v>864</v>
      </c>
      <c r="Q67" s="52">
        <v>3.353256229139176E-2</v>
      </c>
      <c r="R67" s="52">
        <v>3.3222075603508497E-2</v>
      </c>
      <c r="S67" s="53" t="s">
        <v>96</v>
      </c>
      <c r="T67" s="96"/>
      <c r="U67" s="96"/>
    </row>
    <row r="68" spans="2:21" s="95" customFormat="1" ht="15" customHeight="1" x14ac:dyDescent="0.2">
      <c r="B68" s="13" t="s">
        <v>22</v>
      </c>
      <c r="C68" s="14"/>
      <c r="D68" s="14"/>
      <c r="E68" s="15">
        <f>+SUM(E67)</f>
        <v>25766</v>
      </c>
      <c r="F68" s="15">
        <f t="shared" ref="F68:L68" si="20">+SUM(F67)</f>
        <v>864</v>
      </c>
      <c r="G68" s="15">
        <f t="shared" si="20"/>
        <v>662</v>
      </c>
      <c r="H68" s="15">
        <f t="shared" si="20"/>
        <v>175</v>
      </c>
      <c r="I68" s="15">
        <f t="shared" si="20"/>
        <v>15</v>
      </c>
      <c r="J68" s="15">
        <f t="shared" si="20"/>
        <v>4</v>
      </c>
      <c r="K68" s="15">
        <f t="shared" si="20"/>
        <v>0</v>
      </c>
      <c r="L68" s="15">
        <f t="shared" si="20"/>
        <v>0</v>
      </c>
      <c r="M68" s="15">
        <f t="shared" si="1"/>
        <v>856</v>
      </c>
      <c r="N68" s="15">
        <f>+SUM(N67)</f>
        <v>8</v>
      </c>
      <c r="O68" s="15">
        <f>+SUM(O67)</f>
        <v>0</v>
      </c>
      <c r="P68" s="15">
        <f>+SUM(P67)</f>
        <v>864</v>
      </c>
      <c r="Q68" s="16">
        <f>IFERROR(F68/E68,0)</f>
        <v>3.353256229139176E-2</v>
      </c>
      <c r="R68" s="16">
        <f>+IFERROR(M68/E68,0)</f>
        <v>3.3222075603508497E-2</v>
      </c>
      <c r="S68" s="54"/>
      <c r="T68" s="96"/>
      <c r="U68" s="96"/>
    </row>
    <row r="69" spans="2:21" s="95" customFormat="1" ht="15" customHeight="1" x14ac:dyDescent="0.2">
      <c r="B69" s="55" t="s">
        <v>97</v>
      </c>
      <c r="C69" s="55" t="s">
        <v>98</v>
      </c>
      <c r="D69" s="55" t="s">
        <v>99</v>
      </c>
      <c r="E69" s="27">
        <v>1885</v>
      </c>
      <c r="F69" s="27">
        <v>799</v>
      </c>
      <c r="G69" s="27">
        <v>51</v>
      </c>
      <c r="H69" s="27">
        <v>744</v>
      </c>
      <c r="I69" s="27">
        <v>4</v>
      </c>
      <c r="J69" s="27">
        <v>0</v>
      </c>
      <c r="K69" s="27">
        <v>0</v>
      </c>
      <c r="L69" s="27">
        <v>0</v>
      </c>
      <c r="M69" s="26">
        <f t="shared" si="1"/>
        <v>799</v>
      </c>
      <c r="N69" s="27">
        <v>2</v>
      </c>
      <c r="O69" s="27">
        <v>0</v>
      </c>
      <c r="P69" s="28">
        <f>SUM(M69:O69)</f>
        <v>801</v>
      </c>
      <c r="Q69" s="29">
        <f t="shared" ref="Q69:Q138" si="21">F69/E69</f>
        <v>0.42387267904509285</v>
      </c>
      <c r="R69" s="29">
        <f t="shared" ref="R69:R138" si="22">M69/E69</f>
        <v>0.42387267904509285</v>
      </c>
      <c r="S69" s="56"/>
      <c r="T69" s="96"/>
      <c r="U69" s="96"/>
    </row>
    <row r="70" spans="2:21" s="95" customFormat="1" ht="15" customHeight="1" x14ac:dyDescent="0.2">
      <c r="B70" s="55" t="s">
        <v>97</v>
      </c>
      <c r="C70" s="55" t="s">
        <v>98</v>
      </c>
      <c r="D70" s="55" t="s">
        <v>100</v>
      </c>
      <c r="E70" s="27">
        <v>1440</v>
      </c>
      <c r="F70" s="27">
        <v>334</v>
      </c>
      <c r="G70" s="27">
        <v>38</v>
      </c>
      <c r="H70" s="27">
        <v>289</v>
      </c>
      <c r="I70" s="27">
        <v>7</v>
      </c>
      <c r="J70" s="27">
        <v>0</v>
      </c>
      <c r="K70" s="27">
        <v>0</v>
      </c>
      <c r="L70" s="27">
        <v>0</v>
      </c>
      <c r="M70" s="26">
        <f t="shared" si="1"/>
        <v>334</v>
      </c>
      <c r="N70" s="27">
        <v>0</v>
      </c>
      <c r="O70" s="27">
        <v>0</v>
      </c>
      <c r="P70" s="28">
        <f t="shared" ref="P70:P76" si="23">SUM(M70:O70)</f>
        <v>334</v>
      </c>
      <c r="Q70" s="29">
        <f t="shared" si="21"/>
        <v>0.23194444444444445</v>
      </c>
      <c r="R70" s="29">
        <f t="shared" si="22"/>
        <v>0.23194444444444445</v>
      </c>
      <c r="S70" s="56"/>
      <c r="T70" s="96"/>
      <c r="U70" s="96"/>
    </row>
    <row r="71" spans="2:21" s="95" customFormat="1" ht="15" customHeight="1" x14ac:dyDescent="0.2">
      <c r="B71" s="55" t="s">
        <v>97</v>
      </c>
      <c r="C71" s="55" t="s">
        <v>98</v>
      </c>
      <c r="D71" s="55" t="s">
        <v>101</v>
      </c>
      <c r="E71" s="27">
        <v>1757</v>
      </c>
      <c r="F71" s="27">
        <v>205</v>
      </c>
      <c r="G71" s="27">
        <v>17</v>
      </c>
      <c r="H71" s="27">
        <v>174</v>
      </c>
      <c r="I71" s="27">
        <v>9</v>
      </c>
      <c r="J71" s="27">
        <v>0</v>
      </c>
      <c r="K71" s="27">
        <v>0</v>
      </c>
      <c r="L71" s="27">
        <v>0</v>
      </c>
      <c r="M71" s="26">
        <f t="shared" si="1"/>
        <v>200</v>
      </c>
      <c r="N71" s="27">
        <v>1</v>
      </c>
      <c r="O71" s="27">
        <v>0</v>
      </c>
      <c r="P71" s="28">
        <f t="shared" si="23"/>
        <v>201</v>
      </c>
      <c r="Q71" s="29">
        <f t="shared" si="21"/>
        <v>0.11667615253272624</v>
      </c>
      <c r="R71" s="29">
        <f t="shared" si="22"/>
        <v>0.11383039271485487</v>
      </c>
      <c r="S71" s="56"/>
      <c r="T71" s="96"/>
      <c r="U71" s="96"/>
    </row>
    <row r="72" spans="2:21" s="95" customFormat="1" ht="15" customHeight="1" x14ac:dyDescent="0.2">
      <c r="B72" s="55" t="s">
        <v>97</v>
      </c>
      <c r="C72" s="55" t="s">
        <v>98</v>
      </c>
      <c r="D72" s="55" t="s">
        <v>102</v>
      </c>
      <c r="E72" s="27">
        <v>2088</v>
      </c>
      <c r="F72" s="27">
        <v>467</v>
      </c>
      <c r="G72" s="27">
        <v>25</v>
      </c>
      <c r="H72" s="27">
        <v>428</v>
      </c>
      <c r="I72" s="27">
        <v>9</v>
      </c>
      <c r="J72" s="27">
        <v>0</v>
      </c>
      <c r="K72" s="27">
        <v>0</v>
      </c>
      <c r="L72" s="27">
        <v>0</v>
      </c>
      <c r="M72" s="26">
        <f t="shared" si="1"/>
        <v>462</v>
      </c>
      <c r="N72" s="27">
        <v>0</v>
      </c>
      <c r="O72" s="27">
        <v>0</v>
      </c>
      <c r="P72" s="28">
        <f t="shared" si="23"/>
        <v>462</v>
      </c>
      <c r="Q72" s="29">
        <f t="shared" si="21"/>
        <v>0.22365900383141762</v>
      </c>
      <c r="R72" s="29">
        <f t="shared" si="22"/>
        <v>0.22126436781609196</v>
      </c>
      <c r="S72" s="56"/>
      <c r="T72" s="96"/>
      <c r="U72" s="96"/>
    </row>
    <row r="73" spans="2:21" s="95" customFormat="1" ht="15" customHeight="1" x14ac:dyDescent="0.2">
      <c r="B73" s="55" t="s">
        <v>97</v>
      </c>
      <c r="C73" s="55" t="s">
        <v>98</v>
      </c>
      <c r="D73" s="55" t="s">
        <v>103</v>
      </c>
      <c r="E73" s="27">
        <v>653</v>
      </c>
      <c r="F73" s="27">
        <v>265</v>
      </c>
      <c r="G73" s="27">
        <v>19</v>
      </c>
      <c r="H73" s="27">
        <v>241</v>
      </c>
      <c r="I73" s="27">
        <v>0</v>
      </c>
      <c r="J73" s="27">
        <v>0</v>
      </c>
      <c r="K73" s="27">
        <v>0</v>
      </c>
      <c r="L73" s="27">
        <v>0</v>
      </c>
      <c r="M73" s="26">
        <f t="shared" si="1"/>
        <v>260</v>
      </c>
      <c r="N73" s="27">
        <v>1</v>
      </c>
      <c r="O73" s="27">
        <v>0</v>
      </c>
      <c r="P73" s="28">
        <f t="shared" si="23"/>
        <v>261</v>
      </c>
      <c r="Q73" s="29">
        <f t="shared" si="21"/>
        <v>0.40581929555895863</v>
      </c>
      <c r="R73" s="29">
        <f t="shared" si="22"/>
        <v>0.39816232771822357</v>
      </c>
      <c r="S73" s="56"/>
      <c r="T73" s="96"/>
      <c r="U73" s="96"/>
    </row>
    <row r="74" spans="2:21" s="95" customFormat="1" ht="15" customHeight="1" x14ac:dyDescent="0.2">
      <c r="B74" s="55" t="s">
        <v>97</v>
      </c>
      <c r="C74" s="55" t="s">
        <v>34</v>
      </c>
      <c r="D74" s="55" t="s">
        <v>104</v>
      </c>
      <c r="E74" s="27">
        <v>958</v>
      </c>
      <c r="F74" s="27">
        <v>250</v>
      </c>
      <c r="G74" s="27">
        <v>0</v>
      </c>
      <c r="H74" s="27">
        <v>244</v>
      </c>
      <c r="I74" s="27">
        <v>1</v>
      </c>
      <c r="J74" s="27">
        <v>0</v>
      </c>
      <c r="K74" s="27">
        <v>0</v>
      </c>
      <c r="L74" s="27">
        <v>0</v>
      </c>
      <c r="M74" s="26">
        <f t="shared" si="1"/>
        <v>245</v>
      </c>
      <c r="N74" s="27">
        <v>1</v>
      </c>
      <c r="O74" s="27">
        <v>0</v>
      </c>
      <c r="P74" s="28">
        <f t="shared" si="23"/>
        <v>246</v>
      </c>
      <c r="Q74" s="29">
        <f t="shared" si="21"/>
        <v>0.26096033402922758</v>
      </c>
      <c r="R74" s="29">
        <f t="shared" si="22"/>
        <v>0.25574112734864302</v>
      </c>
      <c r="S74" s="56"/>
      <c r="T74" s="96"/>
      <c r="U74" s="96"/>
    </row>
    <row r="75" spans="2:21" s="95" customFormat="1" ht="15" customHeight="1" x14ac:dyDescent="0.2">
      <c r="B75" s="55" t="s">
        <v>97</v>
      </c>
      <c r="C75" s="55" t="s">
        <v>34</v>
      </c>
      <c r="D75" s="55" t="s">
        <v>105</v>
      </c>
      <c r="E75" s="27">
        <v>891</v>
      </c>
      <c r="F75" s="27">
        <v>174</v>
      </c>
      <c r="G75" s="27">
        <v>0</v>
      </c>
      <c r="H75" s="27">
        <v>165</v>
      </c>
      <c r="I75" s="27">
        <v>4</v>
      </c>
      <c r="J75" s="27">
        <v>0</v>
      </c>
      <c r="K75" s="27">
        <v>0</v>
      </c>
      <c r="L75" s="27">
        <v>0</v>
      </c>
      <c r="M75" s="26">
        <f t="shared" si="1"/>
        <v>169</v>
      </c>
      <c r="N75" s="27">
        <v>0</v>
      </c>
      <c r="O75" s="27">
        <v>0</v>
      </c>
      <c r="P75" s="28">
        <f t="shared" si="23"/>
        <v>169</v>
      </c>
      <c r="Q75" s="29">
        <f t="shared" si="21"/>
        <v>0.19528619528619529</v>
      </c>
      <c r="R75" s="29">
        <f t="shared" si="22"/>
        <v>0.18967452300785634</v>
      </c>
      <c r="S75" s="56"/>
      <c r="T75" s="96"/>
      <c r="U75" s="96"/>
    </row>
    <row r="76" spans="2:21" s="95" customFormat="1" ht="15" customHeight="1" x14ac:dyDescent="0.2">
      <c r="B76" s="55" t="s">
        <v>97</v>
      </c>
      <c r="C76" s="55" t="s">
        <v>98</v>
      </c>
      <c r="D76" s="55" t="s">
        <v>106</v>
      </c>
      <c r="E76" s="27">
        <v>1560</v>
      </c>
      <c r="F76" s="27">
        <v>572</v>
      </c>
      <c r="G76" s="27">
        <v>327</v>
      </c>
      <c r="H76" s="27">
        <v>232</v>
      </c>
      <c r="I76" s="27">
        <v>3</v>
      </c>
      <c r="J76" s="27">
        <v>0</v>
      </c>
      <c r="K76" s="27">
        <v>0</v>
      </c>
      <c r="L76" s="27">
        <v>0</v>
      </c>
      <c r="M76" s="26">
        <f t="shared" si="1"/>
        <v>562</v>
      </c>
      <c r="N76" s="27">
        <v>1</v>
      </c>
      <c r="O76" s="27">
        <v>0</v>
      </c>
      <c r="P76" s="28">
        <f t="shared" si="23"/>
        <v>563</v>
      </c>
      <c r="Q76" s="29">
        <f t="shared" si="21"/>
        <v>0.36666666666666664</v>
      </c>
      <c r="R76" s="29">
        <f t="shared" si="22"/>
        <v>0.36025641025641025</v>
      </c>
      <c r="S76" s="56"/>
      <c r="T76" s="96"/>
      <c r="U76" s="96"/>
    </row>
    <row r="77" spans="2:21" s="95" customFormat="1" ht="15" customHeight="1" x14ac:dyDescent="0.2">
      <c r="B77" s="13" t="s">
        <v>22</v>
      </c>
      <c r="C77" s="14"/>
      <c r="D77" s="14"/>
      <c r="E77" s="15">
        <f t="shared" ref="E77:O77" si="24">+SUM(E69:E76)</f>
        <v>11232</v>
      </c>
      <c r="F77" s="15">
        <f t="shared" si="24"/>
        <v>3066</v>
      </c>
      <c r="G77" s="15">
        <f t="shared" si="24"/>
        <v>477</v>
      </c>
      <c r="H77" s="15">
        <f t="shared" si="24"/>
        <v>2517</v>
      </c>
      <c r="I77" s="15">
        <f t="shared" si="24"/>
        <v>37</v>
      </c>
      <c r="J77" s="15">
        <f t="shared" si="24"/>
        <v>0</v>
      </c>
      <c r="K77" s="15">
        <f t="shared" si="24"/>
        <v>0</v>
      </c>
      <c r="L77" s="15">
        <f t="shared" si="24"/>
        <v>0</v>
      </c>
      <c r="M77" s="15">
        <f t="shared" si="1"/>
        <v>3031</v>
      </c>
      <c r="N77" s="15">
        <f t="shared" si="24"/>
        <v>6</v>
      </c>
      <c r="O77" s="15">
        <f t="shared" si="24"/>
        <v>0</v>
      </c>
      <c r="P77" s="15">
        <f>+SUM(P69:P76)</f>
        <v>3037</v>
      </c>
      <c r="Q77" s="16">
        <f>IFERROR(F77/E77,0)</f>
        <v>0.27297008547008544</v>
      </c>
      <c r="R77" s="16">
        <f>+IFERROR(M77/E77,0)</f>
        <v>0.26985398860398863</v>
      </c>
      <c r="S77" s="50"/>
      <c r="T77" s="96"/>
      <c r="U77" s="96"/>
    </row>
    <row r="78" spans="2:21" s="95" customFormat="1" ht="15" customHeight="1" x14ac:dyDescent="0.2">
      <c r="B78" s="22" t="s">
        <v>107</v>
      </c>
      <c r="C78" s="37" t="s">
        <v>98</v>
      </c>
      <c r="D78" s="37" t="s">
        <v>108</v>
      </c>
      <c r="E78" s="27">
        <v>11939</v>
      </c>
      <c r="F78" s="27">
        <v>112</v>
      </c>
      <c r="G78" s="27">
        <v>68</v>
      </c>
      <c r="H78" s="27">
        <v>44</v>
      </c>
      <c r="I78" s="27">
        <v>0</v>
      </c>
      <c r="J78" s="27">
        <v>0</v>
      </c>
      <c r="K78" s="27">
        <v>0</v>
      </c>
      <c r="L78" s="27">
        <v>0</v>
      </c>
      <c r="M78" s="26">
        <v>112</v>
      </c>
      <c r="N78" s="27">
        <v>0</v>
      </c>
      <c r="O78" s="27">
        <v>0</v>
      </c>
      <c r="P78" s="28">
        <v>112</v>
      </c>
      <c r="Q78" s="29">
        <v>9.3810201859452214E-3</v>
      </c>
      <c r="R78" s="29">
        <v>9.3810201859452214E-3</v>
      </c>
      <c r="S78" s="56"/>
      <c r="T78" s="96"/>
      <c r="U78" s="96"/>
    </row>
    <row r="79" spans="2:21" s="95" customFormat="1" ht="15" customHeight="1" x14ac:dyDescent="0.2">
      <c r="B79" s="22" t="s">
        <v>107</v>
      </c>
      <c r="C79" s="37" t="s">
        <v>98</v>
      </c>
      <c r="D79" s="37" t="s">
        <v>109</v>
      </c>
      <c r="E79" s="27">
        <v>9941</v>
      </c>
      <c r="F79" s="27">
        <v>308</v>
      </c>
      <c r="G79" s="57">
        <v>308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26">
        <v>308</v>
      </c>
      <c r="N79" s="27">
        <v>0</v>
      </c>
      <c r="O79" s="27">
        <v>0</v>
      </c>
      <c r="P79" s="28">
        <v>308</v>
      </c>
      <c r="Q79" s="29">
        <v>3.0982798511216176E-2</v>
      </c>
      <c r="R79" s="29">
        <v>3.0982798511216176E-2</v>
      </c>
      <c r="S79" s="56"/>
      <c r="T79" s="96"/>
      <c r="U79" s="96"/>
    </row>
    <row r="80" spans="2:21" s="95" customFormat="1" ht="15" customHeight="1" x14ac:dyDescent="0.2">
      <c r="B80" s="22" t="s">
        <v>107</v>
      </c>
      <c r="C80" s="37" t="s">
        <v>98</v>
      </c>
      <c r="D80" s="37" t="s">
        <v>110</v>
      </c>
      <c r="E80" s="27">
        <v>11940</v>
      </c>
      <c r="F80" s="27">
        <v>591</v>
      </c>
      <c r="G80" s="58">
        <v>589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26">
        <v>589</v>
      </c>
      <c r="N80" s="27">
        <v>1</v>
      </c>
      <c r="O80" s="27">
        <v>0</v>
      </c>
      <c r="P80" s="28">
        <v>590</v>
      </c>
      <c r="Q80" s="29">
        <v>4.9497487437185933E-2</v>
      </c>
      <c r="R80" s="29">
        <v>4.9329983249581238E-2</v>
      </c>
      <c r="S80" s="56"/>
      <c r="T80" s="96"/>
      <c r="U80" s="96"/>
    </row>
    <row r="81" spans="2:21" s="95" customFormat="1" ht="15" customHeight="1" x14ac:dyDescent="0.2">
      <c r="B81" s="22" t="s">
        <v>107</v>
      </c>
      <c r="C81" s="37" t="s">
        <v>34</v>
      </c>
      <c r="D81" s="37" t="s">
        <v>111</v>
      </c>
      <c r="E81" s="27">
        <v>4556</v>
      </c>
      <c r="F81" s="27">
        <v>452</v>
      </c>
      <c r="G81" s="27">
        <v>32</v>
      </c>
      <c r="H81" s="27">
        <v>412</v>
      </c>
      <c r="I81" s="27">
        <v>5</v>
      </c>
      <c r="J81" s="27">
        <v>1</v>
      </c>
      <c r="K81" s="27">
        <v>0</v>
      </c>
      <c r="L81" s="27">
        <v>0</v>
      </c>
      <c r="M81" s="26">
        <v>450</v>
      </c>
      <c r="N81" s="27">
        <v>2</v>
      </c>
      <c r="O81" s="27">
        <v>0</v>
      </c>
      <c r="P81" s="28">
        <v>452</v>
      </c>
      <c r="Q81" s="29">
        <v>9.9209833187006144E-2</v>
      </c>
      <c r="R81" s="29">
        <v>9.8770851624231784E-2</v>
      </c>
      <c r="S81" s="56"/>
      <c r="T81" s="96"/>
      <c r="U81" s="96"/>
    </row>
    <row r="82" spans="2:21" s="95" customFormat="1" ht="15" customHeight="1" x14ac:dyDescent="0.2">
      <c r="B82" s="22" t="s">
        <v>107</v>
      </c>
      <c r="C82" s="37" t="s">
        <v>112</v>
      </c>
      <c r="D82" s="37" t="s">
        <v>113</v>
      </c>
      <c r="E82" s="27">
        <v>7619</v>
      </c>
      <c r="F82" s="27">
        <v>250</v>
      </c>
      <c r="G82" s="27">
        <v>246</v>
      </c>
      <c r="H82" s="27">
        <v>2</v>
      </c>
      <c r="I82" s="27">
        <v>0</v>
      </c>
      <c r="J82" s="27">
        <v>0</v>
      </c>
      <c r="K82" s="27">
        <v>0</v>
      </c>
      <c r="L82" s="27">
        <v>0</v>
      </c>
      <c r="M82" s="26">
        <v>248</v>
      </c>
      <c r="N82" s="27">
        <v>2</v>
      </c>
      <c r="O82" s="27">
        <v>0</v>
      </c>
      <c r="P82" s="28">
        <v>250</v>
      </c>
      <c r="Q82" s="29">
        <v>3.281270507940675E-2</v>
      </c>
      <c r="R82" s="29">
        <v>3.2550203438771491E-2</v>
      </c>
      <c r="S82" s="56"/>
      <c r="T82" s="96"/>
      <c r="U82" s="96"/>
    </row>
    <row r="83" spans="2:21" s="95" customFormat="1" ht="15" customHeight="1" x14ac:dyDescent="0.2">
      <c r="B83" s="22" t="s">
        <v>107</v>
      </c>
      <c r="C83" s="37" t="s">
        <v>112</v>
      </c>
      <c r="D83" s="37" t="s">
        <v>114</v>
      </c>
      <c r="E83" s="27">
        <v>8644</v>
      </c>
      <c r="F83" s="27">
        <v>290</v>
      </c>
      <c r="G83" s="27">
        <v>181</v>
      </c>
      <c r="H83" s="27">
        <v>108</v>
      </c>
      <c r="I83" s="27">
        <v>1</v>
      </c>
      <c r="J83" s="27">
        <v>0</v>
      </c>
      <c r="K83" s="27">
        <v>0</v>
      </c>
      <c r="L83" s="27">
        <v>0</v>
      </c>
      <c r="M83" s="26">
        <v>290</v>
      </c>
      <c r="N83" s="27">
        <v>0</v>
      </c>
      <c r="O83" s="27">
        <v>0</v>
      </c>
      <c r="P83" s="28">
        <v>290</v>
      </c>
      <c r="Q83" s="29">
        <v>3.3549282739472469E-2</v>
      </c>
      <c r="R83" s="29">
        <v>3.3549282739472469E-2</v>
      </c>
      <c r="S83" s="56"/>
      <c r="T83" s="96"/>
      <c r="U83" s="96"/>
    </row>
    <row r="84" spans="2:21" s="95" customFormat="1" ht="15" customHeight="1" x14ac:dyDescent="0.2">
      <c r="B84" s="22" t="s">
        <v>107</v>
      </c>
      <c r="C84" s="37" t="s">
        <v>34</v>
      </c>
      <c r="D84" s="37" t="s">
        <v>115</v>
      </c>
      <c r="E84" s="27">
        <v>5906</v>
      </c>
      <c r="F84" s="27">
        <v>107</v>
      </c>
      <c r="G84" s="27">
        <v>5</v>
      </c>
      <c r="H84" s="27">
        <v>102</v>
      </c>
      <c r="I84" s="27">
        <v>0</v>
      </c>
      <c r="J84" s="27">
        <v>0</v>
      </c>
      <c r="K84" s="27">
        <v>0</v>
      </c>
      <c r="L84" s="27">
        <v>0</v>
      </c>
      <c r="M84" s="26">
        <v>107</v>
      </c>
      <c r="N84" s="27">
        <v>0</v>
      </c>
      <c r="O84" s="27">
        <v>0</v>
      </c>
      <c r="P84" s="28">
        <v>107</v>
      </c>
      <c r="Q84" s="29">
        <v>1.8117168980697596E-2</v>
      </c>
      <c r="R84" s="29">
        <v>1.8117168980697596E-2</v>
      </c>
      <c r="S84" s="56"/>
      <c r="T84" s="96"/>
      <c r="U84" s="96"/>
    </row>
    <row r="85" spans="2:21" s="95" customFormat="1" ht="15" customHeight="1" x14ac:dyDescent="0.2">
      <c r="B85" s="13" t="s">
        <v>22</v>
      </c>
      <c r="C85" s="14"/>
      <c r="D85" s="14"/>
      <c r="E85" s="15">
        <f>+SUM(E78:E84)</f>
        <v>60545</v>
      </c>
      <c r="F85" s="15">
        <f t="shared" ref="F85:L85" si="25">+SUM(F78:F84)</f>
        <v>2110</v>
      </c>
      <c r="G85" s="15">
        <f t="shared" si="25"/>
        <v>1429</v>
      </c>
      <c r="H85" s="15">
        <f t="shared" si="25"/>
        <v>668</v>
      </c>
      <c r="I85" s="15">
        <f t="shared" si="25"/>
        <v>6</v>
      </c>
      <c r="J85" s="15">
        <f t="shared" si="25"/>
        <v>1</v>
      </c>
      <c r="K85" s="15">
        <f t="shared" si="25"/>
        <v>0</v>
      </c>
      <c r="L85" s="15">
        <f t="shared" si="25"/>
        <v>0</v>
      </c>
      <c r="M85" s="15">
        <f t="shared" ref="M85:M150" si="26">SUM(G85:L85)</f>
        <v>2104</v>
      </c>
      <c r="N85" s="15">
        <f>+SUM(N78:N84)</f>
        <v>5</v>
      </c>
      <c r="O85" s="15">
        <f>+SUM(O81:O84)</f>
        <v>0</v>
      </c>
      <c r="P85" s="15">
        <f>+SUM(P78:P84)</f>
        <v>2109</v>
      </c>
      <c r="Q85" s="16">
        <f>IFERROR(F85/E85,0)</f>
        <v>3.4850111487323476E-2</v>
      </c>
      <c r="R85" s="16">
        <f>+IFERROR(M85/E85,0)</f>
        <v>3.4751011644231562E-2</v>
      </c>
      <c r="S85" s="50"/>
      <c r="T85" s="96"/>
      <c r="U85" s="96"/>
    </row>
    <row r="86" spans="2:21" s="95" customFormat="1" ht="15" customHeight="1" x14ac:dyDescent="0.2">
      <c r="B86" s="55" t="s">
        <v>116</v>
      </c>
      <c r="C86" s="55" t="s">
        <v>94</v>
      </c>
      <c r="D86" s="55" t="s">
        <v>117</v>
      </c>
      <c r="E86" s="27">
        <v>15367</v>
      </c>
      <c r="F86" s="27">
        <v>6650</v>
      </c>
      <c r="G86" s="27">
        <v>1435</v>
      </c>
      <c r="H86" s="27">
        <v>697</v>
      </c>
      <c r="I86" s="27">
        <v>51</v>
      </c>
      <c r="J86" s="27">
        <v>1</v>
      </c>
      <c r="K86" s="27">
        <v>0</v>
      </c>
      <c r="L86" s="27">
        <v>0</v>
      </c>
      <c r="M86" s="26">
        <v>2184</v>
      </c>
      <c r="N86" s="27">
        <v>3</v>
      </c>
      <c r="O86" s="27">
        <v>0</v>
      </c>
      <c r="P86" s="28">
        <v>2187</v>
      </c>
      <c r="Q86" s="29">
        <v>0.43274549359016073</v>
      </c>
      <c r="R86" s="29">
        <v>0.1421227305264528</v>
      </c>
      <c r="S86" s="56" t="s">
        <v>118</v>
      </c>
      <c r="T86" s="96"/>
      <c r="U86" s="96"/>
    </row>
    <row r="87" spans="2:21" s="95" customFormat="1" ht="15" customHeight="1" x14ac:dyDescent="0.2">
      <c r="B87" s="55" t="s">
        <v>116</v>
      </c>
      <c r="C87" s="55" t="s">
        <v>94</v>
      </c>
      <c r="D87" s="55" t="s">
        <v>119</v>
      </c>
      <c r="E87" s="27">
        <v>566</v>
      </c>
      <c r="F87" s="27">
        <v>552</v>
      </c>
      <c r="G87" s="27">
        <v>133</v>
      </c>
      <c r="H87" s="27">
        <v>41</v>
      </c>
      <c r="I87" s="27">
        <v>0</v>
      </c>
      <c r="J87" s="27">
        <v>0</v>
      </c>
      <c r="K87" s="27">
        <v>0</v>
      </c>
      <c r="L87" s="27">
        <v>0</v>
      </c>
      <c r="M87" s="26">
        <v>174</v>
      </c>
      <c r="N87" s="27">
        <v>0</v>
      </c>
      <c r="O87" s="27">
        <v>0</v>
      </c>
      <c r="P87" s="28">
        <v>174</v>
      </c>
      <c r="Q87" s="29">
        <v>0.97526501766784457</v>
      </c>
      <c r="R87" s="29">
        <v>0.30742049469964666</v>
      </c>
      <c r="S87" s="56" t="s">
        <v>120</v>
      </c>
      <c r="T87" s="96"/>
      <c r="U87" s="96"/>
    </row>
    <row r="88" spans="2:21" s="95" customFormat="1" ht="15" customHeight="1" x14ac:dyDescent="0.2">
      <c r="B88" s="55" t="s">
        <v>116</v>
      </c>
      <c r="C88" s="55" t="s">
        <v>94</v>
      </c>
      <c r="D88" s="55" t="s">
        <v>121</v>
      </c>
      <c r="E88" s="27">
        <v>524</v>
      </c>
      <c r="F88" s="27">
        <v>721</v>
      </c>
      <c r="G88" s="27">
        <v>267</v>
      </c>
      <c r="H88" s="27">
        <v>32</v>
      </c>
      <c r="I88" s="27">
        <v>0</v>
      </c>
      <c r="J88" s="27">
        <v>0</v>
      </c>
      <c r="K88" s="27">
        <v>0</v>
      </c>
      <c r="L88" s="27">
        <v>0</v>
      </c>
      <c r="M88" s="26">
        <v>299</v>
      </c>
      <c r="N88" s="27">
        <v>0</v>
      </c>
      <c r="O88" s="27">
        <v>0</v>
      </c>
      <c r="P88" s="28">
        <v>299</v>
      </c>
      <c r="Q88" s="29">
        <v>1.3759541984732824</v>
      </c>
      <c r="R88" s="29">
        <v>0.57061068702290074</v>
      </c>
      <c r="S88" s="56" t="s">
        <v>122</v>
      </c>
      <c r="T88" s="96"/>
      <c r="U88" s="96"/>
    </row>
    <row r="89" spans="2:21" s="95" customFormat="1" ht="15" customHeight="1" x14ac:dyDescent="0.2">
      <c r="B89" s="55" t="s">
        <v>116</v>
      </c>
      <c r="C89" s="55" t="s">
        <v>94</v>
      </c>
      <c r="D89" s="55" t="s">
        <v>123</v>
      </c>
      <c r="E89" s="27">
        <v>565</v>
      </c>
      <c r="F89" s="27">
        <v>849</v>
      </c>
      <c r="G89" s="27">
        <v>257</v>
      </c>
      <c r="H89" s="27">
        <v>194</v>
      </c>
      <c r="I89" s="27">
        <v>3</v>
      </c>
      <c r="J89" s="27">
        <v>0</v>
      </c>
      <c r="K89" s="27">
        <v>0</v>
      </c>
      <c r="L89" s="27">
        <v>0</v>
      </c>
      <c r="M89" s="26">
        <v>454</v>
      </c>
      <c r="N89" s="27">
        <v>0</v>
      </c>
      <c r="O89" s="27">
        <v>0</v>
      </c>
      <c r="P89" s="28">
        <v>454</v>
      </c>
      <c r="Q89" s="29">
        <v>1.5026548672566371</v>
      </c>
      <c r="R89" s="29">
        <v>0.80353982300884952</v>
      </c>
      <c r="S89" s="56" t="s">
        <v>124</v>
      </c>
      <c r="T89" s="96"/>
      <c r="U89" s="96"/>
    </row>
    <row r="90" spans="2:21" s="95" customFormat="1" ht="15" customHeight="1" x14ac:dyDescent="0.2">
      <c r="B90" s="55" t="s">
        <v>116</v>
      </c>
      <c r="C90" s="55" t="s">
        <v>125</v>
      </c>
      <c r="D90" s="55" t="s">
        <v>126</v>
      </c>
      <c r="E90" s="27">
        <v>3332</v>
      </c>
      <c r="F90" s="27">
        <v>4187</v>
      </c>
      <c r="G90" s="27">
        <v>2388</v>
      </c>
      <c r="H90" s="27">
        <v>679</v>
      </c>
      <c r="I90" s="27">
        <v>3</v>
      </c>
      <c r="J90" s="27">
        <v>6</v>
      </c>
      <c r="K90" s="27">
        <v>0</v>
      </c>
      <c r="L90" s="27">
        <v>0</v>
      </c>
      <c r="M90" s="26">
        <v>3076</v>
      </c>
      <c r="N90" s="27">
        <v>6</v>
      </c>
      <c r="O90" s="27">
        <v>0</v>
      </c>
      <c r="P90" s="28">
        <v>3082</v>
      </c>
      <c r="Q90" s="29">
        <v>1.2566026410564226</v>
      </c>
      <c r="R90" s="29">
        <v>0.92316926770708285</v>
      </c>
      <c r="S90" s="56" t="s">
        <v>127</v>
      </c>
      <c r="T90" s="96"/>
      <c r="U90" s="96"/>
    </row>
    <row r="91" spans="2:21" s="95" customFormat="1" ht="15" customHeight="1" x14ac:dyDescent="0.2">
      <c r="B91" s="55" t="s">
        <v>116</v>
      </c>
      <c r="C91" s="55" t="s">
        <v>125</v>
      </c>
      <c r="D91" s="55" t="s">
        <v>128</v>
      </c>
      <c r="E91" s="27">
        <v>2042</v>
      </c>
      <c r="F91" s="27">
        <v>1277</v>
      </c>
      <c r="G91" s="27">
        <v>1028</v>
      </c>
      <c r="H91" s="27">
        <v>55</v>
      </c>
      <c r="I91" s="27">
        <v>0</v>
      </c>
      <c r="J91" s="27">
        <v>1</v>
      </c>
      <c r="K91" s="27">
        <v>0</v>
      </c>
      <c r="L91" s="27">
        <v>0</v>
      </c>
      <c r="M91" s="26">
        <v>1084</v>
      </c>
      <c r="N91" s="27">
        <v>0</v>
      </c>
      <c r="O91" s="27">
        <v>0</v>
      </c>
      <c r="P91" s="28">
        <v>1084</v>
      </c>
      <c r="Q91" s="29">
        <v>0.62536728697355537</v>
      </c>
      <c r="R91" s="29">
        <v>0.53085210577864839</v>
      </c>
      <c r="S91" s="56" t="s">
        <v>129</v>
      </c>
      <c r="T91" s="96"/>
      <c r="U91" s="96"/>
    </row>
    <row r="92" spans="2:21" s="95" customFormat="1" ht="15" customHeight="1" x14ac:dyDescent="0.2">
      <c r="B92" s="55" t="s">
        <v>116</v>
      </c>
      <c r="C92" s="55" t="s">
        <v>125</v>
      </c>
      <c r="D92" s="55" t="s">
        <v>130</v>
      </c>
      <c r="E92" s="27">
        <v>1216</v>
      </c>
      <c r="F92" s="27">
        <v>1895</v>
      </c>
      <c r="G92" s="27">
        <v>1208</v>
      </c>
      <c r="H92" s="27">
        <v>80</v>
      </c>
      <c r="I92" s="27">
        <v>0</v>
      </c>
      <c r="J92" s="27">
        <v>3</v>
      </c>
      <c r="K92" s="27">
        <v>0</v>
      </c>
      <c r="L92" s="27">
        <v>0</v>
      </c>
      <c r="M92" s="26">
        <v>1291</v>
      </c>
      <c r="N92" s="27">
        <v>1</v>
      </c>
      <c r="O92" s="27">
        <v>0</v>
      </c>
      <c r="P92" s="28">
        <v>1292</v>
      </c>
      <c r="Q92" s="29">
        <v>1.5583881578947369</v>
      </c>
      <c r="R92" s="29">
        <v>1.0616776315789473</v>
      </c>
      <c r="S92" s="56" t="s">
        <v>131</v>
      </c>
      <c r="T92" s="96"/>
      <c r="U92" s="96"/>
    </row>
    <row r="93" spans="2:21" s="95" customFormat="1" ht="15" customHeight="1" x14ac:dyDescent="0.2">
      <c r="B93" s="55" t="s">
        <v>116</v>
      </c>
      <c r="C93" s="55" t="s">
        <v>125</v>
      </c>
      <c r="D93" s="55" t="s">
        <v>132</v>
      </c>
      <c r="E93" s="27">
        <v>1570</v>
      </c>
      <c r="F93" s="27">
        <v>1608</v>
      </c>
      <c r="G93" s="27">
        <v>1131</v>
      </c>
      <c r="H93" s="27">
        <v>142</v>
      </c>
      <c r="I93" s="27">
        <v>1</v>
      </c>
      <c r="J93" s="27">
        <v>2</v>
      </c>
      <c r="K93" s="27">
        <v>0</v>
      </c>
      <c r="L93" s="27">
        <v>0</v>
      </c>
      <c r="M93" s="26">
        <v>1276</v>
      </c>
      <c r="N93" s="27">
        <v>0</v>
      </c>
      <c r="O93" s="27">
        <v>0</v>
      </c>
      <c r="P93" s="28">
        <v>1276</v>
      </c>
      <c r="Q93" s="29">
        <v>1.024203821656051</v>
      </c>
      <c r="R93" s="29">
        <v>0.81273885350318475</v>
      </c>
      <c r="S93" s="56" t="s">
        <v>133</v>
      </c>
      <c r="T93" s="96"/>
      <c r="U93" s="96"/>
    </row>
    <row r="94" spans="2:21" s="95" customFormat="1" ht="15" customHeight="1" x14ac:dyDescent="0.2">
      <c r="B94" s="55" t="s">
        <v>116</v>
      </c>
      <c r="C94" s="55" t="s">
        <v>94</v>
      </c>
      <c r="D94" s="55" t="s">
        <v>134</v>
      </c>
      <c r="E94" s="27">
        <v>1815</v>
      </c>
      <c r="F94" s="27">
        <v>1840</v>
      </c>
      <c r="G94" s="27">
        <v>417</v>
      </c>
      <c r="H94" s="27">
        <v>630</v>
      </c>
      <c r="I94" s="27">
        <v>29</v>
      </c>
      <c r="J94" s="27">
        <v>0</v>
      </c>
      <c r="K94" s="27">
        <v>0</v>
      </c>
      <c r="L94" s="27">
        <v>0</v>
      </c>
      <c r="M94" s="26">
        <v>1076</v>
      </c>
      <c r="N94" s="27">
        <v>1</v>
      </c>
      <c r="O94" s="27">
        <v>0</v>
      </c>
      <c r="P94" s="28">
        <v>1077</v>
      </c>
      <c r="Q94" s="29">
        <v>1.0137741046831956</v>
      </c>
      <c r="R94" s="29">
        <v>0.59283746556473826</v>
      </c>
      <c r="S94" s="56" t="s">
        <v>135</v>
      </c>
      <c r="T94" s="96"/>
      <c r="U94" s="96"/>
    </row>
    <row r="95" spans="2:21" s="95" customFormat="1" ht="15" customHeight="1" x14ac:dyDescent="0.2">
      <c r="B95" s="55" t="s">
        <v>116</v>
      </c>
      <c r="C95" s="55" t="s">
        <v>94</v>
      </c>
      <c r="D95" s="55" t="s">
        <v>136</v>
      </c>
      <c r="E95" s="27">
        <v>1030</v>
      </c>
      <c r="F95" s="27">
        <v>1414</v>
      </c>
      <c r="G95" s="27">
        <v>333</v>
      </c>
      <c r="H95" s="27">
        <v>105</v>
      </c>
      <c r="I95" s="27">
        <v>0</v>
      </c>
      <c r="J95" s="27">
        <v>0</v>
      </c>
      <c r="K95" s="27">
        <v>0</v>
      </c>
      <c r="L95" s="27">
        <v>0</v>
      </c>
      <c r="M95" s="26">
        <v>438</v>
      </c>
      <c r="N95" s="27">
        <v>1</v>
      </c>
      <c r="O95" s="27">
        <v>0</v>
      </c>
      <c r="P95" s="28">
        <v>439</v>
      </c>
      <c r="Q95" s="29">
        <v>1.3728155339805825</v>
      </c>
      <c r="R95" s="29">
        <v>0.42524271844660194</v>
      </c>
      <c r="S95" s="56" t="s">
        <v>137</v>
      </c>
      <c r="T95" s="96"/>
      <c r="U95" s="96"/>
    </row>
    <row r="96" spans="2:21" s="95" customFormat="1" ht="15" customHeight="1" x14ac:dyDescent="0.2">
      <c r="B96" s="55" t="s">
        <v>116</v>
      </c>
      <c r="C96" s="55" t="s">
        <v>94</v>
      </c>
      <c r="D96" s="55" t="s">
        <v>138</v>
      </c>
      <c r="E96" s="27">
        <v>640</v>
      </c>
      <c r="F96" s="27">
        <v>876</v>
      </c>
      <c r="G96" s="27">
        <v>344</v>
      </c>
      <c r="H96" s="27">
        <v>296</v>
      </c>
      <c r="I96" s="27">
        <v>0</v>
      </c>
      <c r="J96" s="27">
        <v>0</v>
      </c>
      <c r="K96" s="27">
        <v>0</v>
      </c>
      <c r="L96" s="27">
        <v>0</v>
      </c>
      <c r="M96" s="26">
        <v>640</v>
      </c>
      <c r="N96" s="27">
        <v>0</v>
      </c>
      <c r="O96" s="27">
        <v>0</v>
      </c>
      <c r="P96" s="28">
        <v>640</v>
      </c>
      <c r="Q96" s="29">
        <v>1.3687499999999999</v>
      </c>
      <c r="R96" s="29">
        <v>1</v>
      </c>
      <c r="S96" s="56" t="s">
        <v>139</v>
      </c>
      <c r="T96" s="96"/>
      <c r="U96" s="96"/>
    </row>
    <row r="97" spans="2:21" s="95" customFormat="1" ht="15" customHeight="1" x14ac:dyDescent="0.2">
      <c r="B97" s="13" t="s">
        <v>22</v>
      </c>
      <c r="C97" s="14"/>
      <c r="D97" s="14"/>
      <c r="E97" s="15">
        <f>+SUM(E86:E96)</f>
        <v>28667</v>
      </c>
      <c r="F97" s="15">
        <f t="shared" ref="F97:L97" si="27">+SUM(F86:F96)</f>
        <v>21869</v>
      </c>
      <c r="G97" s="15">
        <f t="shared" si="27"/>
        <v>8941</v>
      </c>
      <c r="H97" s="15">
        <f t="shared" si="27"/>
        <v>2951</v>
      </c>
      <c r="I97" s="15">
        <f t="shared" si="27"/>
        <v>87</v>
      </c>
      <c r="J97" s="15">
        <f t="shared" si="27"/>
        <v>13</v>
      </c>
      <c r="K97" s="15">
        <f t="shared" si="27"/>
        <v>0</v>
      </c>
      <c r="L97" s="15">
        <f t="shared" si="27"/>
        <v>0</v>
      </c>
      <c r="M97" s="15">
        <f t="shared" si="26"/>
        <v>11992</v>
      </c>
      <c r="N97" s="15">
        <f t="shared" ref="N97:P97" si="28">+SUM(N86:N96)</f>
        <v>12</v>
      </c>
      <c r="O97" s="15">
        <f t="shared" si="28"/>
        <v>0</v>
      </c>
      <c r="P97" s="15">
        <f t="shared" si="28"/>
        <v>12004</v>
      </c>
      <c r="Q97" s="16">
        <f>IFERROR(F97/E97,0)</f>
        <v>0.7628632225206684</v>
      </c>
      <c r="R97" s="16">
        <f>+IFERROR(M97/E97,0)</f>
        <v>0.41832071720096276</v>
      </c>
      <c r="S97" s="50"/>
      <c r="T97" s="96"/>
      <c r="U97" s="96"/>
    </row>
    <row r="98" spans="2:21" s="95" customFormat="1" ht="15" customHeight="1" x14ac:dyDescent="0.2">
      <c r="B98" s="22" t="s">
        <v>140</v>
      </c>
      <c r="C98" s="30" t="s">
        <v>141</v>
      </c>
      <c r="D98" s="30" t="s">
        <v>142</v>
      </c>
      <c r="E98" s="59">
        <v>2910</v>
      </c>
      <c r="F98" s="59">
        <v>1246</v>
      </c>
      <c r="G98" s="59">
        <v>499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46">
        <f t="shared" si="26"/>
        <v>499</v>
      </c>
      <c r="N98" s="46">
        <v>6</v>
      </c>
      <c r="O98" s="46">
        <v>0</v>
      </c>
      <c r="P98" s="46">
        <f t="shared" ref="P98:P100" si="29">SUM(M98:O98)</f>
        <v>505</v>
      </c>
      <c r="Q98" s="52">
        <f t="shared" si="21"/>
        <v>0.42817869415807558</v>
      </c>
      <c r="R98" s="52">
        <f t="shared" si="22"/>
        <v>0.17147766323024055</v>
      </c>
      <c r="S98" s="60"/>
      <c r="T98" s="96"/>
      <c r="U98" s="96"/>
    </row>
    <row r="99" spans="2:21" s="95" customFormat="1" ht="15" customHeight="1" x14ac:dyDescent="0.2">
      <c r="B99" s="22" t="s">
        <v>140</v>
      </c>
      <c r="C99" s="30" t="s">
        <v>138</v>
      </c>
      <c r="D99" s="30" t="s">
        <v>143</v>
      </c>
      <c r="E99" s="59">
        <v>1324</v>
      </c>
      <c r="F99" s="59">
        <v>1230</v>
      </c>
      <c r="G99" s="59">
        <v>624</v>
      </c>
      <c r="H99" s="59"/>
      <c r="I99" s="59"/>
      <c r="J99" s="59"/>
      <c r="K99" s="59"/>
      <c r="L99" s="59"/>
      <c r="M99" s="46">
        <f t="shared" si="26"/>
        <v>624</v>
      </c>
      <c r="N99" s="46">
        <v>1</v>
      </c>
      <c r="O99" s="46">
        <v>0</v>
      </c>
      <c r="P99" s="46">
        <f t="shared" si="29"/>
        <v>625</v>
      </c>
      <c r="Q99" s="52">
        <f t="shared" si="21"/>
        <v>0.92900302114803623</v>
      </c>
      <c r="R99" s="52">
        <f t="shared" si="22"/>
        <v>0.47129909365558914</v>
      </c>
      <c r="S99" s="60"/>
      <c r="T99" s="96"/>
      <c r="U99" s="96"/>
    </row>
    <row r="100" spans="2:21" s="95" customFormat="1" ht="15" customHeight="1" x14ac:dyDescent="0.2">
      <c r="B100" s="22" t="s">
        <v>140</v>
      </c>
      <c r="C100" s="61" t="s">
        <v>138</v>
      </c>
      <c r="D100" s="61" t="s">
        <v>144</v>
      </c>
      <c r="E100" s="59">
        <v>389</v>
      </c>
      <c r="F100" s="59">
        <v>380</v>
      </c>
      <c r="G100" s="59">
        <v>144</v>
      </c>
      <c r="H100" s="59"/>
      <c r="I100" s="59"/>
      <c r="J100" s="59"/>
      <c r="K100" s="59"/>
      <c r="L100" s="59"/>
      <c r="M100" s="46">
        <f t="shared" si="26"/>
        <v>144</v>
      </c>
      <c r="N100" s="27">
        <v>0</v>
      </c>
      <c r="O100" s="27">
        <v>0</v>
      </c>
      <c r="P100" s="46">
        <f t="shared" si="29"/>
        <v>144</v>
      </c>
      <c r="Q100" s="52">
        <f t="shared" si="21"/>
        <v>0.9768637532133676</v>
      </c>
      <c r="R100" s="52">
        <f t="shared" si="22"/>
        <v>0.37017994858611825</v>
      </c>
      <c r="S100" s="60"/>
      <c r="T100" s="96"/>
      <c r="U100" s="96"/>
    </row>
    <row r="101" spans="2:21" s="95" customFormat="1" ht="15" customHeight="1" x14ac:dyDescent="0.2">
      <c r="B101" s="13" t="s">
        <v>22</v>
      </c>
      <c r="C101" s="14"/>
      <c r="D101" s="14"/>
      <c r="E101" s="15">
        <f>+SUM(E98:E100)</f>
        <v>4623</v>
      </c>
      <c r="F101" s="15">
        <f t="shared" ref="F101:L101" si="30">+SUM(F98:F100)</f>
        <v>2856</v>
      </c>
      <c r="G101" s="15">
        <f t="shared" si="30"/>
        <v>1267</v>
      </c>
      <c r="H101" s="15">
        <f t="shared" si="30"/>
        <v>0</v>
      </c>
      <c r="I101" s="15">
        <f t="shared" si="30"/>
        <v>0</v>
      </c>
      <c r="J101" s="15">
        <f t="shared" si="30"/>
        <v>0</v>
      </c>
      <c r="K101" s="15">
        <f t="shared" si="30"/>
        <v>0</v>
      </c>
      <c r="L101" s="15">
        <f t="shared" si="30"/>
        <v>0</v>
      </c>
      <c r="M101" s="15">
        <f t="shared" si="26"/>
        <v>1267</v>
      </c>
      <c r="N101" s="15">
        <f>+SUM(N98:N100)</f>
        <v>7</v>
      </c>
      <c r="O101" s="15">
        <f>+SUM(O88:O100)</f>
        <v>0</v>
      </c>
      <c r="P101" s="15">
        <f>+SUM(P98:P100)</f>
        <v>1274</v>
      </c>
      <c r="Q101" s="16">
        <f>IFERROR(F101/E101,0)</f>
        <v>0.61778066190785208</v>
      </c>
      <c r="R101" s="16">
        <f>+IFERROR(M101/E101,0)</f>
        <v>0.27406446030715986</v>
      </c>
      <c r="S101" s="54"/>
      <c r="T101" s="96"/>
      <c r="U101" s="96"/>
    </row>
    <row r="102" spans="2:21" s="95" customFormat="1" ht="15" customHeight="1" x14ac:dyDescent="0.2">
      <c r="B102" s="22" t="s">
        <v>145</v>
      </c>
      <c r="C102" s="37" t="s">
        <v>146</v>
      </c>
      <c r="D102" s="37" t="s">
        <v>147</v>
      </c>
      <c r="E102" s="27">
        <v>140</v>
      </c>
      <c r="F102" s="27">
        <v>140</v>
      </c>
      <c r="G102" s="27">
        <v>1</v>
      </c>
      <c r="H102" s="27">
        <v>121</v>
      </c>
      <c r="I102" s="27">
        <v>0</v>
      </c>
      <c r="J102" s="27">
        <v>0</v>
      </c>
      <c r="K102" s="27">
        <v>0</v>
      </c>
      <c r="L102" s="27">
        <v>0</v>
      </c>
      <c r="M102" s="26">
        <f t="shared" si="26"/>
        <v>122</v>
      </c>
      <c r="N102" s="27">
        <v>0</v>
      </c>
      <c r="O102" s="27">
        <v>0</v>
      </c>
      <c r="P102" s="28">
        <v>122</v>
      </c>
      <c r="Q102" s="29">
        <f t="shared" si="21"/>
        <v>1</v>
      </c>
      <c r="R102" s="29">
        <f t="shared" si="22"/>
        <v>0.87142857142857144</v>
      </c>
      <c r="S102" s="56"/>
      <c r="T102" s="96"/>
      <c r="U102" s="96"/>
    </row>
    <row r="103" spans="2:21" s="95" customFormat="1" ht="15" customHeight="1" x14ac:dyDescent="0.2">
      <c r="B103" s="13" t="s">
        <v>22</v>
      </c>
      <c r="C103" s="14"/>
      <c r="D103" s="14"/>
      <c r="E103" s="15">
        <f>+SUM(E102)</f>
        <v>140</v>
      </c>
      <c r="F103" s="15">
        <f>+SUM(F102)</f>
        <v>140</v>
      </c>
      <c r="G103" s="15">
        <f t="shared" ref="G103:L103" si="31">+SUM(G102)</f>
        <v>1</v>
      </c>
      <c r="H103" s="15">
        <f t="shared" si="31"/>
        <v>121</v>
      </c>
      <c r="I103" s="15">
        <f t="shared" si="31"/>
        <v>0</v>
      </c>
      <c r="J103" s="15">
        <f t="shared" si="31"/>
        <v>0</v>
      </c>
      <c r="K103" s="15">
        <f t="shared" si="31"/>
        <v>0</v>
      </c>
      <c r="L103" s="15">
        <f t="shared" si="31"/>
        <v>0</v>
      </c>
      <c r="M103" s="15">
        <f t="shared" si="26"/>
        <v>122</v>
      </c>
      <c r="N103" s="15">
        <f>+SUM(N102)</f>
        <v>0</v>
      </c>
      <c r="O103" s="15">
        <f>+SUM(O102)</f>
        <v>0</v>
      </c>
      <c r="P103" s="15">
        <f>+SUM(P102)</f>
        <v>122</v>
      </c>
      <c r="Q103" s="16">
        <f>IFERROR(F103/E103,0)</f>
        <v>1</v>
      </c>
      <c r="R103" s="16">
        <f>+IFERROR(M103/E103,0)</f>
        <v>0.87142857142857144</v>
      </c>
      <c r="S103" s="14"/>
      <c r="T103" s="96"/>
      <c r="U103" s="96"/>
    </row>
    <row r="104" spans="2:21" s="95" customFormat="1" ht="15" customHeight="1" x14ac:dyDescent="0.2">
      <c r="B104" s="55" t="s">
        <v>148</v>
      </c>
      <c r="C104" s="55" t="s">
        <v>98</v>
      </c>
      <c r="D104" s="55" t="s">
        <v>149</v>
      </c>
      <c r="E104" s="27">
        <v>6621</v>
      </c>
      <c r="F104" s="27">
        <v>5680</v>
      </c>
      <c r="G104" s="27">
        <v>114</v>
      </c>
      <c r="H104" s="27">
        <v>3924</v>
      </c>
      <c r="I104" s="27">
        <v>488</v>
      </c>
      <c r="J104" s="27">
        <v>114</v>
      </c>
      <c r="K104" s="27">
        <v>0</v>
      </c>
      <c r="L104" s="27">
        <v>0</v>
      </c>
      <c r="M104" s="26">
        <f t="shared" si="26"/>
        <v>4640</v>
      </c>
      <c r="N104" s="27">
        <v>1</v>
      </c>
      <c r="O104" s="27">
        <v>0</v>
      </c>
      <c r="P104" s="28">
        <f>SUM(M104:O104)</f>
        <v>4641</v>
      </c>
      <c r="Q104" s="29">
        <f t="shared" si="21"/>
        <v>0.85787645370789911</v>
      </c>
      <c r="R104" s="29">
        <f t="shared" si="22"/>
        <v>0.70080048331067812</v>
      </c>
      <c r="S104" s="56"/>
      <c r="T104" s="96"/>
      <c r="U104" s="96"/>
    </row>
    <row r="105" spans="2:21" s="95" customFormat="1" ht="15" customHeight="1" x14ac:dyDescent="0.2">
      <c r="B105" s="55" t="s">
        <v>148</v>
      </c>
      <c r="C105" s="55" t="s">
        <v>98</v>
      </c>
      <c r="D105" s="55" t="s">
        <v>150</v>
      </c>
      <c r="E105" s="27">
        <v>10683</v>
      </c>
      <c r="F105" s="27">
        <v>2208</v>
      </c>
      <c r="G105" s="27">
        <v>38</v>
      </c>
      <c r="H105" s="27">
        <v>1133</v>
      </c>
      <c r="I105" s="27">
        <v>866</v>
      </c>
      <c r="J105" s="27">
        <v>57</v>
      </c>
      <c r="K105" s="27">
        <v>0</v>
      </c>
      <c r="L105" s="27">
        <v>0</v>
      </c>
      <c r="M105" s="26">
        <f t="shared" si="26"/>
        <v>2094</v>
      </c>
      <c r="N105" s="27">
        <v>0</v>
      </c>
      <c r="O105" s="27">
        <v>0</v>
      </c>
      <c r="P105" s="28">
        <f>SUM(M105:O105)</f>
        <v>2094</v>
      </c>
      <c r="Q105" s="29">
        <f t="shared" si="21"/>
        <v>0.20668351586632969</v>
      </c>
      <c r="R105" s="29">
        <f t="shared" si="22"/>
        <v>0.19601235607975287</v>
      </c>
      <c r="S105" s="56"/>
      <c r="T105" s="96"/>
      <c r="U105" s="96"/>
    </row>
    <row r="106" spans="2:21" s="95" customFormat="1" ht="15" customHeight="1" x14ac:dyDescent="0.2">
      <c r="B106" s="13" t="s">
        <v>22</v>
      </c>
      <c r="C106" s="50"/>
      <c r="D106" s="50"/>
      <c r="E106" s="15">
        <f t="shared" ref="E106:P106" si="32">+SUM(E104:E105)</f>
        <v>17304</v>
      </c>
      <c r="F106" s="15">
        <f t="shared" si="32"/>
        <v>7888</v>
      </c>
      <c r="G106" s="15">
        <f t="shared" si="32"/>
        <v>152</v>
      </c>
      <c r="H106" s="15">
        <f t="shared" si="32"/>
        <v>5057</v>
      </c>
      <c r="I106" s="15">
        <f t="shared" si="32"/>
        <v>1354</v>
      </c>
      <c r="J106" s="15">
        <f t="shared" si="32"/>
        <v>171</v>
      </c>
      <c r="K106" s="15">
        <f t="shared" si="32"/>
        <v>0</v>
      </c>
      <c r="L106" s="15">
        <f t="shared" si="32"/>
        <v>0</v>
      </c>
      <c r="M106" s="15">
        <f t="shared" si="26"/>
        <v>6734</v>
      </c>
      <c r="N106" s="15">
        <f t="shared" si="32"/>
        <v>1</v>
      </c>
      <c r="O106" s="15">
        <f t="shared" si="32"/>
        <v>0</v>
      </c>
      <c r="P106" s="15">
        <f t="shared" si="32"/>
        <v>6735</v>
      </c>
      <c r="Q106" s="16">
        <f>IFERROR(F106/E106,0)</f>
        <v>0.45584835876098012</v>
      </c>
      <c r="R106" s="16">
        <f>+IFERROR(M106/E106,0)</f>
        <v>0.38915857605177995</v>
      </c>
      <c r="S106" s="50"/>
      <c r="T106" s="96"/>
      <c r="U106" s="96"/>
    </row>
    <row r="107" spans="2:21" s="95" customFormat="1" ht="15" customHeight="1" x14ac:dyDescent="0.2">
      <c r="B107" s="22" t="s">
        <v>151</v>
      </c>
      <c r="C107" s="22" t="s">
        <v>98</v>
      </c>
      <c r="D107" s="22" t="s">
        <v>150</v>
      </c>
      <c r="E107" s="27">
        <v>12160</v>
      </c>
      <c r="F107" s="27">
        <v>2500</v>
      </c>
      <c r="G107" s="27">
        <v>21</v>
      </c>
      <c r="H107" s="27">
        <v>174</v>
      </c>
      <c r="I107" s="27">
        <v>1675</v>
      </c>
      <c r="J107" s="27">
        <v>309</v>
      </c>
      <c r="K107" s="27">
        <v>152</v>
      </c>
      <c r="L107" s="27"/>
      <c r="M107" s="41">
        <f t="shared" si="26"/>
        <v>2331</v>
      </c>
      <c r="N107" s="27">
        <v>28</v>
      </c>
      <c r="O107" s="27">
        <v>0</v>
      </c>
      <c r="P107" s="28">
        <f>SUM(M107:O107)</f>
        <v>2359</v>
      </c>
      <c r="Q107" s="29">
        <f t="shared" si="21"/>
        <v>0.20559210526315788</v>
      </c>
      <c r="R107" s="29">
        <f t="shared" si="22"/>
        <v>0.19169407894736842</v>
      </c>
      <c r="S107" s="62"/>
      <c r="T107" s="96"/>
      <c r="U107" s="96"/>
    </row>
    <row r="108" spans="2:21" s="95" customFormat="1" ht="15" customHeight="1" x14ac:dyDescent="0.2">
      <c r="B108" s="22" t="s">
        <v>151</v>
      </c>
      <c r="C108" s="22" t="s">
        <v>98</v>
      </c>
      <c r="D108" s="22" t="s">
        <v>152</v>
      </c>
      <c r="E108" s="27">
        <v>2039</v>
      </c>
      <c r="F108" s="27">
        <v>180</v>
      </c>
      <c r="G108" s="27">
        <v>7</v>
      </c>
      <c r="H108" s="27">
        <v>7</v>
      </c>
      <c r="I108" s="27">
        <v>117</v>
      </c>
      <c r="J108" s="27"/>
      <c r="K108" s="27"/>
      <c r="L108" s="27"/>
      <c r="M108" s="41">
        <f t="shared" si="26"/>
        <v>131</v>
      </c>
      <c r="N108" s="27"/>
      <c r="O108" s="27"/>
      <c r="P108" s="28">
        <f t="shared" ref="P108:P113" si="33">SUM(M108:O108)</f>
        <v>131</v>
      </c>
      <c r="Q108" s="29">
        <f t="shared" si="21"/>
        <v>8.827856792545366E-2</v>
      </c>
      <c r="R108" s="29">
        <f t="shared" si="22"/>
        <v>6.4247179990191264E-2</v>
      </c>
      <c r="S108" s="49"/>
      <c r="T108" s="96"/>
      <c r="U108" s="96"/>
    </row>
    <row r="109" spans="2:21" s="95" customFormat="1" ht="15" customHeight="1" x14ac:dyDescent="0.2">
      <c r="B109" s="22" t="s">
        <v>151</v>
      </c>
      <c r="C109" s="22" t="s">
        <v>98</v>
      </c>
      <c r="D109" s="22" t="s">
        <v>153</v>
      </c>
      <c r="E109" s="27">
        <v>1716</v>
      </c>
      <c r="F109" s="27">
        <v>100</v>
      </c>
      <c r="G109" s="27"/>
      <c r="H109" s="27"/>
      <c r="I109" s="27">
        <v>101</v>
      </c>
      <c r="J109" s="27"/>
      <c r="K109" s="27"/>
      <c r="L109" s="27"/>
      <c r="M109" s="41">
        <f t="shared" si="26"/>
        <v>101</v>
      </c>
      <c r="N109" s="27"/>
      <c r="O109" s="27"/>
      <c r="P109" s="28">
        <f t="shared" si="33"/>
        <v>101</v>
      </c>
      <c r="Q109" s="29">
        <f t="shared" si="21"/>
        <v>5.8275058275058272E-2</v>
      </c>
      <c r="R109" s="29">
        <f t="shared" si="22"/>
        <v>5.8857808857808856E-2</v>
      </c>
      <c r="S109" s="49"/>
      <c r="T109" s="96"/>
      <c r="U109" s="96"/>
    </row>
    <row r="110" spans="2:21" s="95" customFormat="1" ht="15" customHeight="1" x14ac:dyDescent="0.2">
      <c r="B110" s="22" t="s">
        <v>151</v>
      </c>
      <c r="C110" s="22" t="s">
        <v>98</v>
      </c>
      <c r="D110" s="22" t="s">
        <v>154</v>
      </c>
      <c r="E110" s="27">
        <v>1081</v>
      </c>
      <c r="F110" s="27">
        <v>550</v>
      </c>
      <c r="G110" s="27">
        <v>52</v>
      </c>
      <c r="H110" s="27">
        <v>423</v>
      </c>
      <c r="I110" s="27">
        <v>35</v>
      </c>
      <c r="J110" s="27"/>
      <c r="K110" s="27"/>
      <c r="L110" s="27"/>
      <c r="M110" s="41">
        <f t="shared" si="26"/>
        <v>510</v>
      </c>
      <c r="N110" s="27">
        <v>5</v>
      </c>
      <c r="O110" s="27"/>
      <c r="P110" s="28">
        <f t="shared" si="33"/>
        <v>515</v>
      </c>
      <c r="Q110" s="29">
        <f t="shared" si="21"/>
        <v>0.50878815911193342</v>
      </c>
      <c r="R110" s="29">
        <f t="shared" si="22"/>
        <v>0.47178538390379277</v>
      </c>
      <c r="S110" s="49"/>
      <c r="T110" s="96"/>
      <c r="U110" s="96"/>
    </row>
    <row r="111" spans="2:21" s="95" customFormat="1" ht="15" customHeight="1" x14ac:dyDescent="0.2">
      <c r="B111" s="22" t="s">
        <v>151</v>
      </c>
      <c r="C111" s="22" t="s">
        <v>98</v>
      </c>
      <c r="D111" s="22" t="s">
        <v>155</v>
      </c>
      <c r="E111" s="27">
        <v>1082</v>
      </c>
      <c r="F111" s="27">
        <v>1000</v>
      </c>
      <c r="G111" s="27">
        <v>131</v>
      </c>
      <c r="H111" s="27">
        <v>614</v>
      </c>
      <c r="I111" s="27">
        <v>166</v>
      </c>
      <c r="J111" s="27"/>
      <c r="K111" s="27"/>
      <c r="L111" s="27"/>
      <c r="M111" s="41">
        <f t="shared" si="26"/>
        <v>911</v>
      </c>
      <c r="N111" s="27">
        <v>12</v>
      </c>
      <c r="O111" s="27"/>
      <c r="P111" s="28">
        <f t="shared" si="33"/>
        <v>923</v>
      </c>
      <c r="Q111" s="29">
        <f t="shared" si="21"/>
        <v>0.92421441774491686</v>
      </c>
      <c r="R111" s="29">
        <f t="shared" si="22"/>
        <v>0.84195933456561922</v>
      </c>
      <c r="S111" s="49"/>
      <c r="T111" s="96"/>
      <c r="U111" s="96"/>
    </row>
    <row r="112" spans="2:21" s="95" customFormat="1" ht="15" customHeight="1" x14ac:dyDescent="0.2">
      <c r="B112" s="22" t="s">
        <v>151</v>
      </c>
      <c r="C112" s="22" t="s">
        <v>98</v>
      </c>
      <c r="D112" s="22" t="s">
        <v>156</v>
      </c>
      <c r="E112" s="27">
        <v>427</v>
      </c>
      <c r="F112" s="27">
        <v>30</v>
      </c>
      <c r="G112" s="27"/>
      <c r="H112" s="27">
        <v>28</v>
      </c>
      <c r="I112" s="27"/>
      <c r="J112" s="27"/>
      <c r="K112" s="27"/>
      <c r="L112" s="27"/>
      <c r="M112" s="41">
        <f t="shared" si="26"/>
        <v>28</v>
      </c>
      <c r="N112" s="27"/>
      <c r="O112" s="27"/>
      <c r="P112" s="28">
        <f t="shared" si="33"/>
        <v>28</v>
      </c>
      <c r="Q112" s="29">
        <f t="shared" si="21"/>
        <v>7.0257611241217793E-2</v>
      </c>
      <c r="R112" s="29">
        <f t="shared" si="22"/>
        <v>6.5573770491803282E-2</v>
      </c>
      <c r="S112" s="49"/>
      <c r="T112" s="96"/>
      <c r="U112" s="96"/>
    </row>
    <row r="113" spans="2:21" s="95" customFormat="1" ht="15" customHeight="1" x14ac:dyDescent="0.2">
      <c r="B113" s="22" t="s">
        <v>151</v>
      </c>
      <c r="C113" s="22" t="s">
        <v>98</v>
      </c>
      <c r="D113" s="22" t="s">
        <v>157</v>
      </c>
      <c r="E113" s="27">
        <v>2708</v>
      </c>
      <c r="F113" s="27">
        <v>300</v>
      </c>
      <c r="G113" s="27">
        <v>235</v>
      </c>
      <c r="H113" s="27"/>
      <c r="I113" s="27"/>
      <c r="J113" s="27"/>
      <c r="K113" s="27"/>
      <c r="L113" s="27"/>
      <c r="M113" s="41">
        <f t="shared" si="26"/>
        <v>235</v>
      </c>
      <c r="N113" s="27"/>
      <c r="O113" s="27"/>
      <c r="P113" s="28">
        <f t="shared" si="33"/>
        <v>235</v>
      </c>
      <c r="Q113" s="29">
        <f t="shared" si="21"/>
        <v>0.11078286558345643</v>
      </c>
      <c r="R113" s="29">
        <f t="shared" si="22"/>
        <v>8.6779911373707538E-2</v>
      </c>
      <c r="S113" s="49"/>
      <c r="T113" s="96"/>
      <c r="U113" s="96"/>
    </row>
    <row r="114" spans="2:21" s="95" customFormat="1" ht="15" customHeight="1" x14ac:dyDescent="0.2">
      <c r="B114" s="13" t="s">
        <v>22</v>
      </c>
      <c r="C114" s="14"/>
      <c r="D114" s="14"/>
      <c r="E114" s="15">
        <f t="shared" ref="E114:O114" si="34">+SUM(E107:E113)</f>
        <v>21213</v>
      </c>
      <c r="F114" s="15">
        <f t="shared" si="34"/>
        <v>4660</v>
      </c>
      <c r="G114" s="15">
        <f t="shared" si="34"/>
        <v>446</v>
      </c>
      <c r="H114" s="15">
        <f t="shared" si="34"/>
        <v>1246</v>
      </c>
      <c r="I114" s="15">
        <f t="shared" si="34"/>
        <v>2094</v>
      </c>
      <c r="J114" s="15">
        <f t="shared" si="34"/>
        <v>309</v>
      </c>
      <c r="K114" s="15">
        <f t="shared" si="34"/>
        <v>152</v>
      </c>
      <c r="L114" s="15">
        <f t="shared" si="34"/>
        <v>0</v>
      </c>
      <c r="M114" s="15">
        <f t="shared" si="26"/>
        <v>4247</v>
      </c>
      <c r="N114" s="15">
        <f t="shared" si="34"/>
        <v>45</v>
      </c>
      <c r="O114" s="15">
        <f t="shared" si="34"/>
        <v>0</v>
      </c>
      <c r="P114" s="15">
        <f>+SUM(P107:P113)</f>
        <v>4292</v>
      </c>
      <c r="Q114" s="16">
        <f>IFERROR(F114/E114,0)</f>
        <v>0.21967661339744496</v>
      </c>
      <c r="R114" s="16">
        <f>+IFERROR(M114/E114,0)</f>
        <v>0.20020741997831518</v>
      </c>
      <c r="S114" s="50"/>
      <c r="T114" s="96"/>
      <c r="U114" s="96"/>
    </row>
    <row r="115" spans="2:21" s="95" customFormat="1" ht="15" customHeight="1" x14ac:dyDescent="0.2">
      <c r="B115" s="55" t="s">
        <v>158</v>
      </c>
      <c r="C115" s="37" t="s">
        <v>98</v>
      </c>
      <c r="D115" s="37" t="s">
        <v>159</v>
      </c>
      <c r="E115" s="27">
        <v>4500</v>
      </c>
      <c r="F115" s="27">
        <v>3500</v>
      </c>
      <c r="G115" s="27">
        <v>712</v>
      </c>
      <c r="H115" s="27">
        <v>1634</v>
      </c>
      <c r="I115" s="27">
        <v>188</v>
      </c>
      <c r="J115" s="27">
        <v>0</v>
      </c>
      <c r="K115" s="27">
        <v>0</v>
      </c>
      <c r="L115" s="27">
        <v>0</v>
      </c>
      <c r="M115" s="26">
        <f t="shared" si="26"/>
        <v>2534</v>
      </c>
      <c r="N115" s="27">
        <v>3</v>
      </c>
      <c r="O115" s="27">
        <v>0</v>
      </c>
      <c r="P115" s="28">
        <f>SUM(M115:O115)</f>
        <v>2537</v>
      </c>
      <c r="Q115" s="29">
        <f t="shared" si="21"/>
        <v>0.77777777777777779</v>
      </c>
      <c r="R115" s="29">
        <f t="shared" si="22"/>
        <v>0.56311111111111112</v>
      </c>
      <c r="S115" s="56"/>
      <c r="T115" s="96"/>
      <c r="U115" s="96"/>
    </row>
    <row r="116" spans="2:21" s="95" customFormat="1" ht="15" customHeight="1" x14ac:dyDescent="0.2">
      <c r="B116" s="55" t="s">
        <v>158</v>
      </c>
      <c r="C116" s="37" t="s">
        <v>98</v>
      </c>
      <c r="D116" s="37" t="s">
        <v>160</v>
      </c>
      <c r="E116" s="27">
        <v>2300</v>
      </c>
      <c r="F116" s="27">
        <v>2300</v>
      </c>
      <c r="G116" s="27">
        <v>665</v>
      </c>
      <c r="H116" s="27">
        <v>1424</v>
      </c>
      <c r="I116" s="27">
        <v>30</v>
      </c>
      <c r="J116" s="27">
        <v>0</v>
      </c>
      <c r="K116" s="27">
        <v>0</v>
      </c>
      <c r="L116" s="27">
        <v>0</v>
      </c>
      <c r="M116" s="26">
        <f t="shared" si="26"/>
        <v>2119</v>
      </c>
      <c r="N116" s="27">
        <v>38</v>
      </c>
      <c r="O116" s="27">
        <v>0</v>
      </c>
      <c r="P116" s="28">
        <f t="shared" ref="P116:P187" si="35">SUM(M116:O116)</f>
        <v>2157</v>
      </c>
      <c r="Q116" s="29">
        <f t="shared" si="21"/>
        <v>1</v>
      </c>
      <c r="R116" s="29">
        <f t="shared" si="22"/>
        <v>0.92130434782608694</v>
      </c>
      <c r="S116" s="56"/>
      <c r="T116" s="96"/>
      <c r="U116" s="96"/>
    </row>
    <row r="117" spans="2:21" s="95" customFormat="1" ht="15" customHeight="1" x14ac:dyDescent="0.2">
      <c r="B117" s="55" t="s">
        <v>158</v>
      </c>
      <c r="C117" s="37" t="s">
        <v>112</v>
      </c>
      <c r="D117" s="37" t="s">
        <v>161</v>
      </c>
      <c r="E117" s="27">
        <v>1800</v>
      </c>
      <c r="F117" s="27">
        <v>1800</v>
      </c>
      <c r="G117" s="27">
        <v>668</v>
      </c>
      <c r="H117" s="27">
        <v>843</v>
      </c>
      <c r="I117" s="27">
        <v>157</v>
      </c>
      <c r="J117" s="27">
        <v>0</v>
      </c>
      <c r="K117" s="27">
        <v>0</v>
      </c>
      <c r="L117" s="27">
        <v>0</v>
      </c>
      <c r="M117" s="26">
        <f t="shared" si="26"/>
        <v>1668</v>
      </c>
      <c r="N117" s="27">
        <v>9</v>
      </c>
      <c r="O117" s="27">
        <v>0</v>
      </c>
      <c r="P117" s="28">
        <f t="shared" si="35"/>
        <v>1677</v>
      </c>
      <c r="Q117" s="29">
        <f t="shared" si="21"/>
        <v>1</v>
      </c>
      <c r="R117" s="29">
        <f t="shared" si="22"/>
        <v>0.92666666666666664</v>
      </c>
      <c r="S117" s="56"/>
      <c r="T117" s="96"/>
      <c r="U117" s="96"/>
    </row>
    <row r="118" spans="2:21" s="95" customFormat="1" ht="15" customHeight="1" x14ac:dyDescent="0.2">
      <c r="B118" s="55" t="s">
        <v>158</v>
      </c>
      <c r="C118" s="37" t="s">
        <v>98</v>
      </c>
      <c r="D118" s="37" t="s">
        <v>162</v>
      </c>
      <c r="E118" s="27">
        <v>1500</v>
      </c>
      <c r="F118" s="27">
        <v>1500</v>
      </c>
      <c r="G118" s="27">
        <v>460</v>
      </c>
      <c r="H118" s="27">
        <v>1011</v>
      </c>
      <c r="I118" s="27">
        <v>19</v>
      </c>
      <c r="J118" s="27">
        <v>0</v>
      </c>
      <c r="K118" s="27">
        <v>0</v>
      </c>
      <c r="L118" s="27">
        <v>0</v>
      </c>
      <c r="M118" s="26">
        <f t="shared" si="26"/>
        <v>1490</v>
      </c>
      <c r="N118" s="27">
        <v>4</v>
      </c>
      <c r="O118" s="27">
        <v>0</v>
      </c>
      <c r="P118" s="28">
        <f t="shared" si="35"/>
        <v>1494</v>
      </c>
      <c r="Q118" s="29">
        <f t="shared" si="21"/>
        <v>1</v>
      </c>
      <c r="R118" s="29">
        <f t="shared" si="22"/>
        <v>0.99333333333333329</v>
      </c>
      <c r="S118" s="56"/>
      <c r="T118" s="96"/>
      <c r="U118" s="96"/>
    </row>
    <row r="119" spans="2:21" s="95" customFormat="1" ht="15" customHeight="1" x14ac:dyDescent="0.2">
      <c r="B119" s="55" t="s">
        <v>158</v>
      </c>
      <c r="C119" s="37" t="s">
        <v>98</v>
      </c>
      <c r="D119" s="37" t="s">
        <v>163</v>
      </c>
      <c r="E119" s="27">
        <v>500</v>
      </c>
      <c r="F119" s="27">
        <v>500</v>
      </c>
      <c r="G119" s="27">
        <v>108</v>
      </c>
      <c r="H119" s="27">
        <v>301</v>
      </c>
      <c r="I119" s="27">
        <v>33</v>
      </c>
      <c r="J119" s="27">
        <v>0</v>
      </c>
      <c r="K119" s="27">
        <v>0</v>
      </c>
      <c r="L119" s="27">
        <v>0</v>
      </c>
      <c r="M119" s="26">
        <f t="shared" si="26"/>
        <v>442</v>
      </c>
      <c r="N119" s="27">
        <v>3</v>
      </c>
      <c r="O119" s="27">
        <v>0</v>
      </c>
      <c r="P119" s="28">
        <f t="shared" si="35"/>
        <v>445</v>
      </c>
      <c r="Q119" s="29">
        <f t="shared" si="21"/>
        <v>1</v>
      </c>
      <c r="R119" s="29">
        <f t="shared" si="22"/>
        <v>0.88400000000000001</v>
      </c>
      <c r="S119" s="56"/>
      <c r="T119" s="96"/>
      <c r="U119" s="96"/>
    </row>
    <row r="120" spans="2:21" s="95" customFormat="1" ht="15" customHeight="1" x14ac:dyDescent="0.2">
      <c r="B120" s="55" t="s">
        <v>158</v>
      </c>
      <c r="C120" s="37" t="s">
        <v>98</v>
      </c>
      <c r="D120" s="37" t="s">
        <v>164</v>
      </c>
      <c r="E120" s="27">
        <v>590</v>
      </c>
      <c r="F120" s="27">
        <v>590</v>
      </c>
      <c r="G120" s="27">
        <v>162</v>
      </c>
      <c r="H120" s="27">
        <v>373</v>
      </c>
      <c r="I120" s="27">
        <v>34</v>
      </c>
      <c r="J120" s="27">
        <v>0</v>
      </c>
      <c r="K120" s="27">
        <v>0</v>
      </c>
      <c r="L120" s="27">
        <v>0</v>
      </c>
      <c r="M120" s="26">
        <f t="shared" si="26"/>
        <v>569</v>
      </c>
      <c r="N120" s="27">
        <v>2</v>
      </c>
      <c r="O120" s="27">
        <v>0</v>
      </c>
      <c r="P120" s="28">
        <f t="shared" si="35"/>
        <v>571</v>
      </c>
      <c r="Q120" s="29">
        <f t="shared" si="21"/>
        <v>1</v>
      </c>
      <c r="R120" s="29">
        <f t="shared" si="22"/>
        <v>0.96440677966101696</v>
      </c>
      <c r="S120" s="56"/>
      <c r="T120" s="96"/>
      <c r="U120" s="96"/>
    </row>
    <row r="121" spans="2:21" s="95" customFormat="1" ht="15" customHeight="1" x14ac:dyDescent="0.2">
      <c r="B121" s="55" t="s">
        <v>158</v>
      </c>
      <c r="C121" s="37" t="s">
        <v>98</v>
      </c>
      <c r="D121" s="37" t="s">
        <v>165</v>
      </c>
      <c r="E121" s="27">
        <v>1053</v>
      </c>
      <c r="F121" s="27">
        <v>1053</v>
      </c>
      <c r="G121" s="27">
        <v>36</v>
      </c>
      <c r="H121" s="27">
        <v>443</v>
      </c>
      <c r="I121" s="27">
        <v>318</v>
      </c>
      <c r="J121" s="27">
        <v>0</v>
      </c>
      <c r="K121" s="27">
        <v>0</v>
      </c>
      <c r="L121" s="27">
        <v>0</v>
      </c>
      <c r="M121" s="26">
        <f t="shared" si="26"/>
        <v>797</v>
      </c>
      <c r="N121" s="27">
        <v>11</v>
      </c>
      <c r="O121" s="27">
        <v>0</v>
      </c>
      <c r="P121" s="28">
        <f t="shared" si="35"/>
        <v>808</v>
      </c>
      <c r="Q121" s="29">
        <f t="shared" si="21"/>
        <v>1</v>
      </c>
      <c r="R121" s="29">
        <f t="shared" si="22"/>
        <v>0.75688509021842354</v>
      </c>
      <c r="S121" s="56"/>
      <c r="T121" s="96"/>
      <c r="U121" s="96"/>
    </row>
    <row r="122" spans="2:21" s="95" customFormat="1" ht="15" customHeight="1" x14ac:dyDescent="0.2">
      <c r="B122" s="55" t="s">
        <v>158</v>
      </c>
      <c r="C122" s="37" t="s">
        <v>166</v>
      </c>
      <c r="D122" s="37" t="s">
        <v>167</v>
      </c>
      <c r="E122" s="27">
        <v>1186</v>
      </c>
      <c r="F122" s="27">
        <v>1186</v>
      </c>
      <c r="G122" s="27">
        <v>791</v>
      </c>
      <c r="H122" s="27">
        <v>112</v>
      </c>
      <c r="I122" s="27">
        <v>0</v>
      </c>
      <c r="J122" s="27">
        <v>0</v>
      </c>
      <c r="K122" s="27">
        <v>0</v>
      </c>
      <c r="L122" s="27">
        <v>0</v>
      </c>
      <c r="M122" s="26">
        <f t="shared" si="26"/>
        <v>903</v>
      </c>
      <c r="N122" s="27">
        <v>2</v>
      </c>
      <c r="O122" s="27">
        <v>0</v>
      </c>
      <c r="P122" s="28">
        <f t="shared" si="35"/>
        <v>905</v>
      </c>
      <c r="Q122" s="29">
        <f t="shared" si="21"/>
        <v>1</v>
      </c>
      <c r="R122" s="29">
        <f t="shared" si="22"/>
        <v>0.76138279932546371</v>
      </c>
      <c r="S122" s="56"/>
      <c r="T122" s="96"/>
      <c r="U122" s="96"/>
    </row>
    <row r="123" spans="2:21" s="95" customFormat="1" ht="15" customHeight="1" x14ac:dyDescent="0.2">
      <c r="B123" s="55" t="s">
        <v>158</v>
      </c>
      <c r="C123" s="37" t="s">
        <v>166</v>
      </c>
      <c r="D123" s="37" t="s">
        <v>168</v>
      </c>
      <c r="E123" s="27">
        <v>3018</v>
      </c>
      <c r="F123" s="27">
        <v>2690</v>
      </c>
      <c r="G123" s="27">
        <v>1307</v>
      </c>
      <c r="H123" s="27">
        <v>516</v>
      </c>
      <c r="I123" s="27">
        <v>1</v>
      </c>
      <c r="J123" s="27">
        <v>0</v>
      </c>
      <c r="K123" s="27">
        <v>0</v>
      </c>
      <c r="L123" s="27">
        <v>0</v>
      </c>
      <c r="M123" s="26">
        <f t="shared" si="26"/>
        <v>1824</v>
      </c>
      <c r="N123" s="27">
        <v>6</v>
      </c>
      <c r="O123" s="27">
        <v>0</v>
      </c>
      <c r="P123" s="28">
        <f t="shared" si="35"/>
        <v>1830</v>
      </c>
      <c r="Q123" s="29">
        <f t="shared" si="21"/>
        <v>0.89131875414181572</v>
      </c>
      <c r="R123" s="29">
        <f t="shared" si="22"/>
        <v>0.60437375745526833</v>
      </c>
      <c r="S123" s="56"/>
      <c r="T123" s="96"/>
      <c r="U123" s="96"/>
    </row>
    <row r="124" spans="2:21" s="95" customFormat="1" ht="15" customHeight="1" x14ac:dyDescent="0.2">
      <c r="B124" s="55" t="s">
        <v>158</v>
      </c>
      <c r="C124" s="37" t="s">
        <v>98</v>
      </c>
      <c r="D124" s="37" t="s">
        <v>169</v>
      </c>
      <c r="E124" s="27">
        <v>901</v>
      </c>
      <c r="F124" s="27">
        <v>901</v>
      </c>
      <c r="G124" s="27">
        <v>123</v>
      </c>
      <c r="H124" s="27">
        <v>236</v>
      </c>
      <c r="I124" s="27">
        <v>6</v>
      </c>
      <c r="J124" s="27">
        <v>0</v>
      </c>
      <c r="K124" s="27">
        <v>0</v>
      </c>
      <c r="L124" s="27">
        <v>0</v>
      </c>
      <c r="M124" s="26">
        <f t="shared" si="26"/>
        <v>365</v>
      </c>
      <c r="N124" s="27">
        <v>0</v>
      </c>
      <c r="O124" s="27">
        <v>0</v>
      </c>
      <c r="P124" s="28">
        <f t="shared" si="35"/>
        <v>365</v>
      </c>
      <c r="Q124" s="29">
        <f t="shared" si="21"/>
        <v>1</v>
      </c>
      <c r="R124" s="29">
        <f t="shared" si="22"/>
        <v>0.40510543840177582</v>
      </c>
      <c r="S124" s="56"/>
      <c r="T124" s="96"/>
      <c r="U124" s="96"/>
    </row>
    <row r="125" spans="2:21" s="95" customFormat="1" ht="15" customHeight="1" x14ac:dyDescent="0.2">
      <c r="B125" s="55" t="s">
        <v>158</v>
      </c>
      <c r="C125" s="37" t="s">
        <v>166</v>
      </c>
      <c r="D125" s="37" t="s">
        <v>170</v>
      </c>
      <c r="E125" s="27">
        <v>700</v>
      </c>
      <c r="F125" s="27">
        <v>700</v>
      </c>
      <c r="G125" s="27">
        <v>492</v>
      </c>
      <c r="H125" s="27">
        <v>231</v>
      </c>
      <c r="I125" s="27">
        <v>1</v>
      </c>
      <c r="J125" s="27">
        <v>0</v>
      </c>
      <c r="K125" s="27">
        <v>0</v>
      </c>
      <c r="L125" s="27">
        <v>0</v>
      </c>
      <c r="M125" s="26">
        <f t="shared" si="26"/>
        <v>724</v>
      </c>
      <c r="N125" s="27">
        <v>0</v>
      </c>
      <c r="O125" s="27">
        <v>0</v>
      </c>
      <c r="P125" s="28">
        <f t="shared" si="35"/>
        <v>724</v>
      </c>
      <c r="Q125" s="29">
        <f t="shared" si="21"/>
        <v>1</v>
      </c>
      <c r="R125" s="29">
        <f t="shared" si="22"/>
        <v>1.0342857142857143</v>
      </c>
      <c r="S125" s="56"/>
      <c r="T125" s="96"/>
      <c r="U125" s="96"/>
    </row>
    <row r="126" spans="2:21" s="95" customFormat="1" ht="15" customHeight="1" x14ac:dyDescent="0.2">
      <c r="B126" s="55" t="s">
        <v>158</v>
      </c>
      <c r="C126" s="37" t="s">
        <v>24</v>
      </c>
      <c r="D126" s="37" t="s">
        <v>171</v>
      </c>
      <c r="E126" s="27">
        <v>1241</v>
      </c>
      <c r="F126" s="27">
        <v>600</v>
      </c>
      <c r="G126" s="27">
        <v>380</v>
      </c>
      <c r="H126" s="27">
        <v>1</v>
      </c>
      <c r="I126" s="27">
        <v>0</v>
      </c>
      <c r="J126" s="27">
        <v>0</v>
      </c>
      <c r="K126" s="27">
        <v>0</v>
      </c>
      <c r="L126" s="27">
        <v>0</v>
      </c>
      <c r="M126" s="26">
        <f t="shared" si="26"/>
        <v>381</v>
      </c>
      <c r="N126" s="27">
        <v>0</v>
      </c>
      <c r="O126" s="27">
        <v>0</v>
      </c>
      <c r="P126" s="28">
        <f t="shared" si="35"/>
        <v>381</v>
      </c>
      <c r="Q126" s="29">
        <f t="shared" si="21"/>
        <v>0.48348106365834004</v>
      </c>
      <c r="R126" s="29">
        <f t="shared" si="22"/>
        <v>0.30701047542304594</v>
      </c>
      <c r="S126" s="56"/>
      <c r="T126" s="96"/>
      <c r="U126" s="96"/>
    </row>
    <row r="127" spans="2:21" s="95" customFormat="1" ht="15" customHeight="1" x14ac:dyDescent="0.2">
      <c r="B127" s="55" t="s">
        <v>158</v>
      </c>
      <c r="C127" s="37" t="s">
        <v>24</v>
      </c>
      <c r="D127" s="37" t="s">
        <v>172</v>
      </c>
      <c r="E127" s="27">
        <v>1850</v>
      </c>
      <c r="F127" s="27">
        <v>1626</v>
      </c>
      <c r="G127" s="27">
        <v>515</v>
      </c>
      <c r="H127" s="27">
        <v>401</v>
      </c>
      <c r="I127" s="27">
        <v>0</v>
      </c>
      <c r="J127" s="27">
        <v>0</v>
      </c>
      <c r="K127" s="27">
        <v>0</v>
      </c>
      <c r="L127" s="27">
        <v>0</v>
      </c>
      <c r="M127" s="26">
        <f t="shared" si="26"/>
        <v>916</v>
      </c>
      <c r="N127" s="27">
        <v>0</v>
      </c>
      <c r="O127" s="27">
        <v>0</v>
      </c>
      <c r="P127" s="28">
        <f t="shared" si="35"/>
        <v>916</v>
      </c>
      <c r="Q127" s="29">
        <f t="shared" si="21"/>
        <v>0.87891891891891893</v>
      </c>
      <c r="R127" s="29">
        <f t="shared" si="22"/>
        <v>0.49513513513513513</v>
      </c>
      <c r="S127" s="56"/>
      <c r="T127" s="96"/>
      <c r="U127" s="96"/>
    </row>
    <row r="128" spans="2:21" s="95" customFormat="1" ht="15" customHeight="1" x14ac:dyDescent="0.2">
      <c r="B128" s="55" t="s">
        <v>158</v>
      </c>
      <c r="C128" s="37" t="s">
        <v>166</v>
      </c>
      <c r="D128" s="37" t="s">
        <v>173</v>
      </c>
      <c r="E128" s="27">
        <v>612</v>
      </c>
      <c r="F128" s="27">
        <v>612</v>
      </c>
      <c r="G128" s="27">
        <v>5</v>
      </c>
      <c r="H128" s="27">
        <v>572</v>
      </c>
      <c r="I128" s="27">
        <v>0</v>
      </c>
      <c r="J128" s="27">
        <v>0</v>
      </c>
      <c r="K128" s="27">
        <v>0</v>
      </c>
      <c r="L128" s="27">
        <v>0</v>
      </c>
      <c r="M128" s="26">
        <f t="shared" si="26"/>
        <v>577</v>
      </c>
      <c r="N128" s="27">
        <v>0</v>
      </c>
      <c r="O128" s="27">
        <v>0</v>
      </c>
      <c r="P128" s="28">
        <f t="shared" si="35"/>
        <v>577</v>
      </c>
      <c r="Q128" s="29">
        <f t="shared" si="21"/>
        <v>1</v>
      </c>
      <c r="R128" s="29">
        <f t="shared" si="22"/>
        <v>0.94281045751633985</v>
      </c>
      <c r="S128" s="56"/>
      <c r="T128" s="96"/>
      <c r="U128" s="96"/>
    </row>
    <row r="129" spans="2:21" s="95" customFormat="1" ht="15" customHeight="1" x14ac:dyDescent="0.2">
      <c r="B129" s="13" t="s">
        <v>22</v>
      </c>
      <c r="C129" s="14"/>
      <c r="D129" s="14"/>
      <c r="E129" s="15">
        <f t="shared" ref="E129:P129" si="36">+SUM(E115:E128)</f>
        <v>21751</v>
      </c>
      <c r="F129" s="15">
        <f t="shared" si="36"/>
        <v>19558</v>
      </c>
      <c r="G129" s="15">
        <f t="shared" si="36"/>
        <v>6424</v>
      </c>
      <c r="H129" s="15">
        <f t="shared" si="36"/>
        <v>8098</v>
      </c>
      <c r="I129" s="15">
        <f t="shared" si="36"/>
        <v>787</v>
      </c>
      <c r="J129" s="15">
        <f t="shared" si="36"/>
        <v>0</v>
      </c>
      <c r="K129" s="15">
        <f t="shared" si="36"/>
        <v>0</v>
      </c>
      <c r="L129" s="15">
        <f t="shared" si="36"/>
        <v>0</v>
      </c>
      <c r="M129" s="15">
        <f t="shared" si="26"/>
        <v>15309</v>
      </c>
      <c r="N129" s="15">
        <f t="shared" si="36"/>
        <v>78</v>
      </c>
      <c r="O129" s="15">
        <f t="shared" si="36"/>
        <v>0</v>
      </c>
      <c r="P129" s="15">
        <f t="shared" si="36"/>
        <v>15387</v>
      </c>
      <c r="Q129" s="16">
        <f>IFERROR(F129/E129,0)</f>
        <v>0.89917704933106524</v>
      </c>
      <c r="R129" s="16">
        <f>+IFERROR(M129/E129,0)</f>
        <v>0.70382970897889752</v>
      </c>
      <c r="S129" s="50"/>
      <c r="T129" s="96"/>
      <c r="U129" s="96"/>
    </row>
    <row r="130" spans="2:21" s="95" customFormat="1" ht="15" customHeight="1" x14ac:dyDescent="0.2">
      <c r="B130" s="55" t="s">
        <v>174</v>
      </c>
      <c r="C130" s="55" t="s">
        <v>73</v>
      </c>
      <c r="D130" s="55" t="s">
        <v>175</v>
      </c>
      <c r="E130" s="27">
        <v>4234</v>
      </c>
      <c r="F130" s="27">
        <v>316</v>
      </c>
      <c r="G130" s="27">
        <v>314</v>
      </c>
      <c r="H130" s="27">
        <v>2</v>
      </c>
      <c r="I130" s="27">
        <v>0</v>
      </c>
      <c r="J130" s="27">
        <v>0</v>
      </c>
      <c r="K130" s="27">
        <v>0</v>
      </c>
      <c r="L130" s="27">
        <v>0</v>
      </c>
      <c r="M130" s="26">
        <f t="shared" si="26"/>
        <v>316</v>
      </c>
      <c r="N130" s="27">
        <v>0</v>
      </c>
      <c r="O130" s="27">
        <v>0</v>
      </c>
      <c r="P130" s="28">
        <f t="shared" si="35"/>
        <v>316</v>
      </c>
      <c r="Q130" s="29">
        <f t="shared" si="21"/>
        <v>7.4633915918752958E-2</v>
      </c>
      <c r="R130" s="29">
        <f t="shared" si="22"/>
        <v>7.4633915918752958E-2</v>
      </c>
      <c r="S130" s="49"/>
      <c r="T130" s="96"/>
      <c r="U130" s="96"/>
    </row>
    <row r="131" spans="2:21" s="95" customFormat="1" ht="15" customHeight="1" x14ac:dyDescent="0.2">
      <c r="B131" s="55" t="s">
        <v>174</v>
      </c>
      <c r="C131" s="55" t="s">
        <v>73</v>
      </c>
      <c r="D131" s="55" t="s">
        <v>175</v>
      </c>
      <c r="E131" s="27">
        <v>4234</v>
      </c>
      <c r="F131" s="27">
        <v>41</v>
      </c>
      <c r="G131" s="27">
        <v>41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6">
        <f t="shared" si="26"/>
        <v>41</v>
      </c>
      <c r="N131" s="27">
        <v>0</v>
      </c>
      <c r="O131" s="27">
        <v>0</v>
      </c>
      <c r="P131" s="28">
        <f t="shared" si="35"/>
        <v>41</v>
      </c>
      <c r="Q131" s="29">
        <f t="shared" si="21"/>
        <v>9.683514407179971E-3</v>
      </c>
      <c r="R131" s="29">
        <f t="shared" si="22"/>
        <v>9.683514407179971E-3</v>
      </c>
      <c r="S131" s="49"/>
      <c r="T131" s="96"/>
      <c r="U131" s="96"/>
    </row>
    <row r="132" spans="2:21" s="95" customFormat="1" ht="15" customHeight="1" x14ac:dyDescent="0.2">
      <c r="B132" s="13" t="s">
        <v>22</v>
      </c>
      <c r="C132" s="14"/>
      <c r="D132" s="14"/>
      <c r="E132" s="15">
        <f>+SUM(E130:E131)</f>
        <v>8468</v>
      </c>
      <c r="F132" s="15">
        <f t="shared" ref="F132:L132" si="37">+SUM(F130:F131)</f>
        <v>357</v>
      </c>
      <c r="G132" s="15">
        <f t="shared" si="37"/>
        <v>355</v>
      </c>
      <c r="H132" s="15">
        <f t="shared" si="37"/>
        <v>2</v>
      </c>
      <c r="I132" s="15">
        <f t="shared" si="37"/>
        <v>0</v>
      </c>
      <c r="J132" s="15">
        <f t="shared" si="37"/>
        <v>0</v>
      </c>
      <c r="K132" s="15">
        <f t="shared" si="37"/>
        <v>0</v>
      </c>
      <c r="L132" s="15">
        <f t="shared" si="37"/>
        <v>0</v>
      </c>
      <c r="M132" s="15">
        <f t="shared" si="26"/>
        <v>357</v>
      </c>
      <c r="N132" s="15">
        <f>+SUM(N130:N131)</f>
        <v>0</v>
      </c>
      <c r="O132" s="15">
        <f>+SUM(O130:O131)</f>
        <v>0</v>
      </c>
      <c r="P132" s="15">
        <f>+SUM(P130:P131)</f>
        <v>357</v>
      </c>
      <c r="Q132" s="16">
        <f>IFERROR(F132/E132,0)</f>
        <v>4.2158715162966459E-2</v>
      </c>
      <c r="R132" s="16">
        <f>+IFERROR(M132/E132,0)</f>
        <v>4.2158715162966459E-2</v>
      </c>
      <c r="S132" s="50"/>
      <c r="T132" s="96"/>
      <c r="U132" s="96"/>
    </row>
    <row r="133" spans="2:21" s="95" customFormat="1" ht="15" customHeight="1" x14ac:dyDescent="0.2">
      <c r="B133" s="55" t="s">
        <v>176</v>
      </c>
      <c r="C133" s="55" t="s">
        <v>98</v>
      </c>
      <c r="D133" s="55" t="s">
        <v>153</v>
      </c>
      <c r="E133" s="27">
        <v>1981</v>
      </c>
      <c r="F133" s="27">
        <v>2310</v>
      </c>
      <c r="G133" s="27">
        <v>56</v>
      </c>
      <c r="H133" s="27">
        <v>1084</v>
      </c>
      <c r="I133" s="27">
        <v>947</v>
      </c>
      <c r="J133" s="27">
        <v>91</v>
      </c>
      <c r="K133" s="27">
        <v>0</v>
      </c>
      <c r="L133" s="27">
        <v>0</v>
      </c>
      <c r="M133" s="26">
        <f t="shared" si="26"/>
        <v>2178</v>
      </c>
      <c r="N133" s="27">
        <v>0</v>
      </c>
      <c r="O133" s="27">
        <v>0</v>
      </c>
      <c r="P133" s="28">
        <f t="shared" si="35"/>
        <v>2178</v>
      </c>
      <c r="Q133" s="29">
        <f t="shared" si="21"/>
        <v>1.1660777385159011</v>
      </c>
      <c r="R133" s="29">
        <f t="shared" si="22"/>
        <v>1.099444724886421</v>
      </c>
      <c r="S133" s="62"/>
      <c r="T133" s="96"/>
      <c r="U133" s="96"/>
    </row>
    <row r="134" spans="2:21" s="95" customFormat="1" ht="15" customHeight="1" x14ac:dyDescent="0.2">
      <c r="B134" s="55" t="s">
        <v>176</v>
      </c>
      <c r="C134" s="55" t="s">
        <v>98</v>
      </c>
      <c r="D134" s="55" t="s">
        <v>150</v>
      </c>
      <c r="E134" s="27">
        <v>10683</v>
      </c>
      <c r="F134" s="27">
        <v>5820</v>
      </c>
      <c r="G134" s="27">
        <v>35</v>
      </c>
      <c r="H134" s="27">
        <v>2708</v>
      </c>
      <c r="I134" s="27">
        <v>2337</v>
      </c>
      <c r="J134" s="27">
        <v>59</v>
      </c>
      <c r="K134" s="27">
        <v>0</v>
      </c>
      <c r="L134" s="27">
        <v>0</v>
      </c>
      <c r="M134" s="26">
        <f t="shared" si="26"/>
        <v>5139</v>
      </c>
      <c r="N134" s="27">
        <v>0</v>
      </c>
      <c r="O134" s="27">
        <v>0</v>
      </c>
      <c r="P134" s="28">
        <f t="shared" si="35"/>
        <v>5139</v>
      </c>
      <c r="Q134" s="29">
        <f t="shared" si="21"/>
        <v>0.54479078910418421</v>
      </c>
      <c r="R134" s="29">
        <f t="shared" si="22"/>
        <v>0.48104465037910699</v>
      </c>
      <c r="S134" s="49"/>
      <c r="T134" s="96"/>
      <c r="U134" s="96"/>
    </row>
    <row r="135" spans="2:21" s="95" customFormat="1" ht="15" customHeight="1" x14ac:dyDescent="0.2">
      <c r="B135" s="55" t="s">
        <v>176</v>
      </c>
      <c r="C135" s="55" t="s">
        <v>98</v>
      </c>
      <c r="D135" s="55" t="s">
        <v>152</v>
      </c>
      <c r="E135" s="27">
        <v>7944</v>
      </c>
      <c r="F135" s="27">
        <v>2262</v>
      </c>
      <c r="G135" s="27">
        <v>323</v>
      </c>
      <c r="H135" s="27">
        <v>1300</v>
      </c>
      <c r="I135" s="27">
        <v>0</v>
      </c>
      <c r="J135" s="27">
        <v>0</v>
      </c>
      <c r="K135" s="27">
        <v>0</v>
      </c>
      <c r="L135" s="27">
        <v>0</v>
      </c>
      <c r="M135" s="26">
        <f t="shared" si="26"/>
        <v>1623</v>
      </c>
      <c r="N135" s="27">
        <v>0</v>
      </c>
      <c r="O135" s="27">
        <v>0</v>
      </c>
      <c r="P135" s="28">
        <f t="shared" si="35"/>
        <v>1623</v>
      </c>
      <c r="Q135" s="29">
        <f t="shared" si="21"/>
        <v>0.28474320241691842</v>
      </c>
      <c r="R135" s="29">
        <f t="shared" si="22"/>
        <v>0.20430513595166164</v>
      </c>
      <c r="S135" s="49"/>
      <c r="T135" s="96"/>
      <c r="U135" s="96"/>
    </row>
    <row r="136" spans="2:21" s="95" customFormat="1" ht="15" customHeight="1" x14ac:dyDescent="0.2">
      <c r="B136" s="13" t="s">
        <v>22</v>
      </c>
      <c r="C136" s="14"/>
      <c r="D136" s="14"/>
      <c r="E136" s="15">
        <f t="shared" ref="E136:P136" si="38">+SUM(E133:E135)</f>
        <v>20608</v>
      </c>
      <c r="F136" s="15">
        <f t="shared" si="38"/>
        <v>10392</v>
      </c>
      <c r="G136" s="15">
        <f t="shared" si="38"/>
        <v>414</v>
      </c>
      <c r="H136" s="15">
        <f t="shared" si="38"/>
        <v>5092</v>
      </c>
      <c r="I136" s="15">
        <f t="shared" si="38"/>
        <v>3284</v>
      </c>
      <c r="J136" s="15">
        <f t="shared" si="38"/>
        <v>150</v>
      </c>
      <c r="K136" s="15">
        <f t="shared" si="38"/>
        <v>0</v>
      </c>
      <c r="L136" s="15">
        <f t="shared" si="38"/>
        <v>0</v>
      </c>
      <c r="M136" s="15">
        <f t="shared" si="26"/>
        <v>8940</v>
      </c>
      <c r="N136" s="15">
        <f t="shared" si="38"/>
        <v>0</v>
      </c>
      <c r="O136" s="15">
        <f t="shared" si="38"/>
        <v>0</v>
      </c>
      <c r="P136" s="15">
        <f t="shared" si="38"/>
        <v>8940</v>
      </c>
      <c r="Q136" s="16">
        <f>IFERROR(F136/E136,0)</f>
        <v>0.50427018633540377</v>
      </c>
      <c r="R136" s="16">
        <f>+IFERROR(M136/E136,0)</f>
        <v>0.43381211180124224</v>
      </c>
      <c r="S136" s="50"/>
      <c r="T136" s="96"/>
      <c r="U136" s="96"/>
    </row>
    <row r="137" spans="2:21" s="95" customFormat="1" ht="15" customHeight="1" x14ac:dyDescent="0.2">
      <c r="B137" s="55" t="s">
        <v>177</v>
      </c>
      <c r="C137" s="37" t="s">
        <v>98</v>
      </c>
      <c r="D137" s="37" t="s">
        <v>178</v>
      </c>
      <c r="E137" s="27">
        <v>103</v>
      </c>
      <c r="F137" s="27">
        <v>120</v>
      </c>
      <c r="G137" s="27">
        <v>15</v>
      </c>
      <c r="H137" s="27">
        <v>83</v>
      </c>
      <c r="I137" s="27">
        <v>2</v>
      </c>
      <c r="J137" s="27">
        <v>0</v>
      </c>
      <c r="K137" s="27">
        <v>0</v>
      </c>
      <c r="L137" s="27">
        <v>0</v>
      </c>
      <c r="M137" s="26">
        <f t="shared" si="26"/>
        <v>100</v>
      </c>
      <c r="N137" s="27">
        <v>1</v>
      </c>
      <c r="O137" s="27">
        <v>0</v>
      </c>
      <c r="P137" s="28">
        <f t="shared" si="35"/>
        <v>101</v>
      </c>
      <c r="Q137" s="29">
        <f t="shared" si="21"/>
        <v>1.1650485436893203</v>
      </c>
      <c r="R137" s="29">
        <f t="shared" si="22"/>
        <v>0.970873786407767</v>
      </c>
      <c r="S137" s="56" t="s">
        <v>179</v>
      </c>
      <c r="T137" s="96"/>
      <c r="U137" s="96"/>
    </row>
    <row r="138" spans="2:21" s="95" customFormat="1" ht="15" customHeight="1" x14ac:dyDescent="0.2">
      <c r="B138" s="55" t="s">
        <v>177</v>
      </c>
      <c r="C138" s="37" t="s">
        <v>98</v>
      </c>
      <c r="D138" s="37" t="s">
        <v>180</v>
      </c>
      <c r="E138" s="27">
        <v>1892</v>
      </c>
      <c r="F138" s="27">
        <v>1310</v>
      </c>
      <c r="G138" s="27">
        <v>132</v>
      </c>
      <c r="H138" s="27">
        <v>876</v>
      </c>
      <c r="I138" s="27">
        <v>302</v>
      </c>
      <c r="J138" s="27">
        <v>0</v>
      </c>
      <c r="K138" s="27">
        <v>0</v>
      </c>
      <c r="L138" s="27">
        <v>0</v>
      </c>
      <c r="M138" s="26">
        <f t="shared" si="26"/>
        <v>1310</v>
      </c>
      <c r="N138" s="27">
        <v>11</v>
      </c>
      <c r="O138" s="27">
        <v>0</v>
      </c>
      <c r="P138" s="28">
        <f t="shared" si="35"/>
        <v>1321</v>
      </c>
      <c r="Q138" s="29">
        <f t="shared" si="21"/>
        <v>0.69238900634249467</v>
      </c>
      <c r="R138" s="29">
        <f t="shared" si="22"/>
        <v>0.69238900634249467</v>
      </c>
      <c r="S138" s="56" t="s">
        <v>181</v>
      </c>
      <c r="T138" s="96"/>
      <c r="U138" s="96"/>
    </row>
    <row r="139" spans="2:21" s="95" customFormat="1" ht="15" customHeight="1" x14ac:dyDescent="0.2">
      <c r="B139" s="55" t="s">
        <v>177</v>
      </c>
      <c r="C139" s="37" t="s">
        <v>98</v>
      </c>
      <c r="D139" s="37" t="s">
        <v>182</v>
      </c>
      <c r="E139" s="27">
        <v>325</v>
      </c>
      <c r="F139" s="27">
        <v>320</v>
      </c>
      <c r="G139" s="27">
        <v>102</v>
      </c>
      <c r="H139" s="27">
        <v>194</v>
      </c>
      <c r="I139" s="27">
        <v>0</v>
      </c>
      <c r="J139" s="27">
        <v>0</v>
      </c>
      <c r="K139" s="27">
        <v>0</v>
      </c>
      <c r="L139" s="27">
        <v>0</v>
      </c>
      <c r="M139" s="26">
        <f t="shared" si="26"/>
        <v>296</v>
      </c>
      <c r="N139" s="27">
        <v>1</v>
      </c>
      <c r="O139" s="27">
        <v>0</v>
      </c>
      <c r="P139" s="28">
        <f t="shared" si="35"/>
        <v>297</v>
      </c>
      <c r="Q139" s="29">
        <f t="shared" ref="Q139:Q202" si="39">F139/E139</f>
        <v>0.98461538461538467</v>
      </c>
      <c r="R139" s="29">
        <f t="shared" ref="R139:R202" si="40">M139/E139</f>
        <v>0.91076923076923078</v>
      </c>
      <c r="S139" s="56" t="s">
        <v>183</v>
      </c>
      <c r="T139" s="96"/>
      <c r="U139" s="96"/>
    </row>
    <row r="140" spans="2:21" s="95" customFormat="1" ht="15" customHeight="1" x14ac:dyDescent="0.2">
      <c r="B140" s="55" t="s">
        <v>177</v>
      </c>
      <c r="C140" s="37" t="s">
        <v>98</v>
      </c>
      <c r="D140" s="37" t="s">
        <v>184</v>
      </c>
      <c r="E140" s="27">
        <v>317</v>
      </c>
      <c r="F140" s="27">
        <v>301</v>
      </c>
      <c r="G140" s="27">
        <v>75</v>
      </c>
      <c r="H140" s="27">
        <v>182</v>
      </c>
      <c r="I140" s="27">
        <v>0</v>
      </c>
      <c r="J140" s="27">
        <v>0</v>
      </c>
      <c r="K140" s="27">
        <v>0</v>
      </c>
      <c r="L140" s="27">
        <v>0</v>
      </c>
      <c r="M140" s="26">
        <f t="shared" si="26"/>
        <v>257</v>
      </c>
      <c r="N140" s="27">
        <v>0</v>
      </c>
      <c r="O140" s="27">
        <v>0</v>
      </c>
      <c r="P140" s="28">
        <f t="shared" si="35"/>
        <v>257</v>
      </c>
      <c r="Q140" s="29">
        <f t="shared" si="39"/>
        <v>0.94952681388012616</v>
      </c>
      <c r="R140" s="29">
        <f t="shared" si="40"/>
        <v>0.81072555205047314</v>
      </c>
      <c r="S140" s="56" t="s">
        <v>183</v>
      </c>
      <c r="T140" s="96"/>
      <c r="U140" s="96"/>
    </row>
    <row r="141" spans="2:21" s="95" customFormat="1" ht="15" customHeight="1" x14ac:dyDescent="0.2">
      <c r="B141" s="55" t="s">
        <v>177</v>
      </c>
      <c r="C141" s="37" t="s">
        <v>98</v>
      </c>
      <c r="D141" s="37" t="s">
        <v>185</v>
      </c>
      <c r="E141" s="27">
        <v>246</v>
      </c>
      <c r="F141" s="27">
        <v>256</v>
      </c>
      <c r="G141" s="27">
        <v>32</v>
      </c>
      <c r="H141" s="27">
        <v>137</v>
      </c>
      <c r="I141" s="27">
        <v>2</v>
      </c>
      <c r="J141" s="27">
        <v>0</v>
      </c>
      <c r="K141" s="27">
        <v>0</v>
      </c>
      <c r="L141" s="27">
        <v>0</v>
      </c>
      <c r="M141" s="26">
        <f t="shared" si="26"/>
        <v>171</v>
      </c>
      <c r="N141" s="27">
        <v>1</v>
      </c>
      <c r="O141" s="27">
        <v>0</v>
      </c>
      <c r="P141" s="28">
        <f t="shared" si="35"/>
        <v>172</v>
      </c>
      <c r="Q141" s="29">
        <f t="shared" si="39"/>
        <v>1.0406504065040652</v>
      </c>
      <c r="R141" s="29">
        <f t="shared" si="40"/>
        <v>0.69512195121951215</v>
      </c>
      <c r="S141" s="56" t="s">
        <v>186</v>
      </c>
      <c r="T141" s="96"/>
      <c r="U141" s="96"/>
    </row>
    <row r="142" spans="2:21" s="95" customFormat="1" ht="15" customHeight="1" x14ac:dyDescent="0.2">
      <c r="B142" s="55" t="s">
        <v>177</v>
      </c>
      <c r="C142" s="37" t="s">
        <v>98</v>
      </c>
      <c r="D142" s="37" t="s">
        <v>187</v>
      </c>
      <c r="E142" s="27">
        <v>217</v>
      </c>
      <c r="F142" s="27">
        <v>265</v>
      </c>
      <c r="G142" s="27">
        <v>97</v>
      </c>
      <c r="H142" s="27">
        <v>122</v>
      </c>
      <c r="I142" s="27">
        <v>0</v>
      </c>
      <c r="J142" s="27">
        <v>0</v>
      </c>
      <c r="K142" s="27">
        <v>0</v>
      </c>
      <c r="L142" s="27">
        <v>0</v>
      </c>
      <c r="M142" s="26">
        <f t="shared" si="26"/>
        <v>219</v>
      </c>
      <c r="N142" s="27">
        <v>0</v>
      </c>
      <c r="O142" s="27">
        <v>0</v>
      </c>
      <c r="P142" s="28">
        <f t="shared" si="35"/>
        <v>219</v>
      </c>
      <c r="Q142" s="29">
        <f t="shared" si="39"/>
        <v>1.2211981566820276</v>
      </c>
      <c r="R142" s="29">
        <f t="shared" si="40"/>
        <v>1.0092165898617511</v>
      </c>
      <c r="S142" s="56" t="s">
        <v>186</v>
      </c>
      <c r="T142" s="96"/>
      <c r="U142" s="96"/>
    </row>
    <row r="143" spans="2:21" s="95" customFormat="1" ht="15" customHeight="1" x14ac:dyDescent="0.2">
      <c r="B143" s="55" t="s">
        <v>177</v>
      </c>
      <c r="C143" s="37" t="s">
        <v>98</v>
      </c>
      <c r="D143" s="37" t="s">
        <v>188</v>
      </c>
      <c r="E143" s="27">
        <v>289</v>
      </c>
      <c r="F143" s="27">
        <v>320</v>
      </c>
      <c r="G143" s="27">
        <v>59</v>
      </c>
      <c r="H143" s="27">
        <v>278</v>
      </c>
      <c r="I143" s="27">
        <v>1</v>
      </c>
      <c r="J143" s="27">
        <v>0</v>
      </c>
      <c r="K143" s="27">
        <v>0</v>
      </c>
      <c r="L143" s="27">
        <v>0</v>
      </c>
      <c r="M143" s="26">
        <f t="shared" si="26"/>
        <v>338</v>
      </c>
      <c r="N143" s="27">
        <v>0</v>
      </c>
      <c r="O143" s="27">
        <v>0</v>
      </c>
      <c r="P143" s="28">
        <f t="shared" si="35"/>
        <v>338</v>
      </c>
      <c r="Q143" s="29">
        <f t="shared" si="39"/>
        <v>1.1072664359861593</v>
      </c>
      <c r="R143" s="29">
        <f t="shared" si="40"/>
        <v>1.1695501730103806</v>
      </c>
      <c r="S143" s="56" t="s">
        <v>186</v>
      </c>
      <c r="T143" s="96"/>
      <c r="U143" s="96"/>
    </row>
    <row r="144" spans="2:21" s="95" customFormat="1" ht="15" customHeight="1" x14ac:dyDescent="0.2">
      <c r="B144" s="55" t="s">
        <v>177</v>
      </c>
      <c r="C144" s="37" t="s">
        <v>98</v>
      </c>
      <c r="D144" s="37" t="s">
        <v>189</v>
      </c>
      <c r="E144" s="27">
        <v>1463</v>
      </c>
      <c r="F144" s="27">
        <v>1387</v>
      </c>
      <c r="G144" s="27">
        <v>554</v>
      </c>
      <c r="H144" s="27">
        <v>609</v>
      </c>
      <c r="I144" s="27">
        <v>3</v>
      </c>
      <c r="J144" s="27">
        <v>0</v>
      </c>
      <c r="K144" s="27">
        <v>0</v>
      </c>
      <c r="L144" s="27">
        <v>0</v>
      </c>
      <c r="M144" s="26">
        <f t="shared" si="26"/>
        <v>1166</v>
      </c>
      <c r="N144" s="27">
        <v>12</v>
      </c>
      <c r="O144" s="27">
        <v>0</v>
      </c>
      <c r="P144" s="28">
        <f t="shared" si="35"/>
        <v>1178</v>
      </c>
      <c r="Q144" s="29">
        <f t="shared" si="39"/>
        <v>0.94805194805194803</v>
      </c>
      <c r="R144" s="29">
        <f t="shared" si="40"/>
        <v>0.79699248120300747</v>
      </c>
      <c r="S144" s="56" t="s">
        <v>181</v>
      </c>
      <c r="T144" s="96"/>
      <c r="U144" s="96"/>
    </row>
    <row r="145" spans="2:21" s="95" customFormat="1" ht="15" customHeight="1" x14ac:dyDescent="0.2">
      <c r="B145" s="55" t="s">
        <v>177</v>
      </c>
      <c r="C145" s="37" t="s">
        <v>98</v>
      </c>
      <c r="D145" s="37" t="s">
        <v>190</v>
      </c>
      <c r="E145" s="27">
        <v>609</v>
      </c>
      <c r="F145" s="27">
        <v>657</v>
      </c>
      <c r="G145" s="27">
        <v>202</v>
      </c>
      <c r="H145" s="27">
        <v>384</v>
      </c>
      <c r="I145" s="27">
        <v>7</v>
      </c>
      <c r="J145" s="27">
        <v>0</v>
      </c>
      <c r="K145" s="27">
        <v>0</v>
      </c>
      <c r="L145" s="27">
        <v>0</v>
      </c>
      <c r="M145" s="26">
        <f t="shared" si="26"/>
        <v>593</v>
      </c>
      <c r="N145" s="27">
        <v>4</v>
      </c>
      <c r="O145" s="27">
        <v>0</v>
      </c>
      <c r="P145" s="28">
        <f t="shared" si="35"/>
        <v>597</v>
      </c>
      <c r="Q145" s="29">
        <f t="shared" si="39"/>
        <v>1.0788177339901477</v>
      </c>
      <c r="R145" s="29">
        <f t="shared" si="40"/>
        <v>0.9737274220032841</v>
      </c>
      <c r="S145" s="56" t="s">
        <v>186</v>
      </c>
      <c r="T145" s="96"/>
      <c r="U145" s="96"/>
    </row>
    <row r="146" spans="2:21" s="95" customFormat="1" ht="15" customHeight="1" x14ac:dyDescent="0.2">
      <c r="B146" s="55" t="s">
        <v>177</v>
      </c>
      <c r="C146" s="37" t="s">
        <v>98</v>
      </c>
      <c r="D146" s="37" t="s">
        <v>191</v>
      </c>
      <c r="E146" s="27">
        <v>1341</v>
      </c>
      <c r="F146" s="27">
        <v>1081</v>
      </c>
      <c r="G146" s="27">
        <v>455</v>
      </c>
      <c r="H146" s="27">
        <v>609</v>
      </c>
      <c r="I146" s="27">
        <v>0</v>
      </c>
      <c r="J146" s="27">
        <v>0</v>
      </c>
      <c r="K146" s="27">
        <v>0</v>
      </c>
      <c r="L146" s="27">
        <v>0</v>
      </c>
      <c r="M146" s="26">
        <f t="shared" si="26"/>
        <v>1064</v>
      </c>
      <c r="N146" s="27">
        <v>10</v>
      </c>
      <c r="O146" s="27">
        <v>0</v>
      </c>
      <c r="P146" s="28">
        <f t="shared" si="35"/>
        <v>1074</v>
      </c>
      <c r="Q146" s="29">
        <f t="shared" si="39"/>
        <v>0.80611483967188668</v>
      </c>
      <c r="R146" s="29">
        <f t="shared" si="40"/>
        <v>0.7934377330350485</v>
      </c>
      <c r="S146" s="56" t="s">
        <v>186</v>
      </c>
      <c r="T146" s="96"/>
      <c r="U146" s="96"/>
    </row>
    <row r="147" spans="2:21" s="95" customFormat="1" ht="15" customHeight="1" x14ac:dyDescent="0.2">
      <c r="B147" s="55" t="s">
        <v>177</v>
      </c>
      <c r="C147" s="37" t="s">
        <v>98</v>
      </c>
      <c r="D147" s="37" t="s">
        <v>192</v>
      </c>
      <c r="E147" s="27">
        <v>796</v>
      </c>
      <c r="F147" s="27">
        <v>498</v>
      </c>
      <c r="G147" s="27">
        <v>21</v>
      </c>
      <c r="H147" s="27">
        <v>331</v>
      </c>
      <c r="I147" s="27">
        <v>5</v>
      </c>
      <c r="J147" s="27">
        <v>0</v>
      </c>
      <c r="K147" s="27">
        <v>0</v>
      </c>
      <c r="L147" s="27">
        <v>0</v>
      </c>
      <c r="M147" s="26">
        <f t="shared" si="26"/>
        <v>357</v>
      </c>
      <c r="N147" s="27">
        <v>3</v>
      </c>
      <c r="O147" s="27">
        <v>0</v>
      </c>
      <c r="P147" s="28">
        <f t="shared" si="35"/>
        <v>360</v>
      </c>
      <c r="Q147" s="29">
        <f t="shared" si="39"/>
        <v>0.62562814070351758</v>
      </c>
      <c r="R147" s="29">
        <f t="shared" si="40"/>
        <v>0.44849246231155782</v>
      </c>
      <c r="S147" s="56" t="s">
        <v>181</v>
      </c>
      <c r="T147" s="96"/>
      <c r="U147" s="96"/>
    </row>
    <row r="148" spans="2:21" s="95" customFormat="1" ht="15" customHeight="1" x14ac:dyDescent="0.2">
      <c r="B148" s="55" t="s">
        <v>177</v>
      </c>
      <c r="C148" s="37" t="s">
        <v>98</v>
      </c>
      <c r="D148" s="37" t="s">
        <v>193</v>
      </c>
      <c r="E148" s="27">
        <v>771</v>
      </c>
      <c r="F148" s="27">
        <v>691</v>
      </c>
      <c r="G148" s="27">
        <v>256</v>
      </c>
      <c r="H148" s="27">
        <v>574</v>
      </c>
      <c r="I148" s="27">
        <v>0</v>
      </c>
      <c r="J148" s="27">
        <v>0</v>
      </c>
      <c r="K148" s="27">
        <v>0</v>
      </c>
      <c r="L148" s="27">
        <v>0</v>
      </c>
      <c r="M148" s="26">
        <f t="shared" si="26"/>
        <v>830</v>
      </c>
      <c r="N148" s="27">
        <v>6</v>
      </c>
      <c r="O148" s="27">
        <v>0</v>
      </c>
      <c r="P148" s="28">
        <f t="shared" si="35"/>
        <v>836</v>
      </c>
      <c r="Q148" s="29">
        <f t="shared" si="39"/>
        <v>0.89623865110246437</v>
      </c>
      <c r="R148" s="29">
        <f t="shared" si="40"/>
        <v>1.0765239948119325</v>
      </c>
      <c r="S148" s="56" t="s">
        <v>181</v>
      </c>
      <c r="T148" s="96"/>
      <c r="U148" s="96"/>
    </row>
    <row r="149" spans="2:21" s="95" customFormat="1" ht="15" customHeight="1" x14ac:dyDescent="0.2">
      <c r="B149" s="55" t="s">
        <v>177</v>
      </c>
      <c r="C149" s="37" t="s">
        <v>98</v>
      </c>
      <c r="D149" s="37" t="s">
        <v>194</v>
      </c>
      <c r="E149" s="27">
        <v>1119</v>
      </c>
      <c r="F149" s="27">
        <v>1010</v>
      </c>
      <c r="G149" s="27">
        <v>273</v>
      </c>
      <c r="H149" s="27">
        <v>629</v>
      </c>
      <c r="I149" s="27">
        <v>1</v>
      </c>
      <c r="J149" s="27">
        <v>0</v>
      </c>
      <c r="K149" s="27">
        <v>0</v>
      </c>
      <c r="L149" s="27">
        <v>0</v>
      </c>
      <c r="M149" s="26">
        <f t="shared" si="26"/>
        <v>903</v>
      </c>
      <c r="N149" s="27">
        <v>9</v>
      </c>
      <c r="O149" s="27">
        <v>0</v>
      </c>
      <c r="P149" s="28">
        <f t="shared" si="35"/>
        <v>912</v>
      </c>
      <c r="Q149" s="29">
        <f t="shared" si="39"/>
        <v>0.90259159964253799</v>
      </c>
      <c r="R149" s="29">
        <f t="shared" si="40"/>
        <v>0.806970509383378</v>
      </c>
      <c r="S149" s="56" t="s">
        <v>186</v>
      </c>
      <c r="T149" s="96"/>
      <c r="U149" s="96"/>
    </row>
    <row r="150" spans="2:21" s="95" customFormat="1" ht="15" customHeight="1" x14ac:dyDescent="0.2">
      <c r="B150" s="55" t="s">
        <v>177</v>
      </c>
      <c r="C150" s="37" t="s">
        <v>98</v>
      </c>
      <c r="D150" s="37" t="s">
        <v>157</v>
      </c>
      <c r="E150" s="27">
        <v>565</v>
      </c>
      <c r="F150" s="27">
        <v>473</v>
      </c>
      <c r="G150" s="27">
        <v>183</v>
      </c>
      <c r="H150" s="27">
        <v>284</v>
      </c>
      <c r="I150" s="27">
        <v>9</v>
      </c>
      <c r="J150" s="27">
        <v>0</v>
      </c>
      <c r="K150" s="27">
        <v>0</v>
      </c>
      <c r="L150" s="27">
        <v>0</v>
      </c>
      <c r="M150" s="26">
        <f t="shared" si="26"/>
        <v>476</v>
      </c>
      <c r="N150" s="27">
        <v>5</v>
      </c>
      <c r="O150" s="27">
        <v>0</v>
      </c>
      <c r="P150" s="28">
        <f t="shared" si="35"/>
        <v>481</v>
      </c>
      <c r="Q150" s="29">
        <f t="shared" si="39"/>
        <v>0.8371681415929203</v>
      </c>
      <c r="R150" s="29">
        <f t="shared" si="40"/>
        <v>0.84247787610619473</v>
      </c>
      <c r="S150" s="56" t="s">
        <v>181</v>
      </c>
      <c r="T150" s="96"/>
      <c r="U150" s="96"/>
    </row>
    <row r="151" spans="2:21" s="95" customFormat="1" ht="15" customHeight="1" x14ac:dyDescent="0.2">
      <c r="B151" s="55" t="s">
        <v>177</v>
      </c>
      <c r="C151" s="37" t="s">
        <v>98</v>
      </c>
      <c r="D151" s="37" t="s">
        <v>195</v>
      </c>
      <c r="E151" s="27">
        <v>633</v>
      </c>
      <c r="F151" s="27">
        <v>509</v>
      </c>
      <c r="G151" s="27">
        <v>68</v>
      </c>
      <c r="H151" s="27">
        <v>393</v>
      </c>
      <c r="I151" s="27">
        <v>0</v>
      </c>
      <c r="J151" s="27">
        <v>0</v>
      </c>
      <c r="K151" s="27">
        <v>0</v>
      </c>
      <c r="L151" s="27">
        <v>0</v>
      </c>
      <c r="M151" s="26">
        <f t="shared" ref="M151:M203" si="41">SUM(G151:L151)</f>
        <v>461</v>
      </c>
      <c r="N151" s="27">
        <v>4</v>
      </c>
      <c r="O151" s="27">
        <v>0</v>
      </c>
      <c r="P151" s="28">
        <f t="shared" si="35"/>
        <v>465</v>
      </c>
      <c r="Q151" s="29">
        <f t="shared" si="39"/>
        <v>0.80410742496050558</v>
      </c>
      <c r="R151" s="29">
        <f t="shared" si="40"/>
        <v>0.72827804107424965</v>
      </c>
      <c r="S151" s="56" t="s">
        <v>196</v>
      </c>
      <c r="T151" s="96"/>
      <c r="U151" s="96"/>
    </row>
    <row r="152" spans="2:21" s="95" customFormat="1" ht="15" customHeight="1" x14ac:dyDescent="0.2">
      <c r="B152" s="55" t="s">
        <v>177</v>
      </c>
      <c r="C152" s="37" t="s">
        <v>98</v>
      </c>
      <c r="D152" s="37" t="s">
        <v>197</v>
      </c>
      <c r="E152" s="27">
        <v>1081</v>
      </c>
      <c r="F152" s="27">
        <v>1099</v>
      </c>
      <c r="G152" s="27">
        <v>107</v>
      </c>
      <c r="H152" s="27">
        <v>728</v>
      </c>
      <c r="I152" s="27">
        <v>5</v>
      </c>
      <c r="J152" s="27">
        <v>0</v>
      </c>
      <c r="K152" s="27">
        <v>0</v>
      </c>
      <c r="L152" s="27">
        <v>0</v>
      </c>
      <c r="M152" s="26">
        <f t="shared" si="41"/>
        <v>840</v>
      </c>
      <c r="N152" s="27">
        <v>4</v>
      </c>
      <c r="O152" s="27">
        <v>0</v>
      </c>
      <c r="P152" s="28">
        <f t="shared" si="35"/>
        <v>844</v>
      </c>
      <c r="Q152" s="29">
        <f t="shared" si="39"/>
        <v>1.0166512488436632</v>
      </c>
      <c r="R152" s="29">
        <f t="shared" si="40"/>
        <v>0.77705827937095284</v>
      </c>
      <c r="S152" s="56" t="s">
        <v>186</v>
      </c>
      <c r="T152" s="96"/>
      <c r="U152" s="96"/>
    </row>
    <row r="153" spans="2:21" s="95" customFormat="1" ht="15" customHeight="1" x14ac:dyDescent="0.2">
      <c r="B153" s="55" t="s">
        <v>177</v>
      </c>
      <c r="C153" s="37" t="s">
        <v>98</v>
      </c>
      <c r="D153" s="37" t="s">
        <v>198</v>
      </c>
      <c r="E153" s="27">
        <v>766</v>
      </c>
      <c r="F153" s="27">
        <v>841</v>
      </c>
      <c r="G153" s="27">
        <v>222</v>
      </c>
      <c r="H153" s="27">
        <v>493</v>
      </c>
      <c r="I153" s="27">
        <v>11</v>
      </c>
      <c r="J153" s="27">
        <v>0</v>
      </c>
      <c r="K153" s="27">
        <v>0</v>
      </c>
      <c r="L153" s="27">
        <v>0</v>
      </c>
      <c r="M153" s="26">
        <f t="shared" si="41"/>
        <v>726</v>
      </c>
      <c r="N153" s="27">
        <v>6</v>
      </c>
      <c r="O153" s="27">
        <v>0</v>
      </c>
      <c r="P153" s="28">
        <f t="shared" si="35"/>
        <v>732</v>
      </c>
      <c r="Q153" s="29">
        <f t="shared" si="39"/>
        <v>1.097911227154047</v>
      </c>
      <c r="R153" s="29">
        <f t="shared" si="40"/>
        <v>0.9477806788511749</v>
      </c>
      <c r="S153" s="56" t="s">
        <v>186</v>
      </c>
      <c r="T153" s="96"/>
      <c r="U153" s="96"/>
    </row>
    <row r="154" spans="2:21" s="95" customFormat="1" ht="15" customHeight="1" x14ac:dyDescent="0.2">
      <c r="B154" s="55" t="s">
        <v>177</v>
      </c>
      <c r="C154" s="37" t="s">
        <v>34</v>
      </c>
      <c r="D154" s="37" t="s">
        <v>199</v>
      </c>
      <c r="E154" s="27">
        <v>1550</v>
      </c>
      <c r="F154" s="27">
        <v>1135</v>
      </c>
      <c r="G154" s="27">
        <v>67</v>
      </c>
      <c r="H154" s="27">
        <v>1005</v>
      </c>
      <c r="I154" s="27">
        <v>8</v>
      </c>
      <c r="J154" s="27">
        <v>0</v>
      </c>
      <c r="K154" s="27">
        <v>0</v>
      </c>
      <c r="L154" s="27">
        <v>0</v>
      </c>
      <c r="M154" s="26">
        <f t="shared" si="41"/>
        <v>1080</v>
      </c>
      <c r="N154" s="27">
        <v>8</v>
      </c>
      <c r="O154" s="27">
        <v>0</v>
      </c>
      <c r="P154" s="28">
        <f t="shared" si="35"/>
        <v>1088</v>
      </c>
      <c r="Q154" s="29">
        <f t="shared" si="39"/>
        <v>0.73225806451612907</v>
      </c>
      <c r="R154" s="29">
        <f t="shared" si="40"/>
        <v>0.6967741935483871</v>
      </c>
      <c r="S154" s="56" t="s">
        <v>181</v>
      </c>
      <c r="T154" s="96"/>
      <c r="U154" s="96"/>
    </row>
    <row r="155" spans="2:21" s="95" customFormat="1" ht="15" customHeight="1" x14ac:dyDescent="0.2">
      <c r="B155" s="55" t="s">
        <v>177</v>
      </c>
      <c r="C155" s="37" t="s">
        <v>98</v>
      </c>
      <c r="D155" s="37" t="s">
        <v>200</v>
      </c>
      <c r="E155" s="27">
        <v>360</v>
      </c>
      <c r="F155" s="27">
        <v>365</v>
      </c>
      <c r="G155" s="27">
        <v>115</v>
      </c>
      <c r="H155" s="27">
        <v>199</v>
      </c>
      <c r="I155" s="27">
        <v>0</v>
      </c>
      <c r="J155" s="27">
        <v>0</v>
      </c>
      <c r="K155" s="27">
        <v>0</v>
      </c>
      <c r="L155" s="27">
        <v>0</v>
      </c>
      <c r="M155" s="26">
        <f t="shared" si="41"/>
        <v>314</v>
      </c>
      <c r="N155" s="27">
        <v>2</v>
      </c>
      <c r="O155" s="27">
        <v>0</v>
      </c>
      <c r="P155" s="28">
        <f t="shared" si="35"/>
        <v>316</v>
      </c>
      <c r="Q155" s="29">
        <f t="shared" si="39"/>
        <v>1.0138888888888888</v>
      </c>
      <c r="R155" s="29">
        <f t="shared" si="40"/>
        <v>0.87222222222222223</v>
      </c>
      <c r="S155" s="56" t="s">
        <v>181</v>
      </c>
      <c r="T155" s="96"/>
      <c r="U155" s="96"/>
    </row>
    <row r="156" spans="2:21" s="95" customFormat="1" ht="15" customHeight="1" x14ac:dyDescent="0.2">
      <c r="B156" s="55" t="s">
        <v>177</v>
      </c>
      <c r="C156" s="37" t="s">
        <v>98</v>
      </c>
      <c r="D156" s="37" t="s">
        <v>201</v>
      </c>
      <c r="E156" s="27">
        <v>260</v>
      </c>
      <c r="F156" s="27">
        <v>158</v>
      </c>
      <c r="G156" s="27">
        <v>37</v>
      </c>
      <c r="H156" s="27">
        <v>114</v>
      </c>
      <c r="I156" s="27">
        <v>0</v>
      </c>
      <c r="J156" s="27">
        <v>0</v>
      </c>
      <c r="K156" s="27">
        <v>0</v>
      </c>
      <c r="L156" s="27">
        <v>0</v>
      </c>
      <c r="M156" s="26">
        <f t="shared" si="41"/>
        <v>151</v>
      </c>
      <c r="N156" s="27">
        <v>0</v>
      </c>
      <c r="O156" s="27">
        <v>0</v>
      </c>
      <c r="P156" s="28">
        <f t="shared" si="35"/>
        <v>151</v>
      </c>
      <c r="Q156" s="29">
        <f t="shared" si="39"/>
        <v>0.60769230769230764</v>
      </c>
      <c r="R156" s="29">
        <f t="shared" si="40"/>
        <v>0.58076923076923082</v>
      </c>
      <c r="S156" s="56" t="s">
        <v>181</v>
      </c>
      <c r="T156" s="96"/>
      <c r="U156" s="96"/>
    </row>
    <row r="157" spans="2:21" s="95" customFormat="1" ht="15" customHeight="1" x14ac:dyDescent="0.2">
      <c r="B157" s="55" t="s">
        <v>177</v>
      </c>
      <c r="C157" s="37" t="s">
        <v>98</v>
      </c>
      <c r="D157" s="37" t="s">
        <v>202</v>
      </c>
      <c r="E157" s="27">
        <v>6288</v>
      </c>
      <c r="F157" s="27">
        <v>4500</v>
      </c>
      <c r="G157" s="27">
        <v>1856</v>
      </c>
      <c r="H157" s="27">
        <v>2137</v>
      </c>
      <c r="I157" s="27">
        <v>299</v>
      </c>
      <c r="J157" s="27">
        <v>0</v>
      </c>
      <c r="K157" s="27">
        <v>0</v>
      </c>
      <c r="L157" s="27">
        <v>0</v>
      </c>
      <c r="M157" s="26">
        <f t="shared" si="41"/>
        <v>4292</v>
      </c>
      <c r="N157" s="27">
        <v>10</v>
      </c>
      <c r="O157" s="27">
        <v>0</v>
      </c>
      <c r="P157" s="28">
        <f t="shared" si="35"/>
        <v>4302</v>
      </c>
      <c r="Q157" s="29">
        <f t="shared" si="39"/>
        <v>0.71564885496183206</v>
      </c>
      <c r="R157" s="29">
        <f t="shared" si="40"/>
        <v>0.68256997455470736</v>
      </c>
      <c r="S157" s="56" t="s">
        <v>203</v>
      </c>
      <c r="T157" s="96"/>
      <c r="U157" s="96"/>
    </row>
    <row r="158" spans="2:21" s="95" customFormat="1" ht="15" customHeight="1" x14ac:dyDescent="0.2">
      <c r="B158" s="55" t="s">
        <v>177</v>
      </c>
      <c r="C158" s="37" t="s">
        <v>98</v>
      </c>
      <c r="D158" s="37" t="s">
        <v>204</v>
      </c>
      <c r="E158" s="27">
        <v>1333</v>
      </c>
      <c r="F158" s="27">
        <v>979</v>
      </c>
      <c r="G158" s="27">
        <v>736</v>
      </c>
      <c r="H158" s="27">
        <v>251</v>
      </c>
      <c r="I158" s="27">
        <v>4</v>
      </c>
      <c r="J158" s="27">
        <v>0</v>
      </c>
      <c r="K158" s="27">
        <v>0</v>
      </c>
      <c r="L158" s="27">
        <v>0</v>
      </c>
      <c r="M158" s="26">
        <f t="shared" si="41"/>
        <v>991</v>
      </c>
      <c r="N158" s="27">
        <v>1</v>
      </c>
      <c r="O158" s="27">
        <v>0</v>
      </c>
      <c r="P158" s="28">
        <f t="shared" si="35"/>
        <v>992</v>
      </c>
      <c r="Q158" s="29">
        <f t="shared" si="39"/>
        <v>0.73443360840210048</v>
      </c>
      <c r="R158" s="29">
        <f t="shared" si="40"/>
        <v>0.74343585896474118</v>
      </c>
      <c r="S158" s="56" t="s">
        <v>203</v>
      </c>
      <c r="T158" s="96"/>
      <c r="U158" s="96"/>
    </row>
    <row r="159" spans="2:21" s="95" customFormat="1" ht="15" customHeight="1" x14ac:dyDescent="0.2">
      <c r="B159" s="55" t="s">
        <v>177</v>
      </c>
      <c r="C159" s="37" t="s">
        <v>205</v>
      </c>
      <c r="D159" s="37" t="s">
        <v>206</v>
      </c>
      <c r="E159" s="27">
        <v>1065</v>
      </c>
      <c r="F159" s="27">
        <v>1279</v>
      </c>
      <c r="G159" s="27">
        <v>226</v>
      </c>
      <c r="H159" s="27">
        <v>632</v>
      </c>
      <c r="I159" s="27">
        <v>0</v>
      </c>
      <c r="J159" s="27">
        <v>0</v>
      </c>
      <c r="K159" s="27">
        <v>0</v>
      </c>
      <c r="L159" s="27">
        <v>0</v>
      </c>
      <c r="M159" s="26">
        <f t="shared" si="41"/>
        <v>858</v>
      </c>
      <c r="N159" s="27">
        <v>0</v>
      </c>
      <c r="O159" s="27">
        <v>0</v>
      </c>
      <c r="P159" s="28">
        <f t="shared" si="35"/>
        <v>858</v>
      </c>
      <c r="Q159" s="29">
        <f t="shared" si="39"/>
        <v>1.2009389671361503</v>
      </c>
      <c r="R159" s="29">
        <f t="shared" si="40"/>
        <v>0.80563380281690145</v>
      </c>
      <c r="S159" s="56" t="s">
        <v>203</v>
      </c>
      <c r="T159" s="96"/>
      <c r="U159" s="96"/>
    </row>
    <row r="160" spans="2:21" s="95" customFormat="1" ht="15" customHeight="1" x14ac:dyDescent="0.2">
      <c r="B160" s="55" t="s">
        <v>177</v>
      </c>
      <c r="C160" s="37" t="s">
        <v>73</v>
      </c>
      <c r="D160" s="37" t="s">
        <v>207</v>
      </c>
      <c r="E160" s="27">
        <v>3809</v>
      </c>
      <c r="F160" s="27">
        <v>2760</v>
      </c>
      <c r="G160" s="27">
        <v>1972</v>
      </c>
      <c r="H160" s="27">
        <v>725</v>
      </c>
      <c r="I160" s="27">
        <v>85</v>
      </c>
      <c r="J160" s="27">
        <v>0</v>
      </c>
      <c r="K160" s="27">
        <v>0</v>
      </c>
      <c r="L160" s="27">
        <v>0</v>
      </c>
      <c r="M160" s="26">
        <f t="shared" si="41"/>
        <v>2782</v>
      </c>
      <c r="N160" s="27">
        <v>7</v>
      </c>
      <c r="O160" s="27">
        <v>0</v>
      </c>
      <c r="P160" s="28">
        <f t="shared" si="35"/>
        <v>2789</v>
      </c>
      <c r="Q160" s="29">
        <f t="shared" si="39"/>
        <v>0.72459963244946179</v>
      </c>
      <c r="R160" s="29">
        <f t="shared" si="40"/>
        <v>0.7303754266211604</v>
      </c>
      <c r="S160" s="56" t="s">
        <v>203</v>
      </c>
      <c r="T160" s="96"/>
      <c r="U160" s="96"/>
    </row>
    <row r="161" spans="2:21" s="95" customFormat="1" ht="15" customHeight="1" x14ac:dyDescent="0.2">
      <c r="B161" s="55" t="s">
        <v>177</v>
      </c>
      <c r="C161" s="37" t="s">
        <v>73</v>
      </c>
      <c r="D161" s="37" t="s">
        <v>208</v>
      </c>
      <c r="E161" s="27">
        <v>1794</v>
      </c>
      <c r="F161" s="27">
        <v>1550</v>
      </c>
      <c r="G161" s="27">
        <v>591</v>
      </c>
      <c r="H161" s="27">
        <v>615</v>
      </c>
      <c r="I161" s="27">
        <v>4</v>
      </c>
      <c r="J161" s="27">
        <v>0</v>
      </c>
      <c r="K161" s="27">
        <v>0</v>
      </c>
      <c r="L161" s="27">
        <v>0</v>
      </c>
      <c r="M161" s="26">
        <f t="shared" si="41"/>
        <v>1210</v>
      </c>
      <c r="N161" s="27">
        <v>1</v>
      </c>
      <c r="O161" s="27">
        <v>0</v>
      </c>
      <c r="P161" s="28">
        <f t="shared" si="35"/>
        <v>1211</v>
      </c>
      <c r="Q161" s="29">
        <f t="shared" si="39"/>
        <v>0.86399108138238578</v>
      </c>
      <c r="R161" s="29">
        <f t="shared" si="40"/>
        <v>0.67447045707915276</v>
      </c>
      <c r="S161" s="56" t="s">
        <v>203</v>
      </c>
      <c r="T161" s="96"/>
      <c r="U161" s="96"/>
    </row>
    <row r="162" spans="2:21" s="95" customFormat="1" ht="15" customHeight="1" x14ac:dyDescent="0.2">
      <c r="B162" s="55" t="s">
        <v>177</v>
      </c>
      <c r="C162" s="37" t="s">
        <v>73</v>
      </c>
      <c r="D162" s="37" t="s">
        <v>209</v>
      </c>
      <c r="E162" s="27">
        <v>543</v>
      </c>
      <c r="F162" s="27">
        <v>651</v>
      </c>
      <c r="G162" s="27">
        <v>282</v>
      </c>
      <c r="H162" s="27">
        <v>270</v>
      </c>
      <c r="I162" s="27">
        <v>2</v>
      </c>
      <c r="J162" s="27">
        <v>0</v>
      </c>
      <c r="K162" s="27">
        <v>0</v>
      </c>
      <c r="L162" s="27">
        <v>0</v>
      </c>
      <c r="M162" s="26">
        <f t="shared" si="41"/>
        <v>554</v>
      </c>
      <c r="N162" s="27">
        <v>0</v>
      </c>
      <c r="O162" s="27">
        <v>0</v>
      </c>
      <c r="P162" s="28">
        <f t="shared" si="35"/>
        <v>554</v>
      </c>
      <c r="Q162" s="29">
        <f t="shared" si="39"/>
        <v>1.1988950276243093</v>
      </c>
      <c r="R162" s="29">
        <f t="shared" si="40"/>
        <v>1.0202578268876612</v>
      </c>
      <c r="S162" s="56"/>
      <c r="T162" s="96"/>
      <c r="U162" s="96"/>
    </row>
    <row r="163" spans="2:21" s="95" customFormat="1" ht="15" customHeight="1" x14ac:dyDescent="0.2">
      <c r="B163" s="55" t="s">
        <v>177</v>
      </c>
      <c r="C163" s="37" t="s">
        <v>73</v>
      </c>
      <c r="D163" s="37" t="s">
        <v>210</v>
      </c>
      <c r="E163" s="27">
        <v>2477</v>
      </c>
      <c r="F163" s="27">
        <v>2050</v>
      </c>
      <c r="G163" s="27">
        <v>602</v>
      </c>
      <c r="H163" s="27">
        <v>885</v>
      </c>
      <c r="I163" s="27">
        <v>43</v>
      </c>
      <c r="J163" s="27">
        <v>0</v>
      </c>
      <c r="K163" s="27">
        <v>0</v>
      </c>
      <c r="L163" s="27">
        <v>0</v>
      </c>
      <c r="M163" s="26">
        <f t="shared" si="41"/>
        <v>1530</v>
      </c>
      <c r="N163" s="27">
        <v>10</v>
      </c>
      <c r="O163" s="27">
        <v>0</v>
      </c>
      <c r="P163" s="28">
        <f t="shared" si="35"/>
        <v>1540</v>
      </c>
      <c r="Q163" s="29">
        <f t="shared" si="39"/>
        <v>0.82761404925312876</v>
      </c>
      <c r="R163" s="29">
        <f t="shared" si="40"/>
        <v>0.6176826806620912</v>
      </c>
      <c r="S163" s="56"/>
      <c r="T163" s="96"/>
      <c r="U163" s="96"/>
    </row>
    <row r="164" spans="2:21" s="95" customFormat="1" ht="15" customHeight="1" x14ac:dyDescent="0.2">
      <c r="B164" s="55" t="s">
        <v>177</v>
      </c>
      <c r="C164" s="37" t="s">
        <v>28</v>
      </c>
      <c r="D164" s="37" t="s">
        <v>211</v>
      </c>
      <c r="E164" s="27">
        <v>2522</v>
      </c>
      <c r="F164" s="27">
        <v>2299</v>
      </c>
      <c r="G164" s="27">
        <v>1438</v>
      </c>
      <c r="H164" s="27">
        <v>377</v>
      </c>
      <c r="I164" s="27">
        <v>0</v>
      </c>
      <c r="J164" s="27">
        <v>0</v>
      </c>
      <c r="K164" s="27">
        <v>0</v>
      </c>
      <c r="L164" s="27">
        <v>0</v>
      </c>
      <c r="M164" s="26">
        <f t="shared" si="41"/>
        <v>1815</v>
      </c>
      <c r="N164" s="27">
        <v>0</v>
      </c>
      <c r="O164" s="27">
        <v>0</v>
      </c>
      <c r="P164" s="28">
        <f t="shared" si="35"/>
        <v>1815</v>
      </c>
      <c r="Q164" s="29">
        <f t="shared" si="39"/>
        <v>0.91157811260904043</v>
      </c>
      <c r="R164" s="29">
        <f t="shared" si="40"/>
        <v>0.71966693100713719</v>
      </c>
      <c r="S164" s="56"/>
      <c r="T164" s="96"/>
      <c r="U164" s="96"/>
    </row>
    <row r="165" spans="2:21" s="95" customFormat="1" ht="15" customHeight="1" x14ac:dyDescent="0.2">
      <c r="B165" s="55" t="s">
        <v>177</v>
      </c>
      <c r="C165" s="37" t="s">
        <v>28</v>
      </c>
      <c r="D165" s="37" t="s">
        <v>212</v>
      </c>
      <c r="E165" s="27">
        <v>2762</v>
      </c>
      <c r="F165" s="27">
        <v>1660</v>
      </c>
      <c r="G165" s="27">
        <v>984</v>
      </c>
      <c r="H165" s="27">
        <v>691</v>
      </c>
      <c r="I165" s="27">
        <v>41</v>
      </c>
      <c r="J165" s="27">
        <v>0</v>
      </c>
      <c r="K165" s="27">
        <v>0</v>
      </c>
      <c r="L165" s="27">
        <v>0</v>
      </c>
      <c r="M165" s="26">
        <f t="shared" si="41"/>
        <v>1716</v>
      </c>
      <c r="N165" s="27">
        <v>1</v>
      </c>
      <c r="O165" s="27">
        <v>0</v>
      </c>
      <c r="P165" s="28">
        <f t="shared" si="35"/>
        <v>1717</v>
      </c>
      <c r="Q165" s="29">
        <f t="shared" si="39"/>
        <v>0.60101375814627078</v>
      </c>
      <c r="R165" s="29">
        <f t="shared" si="40"/>
        <v>0.62128892107168721</v>
      </c>
      <c r="S165" s="56"/>
      <c r="T165" s="96"/>
      <c r="U165" s="96"/>
    </row>
    <row r="166" spans="2:21" s="95" customFormat="1" ht="15" customHeight="1" x14ac:dyDescent="0.2">
      <c r="B166" s="55" t="s">
        <v>177</v>
      </c>
      <c r="C166" s="37" t="s">
        <v>73</v>
      </c>
      <c r="D166" s="37" t="s">
        <v>213</v>
      </c>
      <c r="E166" s="27">
        <v>3133</v>
      </c>
      <c r="F166" s="27">
        <v>750</v>
      </c>
      <c r="G166" s="27">
        <v>428</v>
      </c>
      <c r="H166" s="27">
        <v>319</v>
      </c>
      <c r="I166" s="27">
        <v>0</v>
      </c>
      <c r="J166" s="27">
        <v>0</v>
      </c>
      <c r="K166" s="27">
        <v>0</v>
      </c>
      <c r="L166" s="27">
        <v>0</v>
      </c>
      <c r="M166" s="26">
        <f t="shared" si="41"/>
        <v>747</v>
      </c>
      <c r="N166" s="27">
        <v>0</v>
      </c>
      <c r="O166" s="27">
        <v>0</v>
      </c>
      <c r="P166" s="28">
        <f t="shared" si="35"/>
        <v>747</v>
      </c>
      <c r="Q166" s="29">
        <f t="shared" si="39"/>
        <v>0.23938716884774977</v>
      </c>
      <c r="R166" s="29">
        <f t="shared" si="40"/>
        <v>0.23842962017235877</v>
      </c>
      <c r="S166" s="56"/>
      <c r="T166" s="96"/>
      <c r="U166" s="96"/>
    </row>
    <row r="167" spans="2:21" s="95" customFormat="1" ht="15" customHeight="1" x14ac:dyDescent="0.2">
      <c r="B167" s="55" t="s">
        <v>177</v>
      </c>
      <c r="C167" s="37" t="s">
        <v>73</v>
      </c>
      <c r="D167" s="37" t="s">
        <v>210</v>
      </c>
      <c r="E167" s="27">
        <v>2477</v>
      </c>
      <c r="F167" s="27">
        <v>556</v>
      </c>
      <c r="G167" s="27">
        <v>253</v>
      </c>
      <c r="H167" s="27">
        <v>329</v>
      </c>
      <c r="I167" s="27">
        <v>0</v>
      </c>
      <c r="J167" s="27">
        <v>0</v>
      </c>
      <c r="K167" s="27">
        <v>0</v>
      </c>
      <c r="L167" s="27">
        <v>0</v>
      </c>
      <c r="M167" s="26">
        <f t="shared" si="41"/>
        <v>582</v>
      </c>
      <c r="N167" s="27">
        <v>0</v>
      </c>
      <c r="O167" s="27">
        <v>0</v>
      </c>
      <c r="P167" s="28">
        <f t="shared" si="35"/>
        <v>582</v>
      </c>
      <c r="Q167" s="29">
        <f t="shared" si="39"/>
        <v>0.22446507872426322</v>
      </c>
      <c r="R167" s="29">
        <f t="shared" si="40"/>
        <v>0.2349616471538151</v>
      </c>
      <c r="S167" s="56" t="s">
        <v>203</v>
      </c>
      <c r="T167" s="96"/>
      <c r="U167" s="96"/>
    </row>
    <row r="168" spans="2:21" s="95" customFormat="1" ht="15" customHeight="1" x14ac:dyDescent="0.2">
      <c r="B168" s="55" t="s">
        <v>177</v>
      </c>
      <c r="C168" s="37" t="s">
        <v>73</v>
      </c>
      <c r="D168" s="37" t="s">
        <v>208</v>
      </c>
      <c r="E168" s="27">
        <v>1794</v>
      </c>
      <c r="F168" s="27">
        <v>332</v>
      </c>
      <c r="G168" s="27">
        <v>233</v>
      </c>
      <c r="H168" s="27">
        <v>56</v>
      </c>
      <c r="I168" s="27">
        <v>0</v>
      </c>
      <c r="J168" s="27">
        <v>0</v>
      </c>
      <c r="K168" s="27">
        <v>0</v>
      </c>
      <c r="L168" s="27">
        <v>0</v>
      </c>
      <c r="M168" s="26">
        <f t="shared" si="41"/>
        <v>289</v>
      </c>
      <c r="N168" s="27">
        <v>1</v>
      </c>
      <c r="O168" s="27">
        <v>0</v>
      </c>
      <c r="P168" s="28">
        <f t="shared" si="35"/>
        <v>290</v>
      </c>
      <c r="Q168" s="29">
        <f t="shared" si="39"/>
        <v>0.18506131549609811</v>
      </c>
      <c r="R168" s="29">
        <f t="shared" si="40"/>
        <v>0.16109253065774806</v>
      </c>
      <c r="S168" s="56"/>
      <c r="T168" s="96"/>
      <c r="U168" s="96"/>
    </row>
    <row r="169" spans="2:21" s="95" customFormat="1" ht="15" customHeight="1" x14ac:dyDescent="0.2">
      <c r="B169" s="55" t="s">
        <v>177</v>
      </c>
      <c r="C169" s="37" t="s">
        <v>73</v>
      </c>
      <c r="D169" s="37" t="s">
        <v>214</v>
      </c>
      <c r="E169" s="27">
        <v>721</v>
      </c>
      <c r="F169" s="27">
        <v>320</v>
      </c>
      <c r="G169" s="27">
        <v>335</v>
      </c>
      <c r="H169" s="27">
        <v>420</v>
      </c>
      <c r="I169" s="27">
        <v>0</v>
      </c>
      <c r="J169" s="27">
        <v>0</v>
      </c>
      <c r="K169" s="27">
        <v>0</v>
      </c>
      <c r="L169" s="27">
        <v>0</v>
      </c>
      <c r="M169" s="26">
        <f t="shared" si="41"/>
        <v>755</v>
      </c>
      <c r="N169" s="27">
        <v>9</v>
      </c>
      <c r="O169" s="27">
        <v>0</v>
      </c>
      <c r="P169" s="28">
        <f t="shared" si="35"/>
        <v>764</v>
      </c>
      <c r="Q169" s="29">
        <f t="shared" si="39"/>
        <v>0.44382801664355065</v>
      </c>
      <c r="R169" s="29">
        <f t="shared" si="40"/>
        <v>1.0471567267683772</v>
      </c>
      <c r="S169" s="56"/>
      <c r="T169" s="96"/>
      <c r="U169" s="96"/>
    </row>
    <row r="170" spans="2:21" s="95" customFormat="1" ht="15" customHeight="1" x14ac:dyDescent="0.2">
      <c r="B170" s="55" t="s">
        <v>177</v>
      </c>
      <c r="C170" s="37" t="s">
        <v>146</v>
      </c>
      <c r="D170" s="37" t="s">
        <v>215</v>
      </c>
      <c r="E170" s="27">
        <v>396</v>
      </c>
      <c r="F170" s="27">
        <v>400</v>
      </c>
      <c r="G170" s="27">
        <v>62</v>
      </c>
      <c r="H170" s="27">
        <v>192</v>
      </c>
      <c r="I170" s="27">
        <v>1</v>
      </c>
      <c r="J170" s="27">
        <v>0</v>
      </c>
      <c r="K170" s="27">
        <v>0</v>
      </c>
      <c r="L170" s="27">
        <v>0</v>
      </c>
      <c r="M170" s="26">
        <f t="shared" si="41"/>
        <v>255</v>
      </c>
      <c r="N170" s="27">
        <v>0</v>
      </c>
      <c r="O170" s="27">
        <v>0</v>
      </c>
      <c r="P170" s="28">
        <f t="shared" si="35"/>
        <v>255</v>
      </c>
      <c r="Q170" s="29">
        <f t="shared" si="39"/>
        <v>1.0101010101010102</v>
      </c>
      <c r="R170" s="29">
        <f t="shared" si="40"/>
        <v>0.64393939393939392</v>
      </c>
      <c r="S170" s="56"/>
      <c r="T170" s="96"/>
      <c r="U170" s="96"/>
    </row>
    <row r="171" spans="2:21" s="95" customFormat="1" ht="15" customHeight="1" x14ac:dyDescent="0.2">
      <c r="B171" s="55" t="s">
        <v>177</v>
      </c>
      <c r="C171" s="37" t="s">
        <v>146</v>
      </c>
      <c r="D171" s="37" t="s">
        <v>216</v>
      </c>
      <c r="E171" s="27">
        <v>837</v>
      </c>
      <c r="F171" s="27">
        <v>900</v>
      </c>
      <c r="G171" s="27">
        <v>18</v>
      </c>
      <c r="H171" s="27">
        <v>536</v>
      </c>
      <c r="I171" s="27">
        <v>3</v>
      </c>
      <c r="J171" s="27">
        <v>0</v>
      </c>
      <c r="K171" s="27">
        <v>0</v>
      </c>
      <c r="L171" s="27">
        <v>0</v>
      </c>
      <c r="M171" s="26">
        <f t="shared" si="41"/>
        <v>557</v>
      </c>
      <c r="N171" s="27">
        <v>0</v>
      </c>
      <c r="O171" s="27">
        <v>0</v>
      </c>
      <c r="P171" s="28">
        <f t="shared" si="35"/>
        <v>557</v>
      </c>
      <c r="Q171" s="29">
        <f t="shared" si="39"/>
        <v>1.075268817204301</v>
      </c>
      <c r="R171" s="29">
        <f t="shared" si="40"/>
        <v>0.66547192353643969</v>
      </c>
      <c r="S171" s="56" t="s">
        <v>203</v>
      </c>
      <c r="T171" s="96"/>
      <c r="U171" s="96"/>
    </row>
    <row r="172" spans="2:21" s="95" customFormat="1" ht="15" customHeight="1" x14ac:dyDescent="0.2">
      <c r="B172" s="55" t="s">
        <v>177</v>
      </c>
      <c r="C172" s="37" t="s">
        <v>146</v>
      </c>
      <c r="D172" s="37" t="s">
        <v>167</v>
      </c>
      <c r="E172" s="27">
        <v>236</v>
      </c>
      <c r="F172" s="27">
        <v>390</v>
      </c>
      <c r="G172" s="27">
        <v>4</v>
      </c>
      <c r="H172" s="27">
        <v>244</v>
      </c>
      <c r="I172" s="27">
        <v>0</v>
      </c>
      <c r="J172" s="27">
        <v>0</v>
      </c>
      <c r="K172" s="27">
        <v>0</v>
      </c>
      <c r="L172" s="27">
        <v>0</v>
      </c>
      <c r="M172" s="26">
        <f t="shared" si="41"/>
        <v>248</v>
      </c>
      <c r="N172" s="27">
        <v>0</v>
      </c>
      <c r="O172" s="27">
        <v>0</v>
      </c>
      <c r="P172" s="28">
        <f t="shared" si="35"/>
        <v>248</v>
      </c>
      <c r="Q172" s="29">
        <f t="shared" si="39"/>
        <v>1.652542372881356</v>
      </c>
      <c r="R172" s="29">
        <f t="shared" si="40"/>
        <v>1.0508474576271187</v>
      </c>
      <c r="S172" s="56" t="s">
        <v>203</v>
      </c>
      <c r="T172" s="96"/>
      <c r="U172" s="96"/>
    </row>
    <row r="173" spans="2:21" s="95" customFormat="1" ht="15" customHeight="1" x14ac:dyDescent="0.2">
      <c r="B173" s="13" t="s">
        <v>22</v>
      </c>
      <c r="C173" s="14"/>
      <c r="D173" s="14"/>
      <c r="E173" s="15">
        <f t="shared" ref="E173:L173" si="42">+SUM(E137:E172)</f>
        <v>46890</v>
      </c>
      <c r="F173" s="15">
        <f t="shared" si="42"/>
        <v>34172</v>
      </c>
      <c r="G173" s="15">
        <f t="shared" si="42"/>
        <v>13092</v>
      </c>
      <c r="H173" s="15">
        <f t="shared" si="42"/>
        <v>16903</v>
      </c>
      <c r="I173" s="15">
        <f t="shared" si="42"/>
        <v>838</v>
      </c>
      <c r="J173" s="15">
        <f t="shared" si="42"/>
        <v>0</v>
      </c>
      <c r="K173" s="15">
        <f t="shared" si="42"/>
        <v>0</v>
      </c>
      <c r="L173" s="15">
        <f t="shared" si="42"/>
        <v>0</v>
      </c>
      <c r="M173" s="15">
        <f t="shared" ref="M173" si="43">SUM(G173:L173)</f>
        <v>30833</v>
      </c>
      <c r="N173" s="15">
        <f>+SUM(N137:N172)</f>
        <v>127</v>
      </c>
      <c r="O173" s="15">
        <f>+SUM(O137:O172)</f>
        <v>0</v>
      </c>
      <c r="P173" s="15">
        <f>+SUM(P137:P172)</f>
        <v>30960</v>
      </c>
      <c r="Q173" s="16">
        <f>IFERROR(F173/E173,0)</f>
        <v>0.72876946043932611</v>
      </c>
      <c r="R173" s="16">
        <f>+IFERROR(M173/E173,0)</f>
        <v>0.65756024738750263</v>
      </c>
      <c r="S173" s="50"/>
      <c r="T173" s="96"/>
      <c r="U173" s="96"/>
    </row>
    <row r="174" spans="2:21" s="95" customFormat="1" ht="15" customHeight="1" x14ac:dyDescent="0.2">
      <c r="B174" s="55" t="s">
        <v>217</v>
      </c>
      <c r="C174" s="55" t="s">
        <v>218</v>
      </c>
      <c r="D174" s="55" t="s">
        <v>219</v>
      </c>
      <c r="E174" s="27">
        <v>2652</v>
      </c>
      <c r="F174" s="27">
        <v>2515</v>
      </c>
      <c r="G174" s="27">
        <v>1447</v>
      </c>
      <c r="H174" s="27">
        <v>1090</v>
      </c>
      <c r="I174" s="27">
        <v>1</v>
      </c>
      <c r="J174" s="27">
        <v>0</v>
      </c>
      <c r="K174" s="27">
        <v>0</v>
      </c>
      <c r="L174" s="27">
        <v>0</v>
      </c>
      <c r="M174" s="26">
        <f t="shared" si="41"/>
        <v>2538</v>
      </c>
      <c r="N174" s="27">
        <v>7</v>
      </c>
      <c r="O174" s="27">
        <v>0</v>
      </c>
      <c r="P174" s="28">
        <f t="shared" si="35"/>
        <v>2545</v>
      </c>
      <c r="Q174" s="29">
        <f t="shared" si="39"/>
        <v>0.94834087481146301</v>
      </c>
      <c r="R174" s="29">
        <f t="shared" si="40"/>
        <v>0.95701357466063353</v>
      </c>
      <c r="S174" s="56"/>
      <c r="T174" s="96"/>
      <c r="U174" s="96"/>
    </row>
    <row r="175" spans="2:21" s="95" customFormat="1" ht="15" customHeight="1" x14ac:dyDescent="0.2">
      <c r="B175" s="55" t="s">
        <v>217</v>
      </c>
      <c r="C175" s="55" t="s">
        <v>218</v>
      </c>
      <c r="D175" s="55" t="s">
        <v>220</v>
      </c>
      <c r="E175" s="27">
        <v>1413</v>
      </c>
      <c r="F175" s="27">
        <v>1413</v>
      </c>
      <c r="G175" s="27">
        <v>753</v>
      </c>
      <c r="H175" s="27">
        <v>646</v>
      </c>
      <c r="I175" s="27">
        <v>2</v>
      </c>
      <c r="J175" s="27">
        <v>0</v>
      </c>
      <c r="K175" s="27">
        <v>0</v>
      </c>
      <c r="L175" s="27">
        <v>0</v>
      </c>
      <c r="M175" s="26">
        <f t="shared" si="41"/>
        <v>1401</v>
      </c>
      <c r="N175" s="27">
        <v>1</v>
      </c>
      <c r="O175" s="27">
        <v>0</v>
      </c>
      <c r="P175" s="28">
        <f t="shared" si="35"/>
        <v>1402</v>
      </c>
      <c r="Q175" s="29">
        <f t="shared" si="39"/>
        <v>1</v>
      </c>
      <c r="R175" s="29">
        <f t="shared" si="40"/>
        <v>0.99150743099787686</v>
      </c>
      <c r="S175" s="56"/>
      <c r="T175" s="96"/>
      <c r="U175" s="96"/>
    </row>
    <row r="176" spans="2:21" s="95" customFormat="1" ht="15" customHeight="1" x14ac:dyDescent="0.2">
      <c r="B176" s="55" t="s">
        <v>217</v>
      </c>
      <c r="C176" s="55" t="s">
        <v>218</v>
      </c>
      <c r="D176" s="55" t="s">
        <v>221</v>
      </c>
      <c r="E176" s="27">
        <v>1033</v>
      </c>
      <c r="F176" s="27">
        <v>908</v>
      </c>
      <c r="G176" s="27">
        <v>613</v>
      </c>
      <c r="H176" s="27">
        <v>209</v>
      </c>
      <c r="I176" s="27">
        <v>2</v>
      </c>
      <c r="J176" s="27">
        <v>0</v>
      </c>
      <c r="K176" s="27">
        <v>0</v>
      </c>
      <c r="L176" s="27">
        <v>0</v>
      </c>
      <c r="M176" s="26">
        <f t="shared" si="41"/>
        <v>824</v>
      </c>
      <c r="N176" s="27">
        <v>7</v>
      </c>
      <c r="O176" s="27">
        <v>0</v>
      </c>
      <c r="P176" s="28">
        <f t="shared" si="35"/>
        <v>831</v>
      </c>
      <c r="Q176" s="29">
        <f t="shared" si="39"/>
        <v>0.87899322362052279</v>
      </c>
      <c r="R176" s="29">
        <f t="shared" si="40"/>
        <v>0.79767666989351405</v>
      </c>
      <c r="S176" s="56"/>
      <c r="T176" s="96"/>
      <c r="U176" s="96"/>
    </row>
    <row r="177" spans="2:21" s="95" customFormat="1" ht="15" customHeight="1" x14ac:dyDescent="0.2">
      <c r="B177" s="55" t="s">
        <v>217</v>
      </c>
      <c r="C177" s="55" t="s">
        <v>218</v>
      </c>
      <c r="D177" s="55" t="s">
        <v>222</v>
      </c>
      <c r="E177" s="27">
        <v>1900</v>
      </c>
      <c r="F177" s="27">
        <v>1882</v>
      </c>
      <c r="G177" s="27">
        <v>808</v>
      </c>
      <c r="H177" s="27">
        <v>1047</v>
      </c>
      <c r="I177" s="27">
        <v>6</v>
      </c>
      <c r="J177" s="27">
        <v>0</v>
      </c>
      <c r="K177" s="27">
        <v>0</v>
      </c>
      <c r="L177" s="27">
        <v>0</v>
      </c>
      <c r="M177" s="26">
        <f t="shared" si="41"/>
        <v>1861</v>
      </c>
      <c r="N177" s="27">
        <v>2</v>
      </c>
      <c r="O177" s="27">
        <v>0</v>
      </c>
      <c r="P177" s="28">
        <f t="shared" si="35"/>
        <v>1863</v>
      </c>
      <c r="Q177" s="29">
        <f t="shared" si="39"/>
        <v>0.9905263157894737</v>
      </c>
      <c r="R177" s="29">
        <f t="shared" si="40"/>
        <v>0.97947368421052627</v>
      </c>
      <c r="S177" s="56"/>
      <c r="T177" s="96"/>
      <c r="U177" s="96"/>
    </row>
    <row r="178" spans="2:21" s="95" customFormat="1" ht="15" customHeight="1" x14ac:dyDescent="0.2">
      <c r="B178" s="55" t="s">
        <v>217</v>
      </c>
      <c r="C178" s="55" t="s">
        <v>218</v>
      </c>
      <c r="D178" s="55" t="s">
        <v>223</v>
      </c>
      <c r="E178" s="27">
        <v>2916</v>
      </c>
      <c r="F178" s="27">
        <v>2821</v>
      </c>
      <c r="G178" s="27">
        <v>1564</v>
      </c>
      <c r="H178" s="27">
        <v>742</v>
      </c>
      <c r="I178" s="27">
        <v>40</v>
      </c>
      <c r="J178" s="27">
        <v>0</v>
      </c>
      <c r="K178" s="27">
        <v>0</v>
      </c>
      <c r="L178" s="27">
        <v>0</v>
      </c>
      <c r="M178" s="26">
        <f t="shared" si="41"/>
        <v>2346</v>
      </c>
      <c r="N178" s="27">
        <v>7</v>
      </c>
      <c r="O178" s="27">
        <v>0</v>
      </c>
      <c r="P178" s="28">
        <f t="shared" si="35"/>
        <v>2353</v>
      </c>
      <c r="Q178" s="29">
        <f t="shared" si="39"/>
        <v>0.96742112482853226</v>
      </c>
      <c r="R178" s="29">
        <f t="shared" si="40"/>
        <v>0.80452674897119336</v>
      </c>
      <c r="S178" s="56"/>
      <c r="T178" s="96"/>
      <c r="U178" s="96"/>
    </row>
    <row r="179" spans="2:21" s="95" customFormat="1" ht="15" customHeight="1" x14ac:dyDescent="0.2">
      <c r="B179" s="55" t="s">
        <v>217</v>
      </c>
      <c r="C179" s="55" t="s">
        <v>218</v>
      </c>
      <c r="D179" s="55" t="s">
        <v>224</v>
      </c>
      <c r="E179" s="27">
        <v>2095</v>
      </c>
      <c r="F179" s="27">
        <v>2038</v>
      </c>
      <c r="G179" s="27">
        <v>927</v>
      </c>
      <c r="H179" s="27">
        <v>450</v>
      </c>
      <c r="I179" s="27">
        <v>0</v>
      </c>
      <c r="J179" s="27">
        <v>0</v>
      </c>
      <c r="K179" s="27">
        <v>0</v>
      </c>
      <c r="L179" s="27">
        <v>0</v>
      </c>
      <c r="M179" s="26">
        <f t="shared" si="41"/>
        <v>1377</v>
      </c>
      <c r="N179" s="27">
        <v>3</v>
      </c>
      <c r="O179" s="27">
        <v>0</v>
      </c>
      <c r="P179" s="28">
        <f t="shared" si="35"/>
        <v>1380</v>
      </c>
      <c r="Q179" s="29">
        <f t="shared" si="39"/>
        <v>0.97279236276849645</v>
      </c>
      <c r="R179" s="29">
        <f t="shared" si="40"/>
        <v>0.65727923627684959</v>
      </c>
      <c r="S179" s="56"/>
      <c r="T179" s="96"/>
      <c r="U179" s="96"/>
    </row>
    <row r="180" spans="2:21" s="95" customFormat="1" ht="15" customHeight="1" x14ac:dyDescent="0.2">
      <c r="B180" s="55" t="s">
        <v>217</v>
      </c>
      <c r="C180" s="55" t="s">
        <v>218</v>
      </c>
      <c r="D180" s="55" t="s">
        <v>63</v>
      </c>
      <c r="E180" s="27">
        <v>1303</v>
      </c>
      <c r="F180" s="27">
        <v>1303</v>
      </c>
      <c r="G180" s="27">
        <v>582</v>
      </c>
      <c r="H180" s="27">
        <v>699</v>
      </c>
      <c r="I180" s="27">
        <v>3</v>
      </c>
      <c r="J180" s="27">
        <v>0</v>
      </c>
      <c r="K180" s="27">
        <v>0</v>
      </c>
      <c r="L180" s="27">
        <v>0</v>
      </c>
      <c r="M180" s="26">
        <f t="shared" si="41"/>
        <v>1284</v>
      </c>
      <c r="N180" s="27">
        <v>3</v>
      </c>
      <c r="O180" s="27">
        <v>0</v>
      </c>
      <c r="P180" s="28">
        <f t="shared" si="35"/>
        <v>1287</v>
      </c>
      <c r="Q180" s="29">
        <f t="shared" si="39"/>
        <v>1</v>
      </c>
      <c r="R180" s="29">
        <f t="shared" si="40"/>
        <v>0.98541826554105905</v>
      </c>
      <c r="S180" s="56"/>
      <c r="T180" s="96"/>
      <c r="U180" s="96"/>
    </row>
    <row r="181" spans="2:21" s="95" customFormat="1" ht="15" customHeight="1" x14ac:dyDescent="0.2">
      <c r="B181" s="55" t="s">
        <v>217</v>
      </c>
      <c r="C181" s="55" t="s">
        <v>218</v>
      </c>
      <c r="D181" s="55" t="s">
        <v>225</v>
      </c>
      <c r="E181" s="27">
        <v>819</v>
      </c>
      <c r="F181" s="27">
        <v>817</v>
      </c>
      <c r="G181" s="27">
        <v>277</v>
      </c>
      <c r="H181" s="27">
        <v>515</v>
      </c>
      <c r="I181" s="27">
        <v>22</v>
      </c>
      <c r="J181" s="27">
        <v>0</v>
      </c>
      <c r="K181" s="27">
        <v>0</v>
      </c>
      <c r="L181" s="27">
        <v>0</v>
      </c>
      <c r="M181" s="26">
        <f t="shared" si="41"/>
        <v>814</v>
      </c>
      <c r="N181" s="27">
        <v>0</v>
      </c>
      <c r="O181" s="27">
        <v>0</v>
      </c>
      <c r="P181" s="28">
        <f t="shared" si="35"/>
        <v>814</v>
      </c>
      <c r="Q181" s="29">
        <f t="shared" si="39"/>
        <v>0.99755799755799757</v>
      </c>
      <c r="R181" s="29">
        <f t="shared" si="40"/>
        <v>0.99389499389499392</v>
      </c>
      <c r="S181" s="56"/>
      <c r="T181" s="96"/>
      <c r="U181" s="96"/>
    </row>
    <row r="182" spans="2:21" s="95" customFormat="1" ht="15" customHeight="1" x14ac:dyDescent="0.2">
      <c r="B182" s="55" t="s">
        <v>217</v>
      </c>
      <c r="C182" s="55" t="s">
        <v>218</v>
      </c>
      <c r="D182" s="55" t="s">
        <v>226</v>
      </c>
      <c r="E182" s="27">
        <v>815</v>
      </c>
      <c r="F182" s="27">
        <v>785</v>
      </c>
      <c r="G182" s="27">
        <v>399</v>
      </c>
      <c r="H182" s="27">
        <v>365</v>
      </c>
      <c r="I182" s="27">
        <v>4</v>
      </c>
      <c r="J182" s="27">
        <v>0</v>
      </c>
      <c r="K182" s="27">
        <v>0</v>
      </c>
      <c r="L182" s="27">
        <v>0</v>
      </c>
      <c r="M182" s="26">
        <f t="shared" si="41"/>
        <v>768</v>
      </c>
      <c r="N182" s="27">
        <v>5</v>
      </c>
      <c r="O182" s="27">
        <v>0</v>
      </c>
      <c r="P182" s="28">
        <f t="shared" si="35"/>
        <v>773</v>
      </c>
      <c r="Q182" s="29">
        <f t="shared" si="39"/>
        <v>0.96319018404907975</v>
      </c>
      <c r="R182" s="29">
        <f t="shared" si="40"/>
        <v>0.94233128834355828</v>
      </c>
      <c r="S182" s="56"/>
      <c r="T182" s="96"/>
      <c r="U182" s="96"/>
    </row>
    <row r="183" spans="2:21" s="95" customFormat="1" ht="15" customHeight="1" x14ac:dyDescent="0.2">
      <c r="B183" s="55" t="s">
        <v>217</v>
      </c>
      <c r="C183" s="55" t="s">
        <v>218</v>
      </c>
      <c r="D183" s="55" t="s">
        <v>227</v>
      </c>
      <c r="E183" s="27">
        <v>874</v>
      </c>
      <c r="F183" s="27">
        <v>788</v>
      </c>
      <c r="G183" s="27">
        <v>373</v>
      </c>
      <c r="H183" s="27">
        <v>382</v>
      </c>
      <c r="I183" s="27">
        <v>11</v>
      </c>
      <c r="J183" s="27">
        <v>0</v>
      </c>
      <c r="K183" s="27">
        <v>0</v>
      </c>
      <c r="L183" s="27">
        <v>0</v>
      </c>
      <c r="M183" s="26">
        <f t="shared" si="41"/>
        <v>766</v>
      </c>
      <c r="N183" s="27">
        <v>5</v>
      </c>
      <c r="O183" s="27">
        <v>0</v>
      </c>
      <c r="P183" s="28">
        <f t="shared" si="35"/>
        <v>771</v>
      </c>
      <c r="Q183" s="29">
        <f t="shared" si="39"/>
        <v>0.90160183066361554</v>
      </c>
      <c r="R183" s="29">
        <f t="shared" si="40"/>
        <v>0.8764302059496567</v>
      </c>
      <c r="S183" s="56"/>
      <c r="T183" s="96"/>
      <c r="U183" s="96"/>
    </row>
    <row r="184" spans="2:21" s="95" customFormat="1" ht="15" customHeight="1" x14ac:dyDescent="0.2">
      <c r="B184" s="55" t="s">
        <v>217</v>
      </c>
      <c r="C184" s="55" t="s">
        <v>218</v>
      </c>
      <c r="D184" s="55" t="s">
        <v>228</v>
      </c>
      <c r="E184" s="27">
        <v>1311</v>
      </c>
      <c r="F184" s="27">
        <v>1311</v>
      </c>
      <c r="G184" s="27">
        <v>786</v>
      </c>
      <c r="H184" s="27">
        <v>509</v>
      </c>
      <c r="I184" s="27">
        <v>0</v>
      </c>
      <c r="J184" s="27">
        <v>0</v>
      </c>
      <c r="K184" s="27">
        <v>0</v>
      </c>
      <c r="L184" s="27">
        <v>0</v>
      </c>
      <c r="M184" s="26">
        <f t="shared" si="41"/>
        <v>1295</v>
      </c>
      <c r="N184" s="27">
        <v>0</v>
      </c>
      <c r="O184" s="27">
        <v>0</v>
      </c>
      <c r="P184" s="28">
        <f t="shared" si="35"/>
        <v>1295</v>
      </c>
      <c r="Q184" s="29">
        <f t="shared" si="39"/>
        <v>1</v>
      </c>
      <c r="R184" s="29">
        <f t="shared" si="40"/>
        <v>0.98779557589626243</v>
      </c>
      <c r="S184" s="56"/>
      <c r="T184" s="96"/>
      <c r="U184" s="96"/>
    </row>
    <row r="185" spans="2:21" s="95" customFormat="1" ht="15" customHeight="1" x14ac:dyDescent="0.2">
      <c r="B185" s="55" t="s">
        <v>217</v>
      </c>
      <c r="C185" s="55" t="s">
        <v>218</v>
      </c>
      <c r="D185" s="55" t="s">
        <v>229</v>
      </c>
      <c r="E185" s="27">
        <v>600</v>
      </c>
      <c r="F185" s="27">
        <v>476</v>
      </c>
      <c r="G185" s="27">
        <v>197</v>
      </c>
      <c r="H185" s="27">
        <v>269</v>
      </c>
      <c r="I185" s="27">
        <v>0</v>
      </c>
      <c r="J185" s="27">
        <v>0</v>
      </c>
      <c r="K185" s="27">
        <v>0</v>
      </c>
      <c r="L185" s="27">
        <v>0</v>
      </c>
      <c r="M185" s="26">
        <f t="shared" si="41"/>
        <v>466</v>
      </c>
      <c r="N185" s="27">
        <v>0</v>
      </c>
      <c r="O185" s="27">
        <v>0</v>
      </c>
      <c r="P185" s="28">
        <f t="shared" si="35"/>
        <v>466</v>
      </c>
      <c r="Q185" s="29">
        <f t="shared" si="39"/>
        <v>0.79333333333333333</v>
      </c>
      <c r="R185" s="29">
        <f t="shared" si="40"/>
        <v>0.77666666666666662</v>
      </c>
      <c r="S185" s="56" t="s">
        <v>230</v>
      </c>
      <c r="T185" s="96"/>
      <c r="U185" s="96"/>
    </row>
    <row r="186" spans="2:21" s="95" customFormat="1" ht="15" customHeight="1" x14ac:dyDescent="0.2">
      <c r="B186" s="55" t="s">
        <v>217</v>
      </c>
      <c r="C186" s="55" t="s">
        <v>231</v>
      </c>
      <c r="D186" s="55" t="s">
        <v>232</v>
      </c>
      <c r="E186" s="27">
        <v>525</v>
      </c>
      <c r="F186" s="27">
        <v>519</v>
      </c>
      <c r="G186" s="27">
        <v>164</v>
      </c>
      <c r="H186" s="27">
        <v>174</v>
      </c>
      <c r="I186" s="27">
        <v>2</v>
      </c>
      <c r="J186" s="27">
        <v>0</v>
      </c>
      <c r="K186" s="27">
        <v>0</v>
      </c>
      <c r="L186" s="27">
        <v>0</v>
      </c>
      <c r="M186" s="26">
        <f t="shared" si="41"/>
        <v>340</v>
      </c>
      <c r="N186" s="27">
        <v>1</v>
      </c>
      <c r="O186" s="27">
        <v>0</v>
      </c>
      <c r="P186" s="28">
        <f t="shared" si="35"/>
        <v>341</v>
      </c>
      <c r="Q186" s="29">
        <f t="shared" si="39"/>
        <v>0.98857142857142855</v>
      </c>
      <c r="R186" s="29">
        <f t="shared" si="40"/>
        <v>0.64761904761904765</v>
      </c>
      <c r="S186" s="56"/>
      <c r="T186" s="96"/>
      <c r="U186" s="96"/>
    </row>
    <row r="187" spans="2:21" s="95" customFormat="1" ht="15" customHeight="1" x14ac:dyDescent="0.2">
      <c r="B187" s="55" t="s">
        <v>217</v>
      </c>
      <c r="C187" s="55" t="s">
        <v>231</v>
      </c>
      <c r="D187" s="55" t="s">
        <v>233</v>
      </c>
      <c r="E187" s="27">
        <v>1614</v>
      </c>
      <c r="F187" s="27">
        <v>1539</v>
      </c>
      <c r="G187" s="27">
        <v>893</v>
      </c>
      <c r="H187" s="27">
        <v>558</v>
      </c>
      <c r="I187" s="27">
        <v>3</v>
      </c>
      <c r="J187" s="27">
        <v>0</v>
      </c>
      <c r="K187" s="27">
        <v>0</v>
      </c>
      <c r="L187" s="27">
        <v>0</v>
      </c>
      <c r="M187" s="26">
        <f t="shared" si="41"/>
        <v>1454</v>
      </c>
      <c r="N187" s="27">
        <v>1</v>
      </c>
      <c r="O187" s="27">
        <v>0</v>
      </c>
      <c r="P187" s="28">
        <f t="shared" si="35"/>
        <v>1455</v>
      </c>
      <c r="Q187" s="29">
        <f t="shared" si="39"/>
        <v>0.95353159851301117</v>
      </c>
      <c r="R187" s="29">
        <f t="shared" si="40"/>
        <v>0.90086741016109051</v>
      </c>
      <c r="S187" s="56" t="s">
        <v>234</v>
      </c>
      <c r="T187" s="96"/>
      <c r="U187" s="96"/>
    </row>
    <row r="188" spans="2:21" s="95" customFormat="1" ht="15" customHeight="1" x14ac:dyDescent="0.2">
      <c r="B188" s="55" t="s">
        <v>217</v>
      </c>
      <c r="C188" s="55" t="s">
        <v>218</v>
      </c>
      <c r="D188" s="55" t="s">
        <v>235</v>
      </c>
      <c r="E188" s="27">
        <v>240</v>
      </c>
      <c r="F188" s="27">
        <v>240</v>
      </c>
      <c r="G188" s="27">
        <v>136</v>
      </c>
      <c r="H188" s="27">
        <v>48</v>
      </c>
      <c r="I188" s="27">
        <v>0</v>
      </c>
      <c r="J188" s="27">
        <v>0</v>
      </c>
      <c r="K188" s="27">
        <v>0</v>
      </c>
      <c r="L188" s="27">
        <v>0</v>
      </c>
      <c r="M188" s="26">
        <f t="shared" si="41"/>
        <v>184</v>
      </c>
      <c r="N188" s="27">
        <v>1</v>
      </c>
      <c r="O188" s="27">
        <v>0</v>
      </c>
      <c r="P188" s="28">
        <f t="shared" ref="P188:P202" si="44">SUM(M188:O188)</f>
        <v>185</v>
      </c>
      <c r="Q188" s="29">
        <f t="shared" si="39"/>
        <v>1</v>
      </c>
      <c r="R188" s="29">
        <f t="shared" si="40"/>
        <v>0.76666666666666672</v>
      </c>
      <c r="S188" s="56" t="s">
        <v>236</v>
      </c>
      <c r="T188" s="96"/>
      <c r="U188" s="96"/>
    </row>
    <row r="189" spans="2:21" s="95" customFormat="1" ht="15" customHeight="1" x14ac:dyDescent="0.2">
      <c r="B189" s="55" t="s">
        <v>217</v>
      </c>
      <c r="C189" s="55" t="s">
        <v>218</v>
      </c>
      <c r="D189" s="55" t="s">
        <v>237</v>
      </c>
      <c r="E189" s="27">
        <v>190</v>
      </c>
      <c r="F189" s="27">
        <v>185</v>
      </c>
      <c r="G189" s="27">
        <v>132</v>
      </c>
      <c r="H189" s="27">
        <v>25</v>
      </c>
      <c r="I189" s="27">
        <v>0</v>
      </c>
      <c r="J189" s="27">
        <v>0</v>
      </c>
      <c r="K189" s="27">
        <v>0</v>
      </c>
      <c r="L189" s="27">
        <v>0</v>
      </c>
      <c r="M189" s="26">
        <f t="shared" si="41"/>
        <v>157</v>
      </c>
      <c r="N189" s="27">
        <v>0</v>
      </c>
      <c r="O189" s="27">
        <v>0</v>
      </c>
      <c r="P189" s="28">
        <f t="shared" si="44"/>
        <v>157</v>
      </c>
      <c r="Q189" s="29">
        <f t="shared" si="39"/>
        <v>0.97368421052631582</v>
      </c>
      <c r="R189" s="29">
        <f t="shared" si="40"/>
        <v>0.82631578947368423</v>
      </c>
      <c r="S189" s="56" t="s">
        <v>238</v>
      </c>
      <c r="T189" s="96"/>
      <c r="U189" s="96"/>
    </row>
    <row r="190" spans="2:21" s="95" customFormat="1" ht="15" customHeight="1" x14ac:dyDescent="0.2">
      <c r="B190" s="55" t="s">
        <v>217</v>
      </c>
      <c r="C190" s="55" t="s">
        <v>218</v>
      </c>
      <c r="D190" s="55" t="s">
        <v>224</v>
      </c>
      <c r="E190" s="27">
        <v>260</v>
      </c>
      <c r="F190" s="27">
        <v>260</v>
      </c>
      <c r="G190" s="27">
        <v>217</v>
      </c>
      <c r="H190" s="27">
        <v>5</v>
      </c>
      <c r="I190" s="27">
        <v>0</v>
      </c>
      <c r="J190" s="27">
        <v>0</v>
      </c>
      <c r="K190" s="27">
        <v>0</v>
      </c>
      <c r="L190" s="27">
        <v>0</v>
      </c>
      <c r="M190" s="26">
        <f t="shared" si="41"/>
        <v>222</v>
      </c>
      <c r="N190" s="27">
        <v>0</v>
      </c>
      <c r="O190" s="27">
        <v>0</v>
      </c>
      <c r="P190" s="28">
        <f t="shared" si="44"/>
        <v>222</v>
      </c>
      <c r="Q190" s="29">
        <f t="shared" si="39"/>
        <v>1</v>
      </c>
      <c r="R190" s="29">
        <f t="shared" si="40"/>
        <v>0.85384615384615381</v>
      </c>
      <c r="S190" s="56" t="s">
        <v>239</v>
      </c>
      <c r="T190" s="96"/>
      <c r="U190" s="96"/>
    </row>
    <row r="191" spans="2:21" s="95" customFormat="1" ht="15" customHeight="1" x14ac:dyDescent="0.2">
      <c r="B191" s="55" t="s">
        <v>217</v>
      </c>
      <c r="C191" s="55" t="s">
        <v>218</v>
      </c>
      <c r="D191" s="55" t="s">
        <v>229</v>
      </c>
      <c r="E191" s="27">
        <v>456</v>
      </c>
      <c r="F191" s="27">
        <v>456</v>
      </c>
      <c r="G191" s="27">
        <v>348</v>
      </c>
      <c r="H191" s="27">
        <v>7</v>
      </c>
      <c r="I191" s="27">
        <v>0</v>
      </c>
      <c r="J191" s="27">
        <v>0</v>
      </c>
      <c r="K191" s="27">
        <v>0</v>
      </c>
      <c r="L191" s="27">
        <v>0</v>
      </c>
      <c r="M191" s="26">
        <f t="shared" si="41"/>
        <v>355</v>
      </c>
      <c r="N191" s="27">
        <v>1</v>
      </c>
      <c r="O191" s="27">
        <v>0</v>
      </c>
      <c r="P191" s="28">
        <f t="shared" si="44"/>
        <v>356</v>
      </c>
      <c r="Q191" s="29">
        <f t="shared" si="39"/>
        <v>1</v>
      </c>
      <c r="R191" s="29">
        <f t="shared" si="40"/>
        <v>0.77850877192982459</v>
      </c>
      <c r="S191" s="56"/>
      <c r="T191" s="96"/>
      <c r="U191" s="96"/>
    </row>
    <row r="192" spans="2:21" s="95" customFormat="1" ht="15" customHeight="1" x14ac:dyDescent="0.2">
      <c r="B192" s="55" t="s">
        <v>217</v>
      </c>
      <c r="C192" s="55" t="s">
        <v>218</v>
      </c>
      <c r="D192" s="55" t="s">
        <v>235</v>
      </c>
      <c r="E192" s="27">
        <v>201</v>
      </c>
      <c r="F192" s="27">
        <v>192</v>
      </c>
      <c r="G192" s="27">
        <v>130</v>
      </c>
      <c r="H192" s="27">
        <v>29</v>
      </c>
      <c r="I192" s="27">
        <v>0</v>
      </c>
      <c r="J192" s="27">
        <v>0</v>
      </c>
      <c r="K192" s="27">
        <v>0</v>
      </c>
      <c r="L192" s="27">
        <v>0</v>
      </c>
      <c r="M192" s="26">
        <f t="shared" si="41"/>
        <v>159</v>
      </c>
      <c r="N192" s="27">
        <v>0</v>
      </c>
      <c r="O192" s="27">
        <v>0</v>
      </c>
      <c r="P192" s="28">
        <f t="shared" si="44"/>
        <v>159</v>
      </c>
      <c r="Q192" s="29">
        <f t="shared" si="39"/>
        <v>0.95522388059701491</v>
      </c>
      <c r="R192" s="29">
        <f t="shared" si="40"/>
        <v>0.79104477611940294</v>
      </c>
      <c r="S192" s="56"/>
      <c r="T192" s="96"/>
      <c r="U192" s="96"/>
    </row>
    <row r="193" spans="2:21" s="95" customFormat="1" ht="15" customHeight="1" x14ac:dyDescent="0.2">
      <c r="B193" s="55" t="s">
        <v>217</v>
      </c>
      <c r="C193" s="55" t="s">
        <v>218</v>
      </c>
      <c r="D193" s="55" t="s">
        <v>227</v>
      </c>
      <c r="E193" s="27">
        <v>532</v>
      </c>
      <c r="F193" s="27">
        <v>532</v>
      </c>
      <c r="G193" s="27">
        <v>263</v>
      </c>
      <c r="H193" s="27">
        <v>56</v>
      </c>
      <c r="I193" s="27">
        <v>0</v>
      </c>
      <c r="J193" s="27">
        <v>0</v>
      </c>
      <c r="K193" s="27">
        <v>0</v>
      </c>
      <c r="L193" s="27">
        <v>0</v>
      </c>
      <c r="M193" s="26">
        <f t="shared" si="41"/>
        <v>319</v>
      </c>
      <c r="N193" s="27">
        <v>1</v>
      </c>
      <c r="O193" s="27">
        <v>0</v>
      </c>
      <c r="P193" s="28">
        <f t="shared" si="44"/>
        <v>320</v>
      </c>
      <c r="Q193" s="29">
        <f t="shared" si="39"/>
        <v>1</v>
      </c>
      <c r="R193" s="29">
        <f t="shared" si="40"/>
        <v>0.59962406015037595</v>
      </c>
      <c r="S193" s="56"/>
      <c r="T193" s="96"/>
      <c r="U193" s="96"/>
    </row>
    <row r="194" spans="2:21" s="95" customFormat="1" ht="15" customHeight="1" x14ac:dyDescent="0.2">
      <c r="B194" s="55" t="s">
        <v>217</v>
      </c>
      <c r="C194" s="55" t="s">
        <v>218</v>
      </c>
      <c r="D194" s="55" t="s">
        <v>226</v>
      </c>
      <c r="E194" s="27">
        <v>118</v>
      </c>
      <c r="F194" s="27">
        <v>118</v>
      </c>
      <c r="G194" s="27">
        <v>103</v>
      </c>
      <c r="H194" s="27">
        <v>1</v>
      </c>
      <c r="I194" s="27">
        <v>0</v>
      </c>
      <c r="J194" s="27">
        <v>0</v>
      </c>
      <c r="K194" s="27">
        <v>0</v>
      </c>
      <c r="L194" s="27">
        <v>0</v>
      </c>
      <c r="M194" s="26">
        <f t="shared" si="41"/>
        <v>104</v>
      </c>
      <c r="N194" s="27">
        <v>0</v>
      </c>
      <c r="O194" s="27">
        <v>0</v>
      </c>
      <c r="P194" s="28">
        <f t="shared" si="44"/>
        <v>104</v>
      </c>
      <c r="Q194" s="29">
        <f t="shared" si="39"/>
        <v>1</v>
      </c>
      <c r="R194" s="29">
        <f t="shared" si="40"/>
        <v>0.88135593220338981</v>
      </c>
      <c r="S194" s="56"/>
      <c r="T194" s="96"/>
      <c r="U194" s="96"/>
    </row>
    <row r="195" spans="2:21" s="95" customFormat="1" ht="15" customHeight="1" x14ac:dyDescent="0.2">
      <c r="B195" s="55" t="s">
        <v>217</v>
      </c>
      <c r="C195" s="55" t="s">
        <v>218</v>
      </c>
      <c r="D195" s="55" t="s">
        <v>223</v>
      </c>
      <c r="E195" s="27">
        <v>269</v>
      </c>
      <c r="F195" s="27">
        <v>269</v>
      </c>
      <c r="G195" s="27">
        <v>167</v>
      </c>
      <c r="H195" s="27">
        <v>26</v>
      </c>
      <c r="I195" s="27">
        <v>0</v>
      </c>
      <c r="J195" s="27">
        <v>0</v>
      </c>
      <c r="K195" s="27">
        <v>0</v>
      </c>
      <c r="L195" s="27">
        <v>0</v>
      </c>
      <c r="M195" s="26">
        <f t="shared" si="41"/>
        <v>193</v>
      </c>
      <c r="N195" s="27">
        <v>0</v>
      </c>
      <c r="O195" s="27">
        <v>0</v>
      </c>
      <c r="P195" s="28">
        <f t="shared" si="44"/>
        <v>193</v>
      </c>
      <c r="Q195" s="29">
        <f t="shared" si="39"/>
        <v>1</v>
      </c>
      <c r="R195" s="29">
        <f t="shared" si="40"/>
        <v>0.71747211895910779</v>
      </c>
      <c r="S195" s="56" t="s">
        <v>239</v>
      </c>
      <c r="T195" s="96"/>
      <c r="U195" s="96"/>
    </row>
    <row r="196" spans="2:21" s="95" customFormat="1" ht="15" customHeight="1" x14ac:dyDescent="0.2">
      <c r="B196" s="55" t="s">
        <v>217</v>
      </c>
      <c r="C196" s="55" t="s">
        <v>231</v>
      </c>
      <c r="D196" s="55" t="s">
        <v>232</v>
      </c>
      <c r="E196" s="27">
        <v>264</v>
      </c>
      <c r="F196" s="27">
        <v>264</v>
      </c>
      <c r="G196" s="27">
        <v>208</v>
      </c>
      <c r="H196" s="27">
        <v>2</v>
      </c>
      <c r="I196" s="27">
        <v>0</v>
      </c>
      <c r="J196" s="27">
        <v>0</v>
      </c>
      <c r="K196" s="27">
        <v>0</v>
      </c>
      <c r="L196" s="27">
        <v>0</v>
      </c>
      <c r="M196" s="26">
        <f t="shared" si="41"/>
        <v>210</v>
      </c>
      <c r="N196" s="27">
        <v>1</v>
      </c>
      <c r="O196" s="27">
        <v>0</v>
      </c>
      <c r="P196" s="28">
        <f t="shared" si="44"/>
        <v>211</v>
      </c>
      <c r="Q196" s="29">
        <f t="shared" si="39"/>
        <v>1</v>
      </c>
      <c r="R196" s="29">
        <f t="shared" si="40"/>
        <v>0.79545454545454541</v>
      </c>
      <c r="S196" s="56" t="s">
        <v>239</v>
      </c>
      <c r="T196" s="96"/>
      <c r="U196" s="96"/>
    </row>
    <row r="197" spans="2:21" s="95" customFormat="1" ht="15" customHeight="1" x14ac:dyDescent="0.2">
      <c r="B197" s="55" t="s">
        <v>217</v>
      </c>
      <c r="C197" s="55" t="s">
        <v>218</v>
      </c>
      <c r="D197" s="55" t="s">
        <v>221</v>
      </c>
      <c r="E197" s="27">
        <v>76</v>
      </c>
      <c r="F197" s="27">
        <v>73</v>
      </c>
      <c r="G197" s="27">
        <v>69</v>
      </c>
      <c r="H197" s="27">
        <v>2</v>
      </c>
      <c r="I197" s="27">
        <v>0</v>
      </c>
      <c r="J197" s="27">
        <v>0</v>
      </c>
      <c r="K197" s="27">
        <v>0</v>
      </c>
      <c r="L197" s="27">
        <v>0</v>
      </c>
      <c r="M197" s="26">
        <f t="shared" si="41"/>
        <v>71</v>
      </c>
      <c r="N197" s="27">
        <v>0</v>
      </c>
      <c r="O197" s="27">
        <v>0</v>
      </c>
      <c r="P197" s="28">
        <f t="shared" si="44"/>
        <v>71</v>
      </c>
      <c r="Q197" s="29">
        <f t="shared" si="39"/>
        <v>0.96052631578947367</v>
      </c>
      <c r="R197" s="29">
        <f t="shared" si="40"/>
        <v>0.93421052631578949</v>
      </c>
      <c r="S197" s="56"/>
      <c r="T197" s="96"/>
      <c r="U197" s="96"/>
    </row>
    <row r="198" spans="2:21" s="95" customFormat="1" ht="15" customHeight="1" x14ac:dyDescent="0.2">
      <c r="B198" s="55" t="s">
        <v>217</v>
      </c>
      <c r="C198" s="55" t="s">
        <v>218</v>
      </c>
      <c r="D198" s="55" t="s">
        <v>223</v>
      </c>
      <c r="E198" s="27">
        <v>1020</v>
      </c>
      <c r="F198" s="27">
        <v>810</v>
      </c>
      <c r="G198" s="27">
        <v>523</v>
      </c>
      <c r="H198" s="27">
        <v>226</v>
      </c>
      <c r="I198" s="27">
        <v>1</v>
      </c>
      <c r="J198" s="27">
        <v>0</v>
      </c>
      <c r="K198" s="27">
        <v>0</v>
      </c>
      <c r="L198" s="27">
        <v>0</v>
      </c>
      <c r="M198" s="26">
        <f t="shared" si="41"/>
        <v>750</v>
      </c>
      <c r="N198" s="27">
        <v>0</v>
      </c>
      <c r="O198" s="27">
        <v>0</v>
      </c>
      <c r="P198" s="28">
        <f t="shared" si="44"/>
        <v>750</v>
      </c>
      <c r="Q198" s="29">
        <f t="shared" si="39"/>
        <v>0.79411764705882348</v>
      </c>
      <c r="R198" s="29">
        <f t="shared" si="40"/>
        <v>0.73529411764705888</v>
      </c>
      <c r="S198" s="56"/>
      <c r="T198" s="96"/>
      <c r="U198" s="96"/>
    </row>
    <row r="199" spans="2:21" s="95" customFormat="1" ht="15" customHeight="1" x14ac:dyDescent="0.2">
      <c r="B199" s="55" t="s">
        <v>217</v>
      </c>
      <c r="C199" s="55" t="s">
        <v>218</v>
      </c>
      <c r="D199" s="55" t="s">
        <v>235</v>
      </c>
      <c r="E199" s="27">
        <v>218</v>
      </c>
      <c r="F199" s="27">
        <v>138</v>
      </c>
      <c r="G199" s="27">
        <v>121</v>
      </c>
      <c r="H199" s="27">
        <v>4</v>
      </c>
      <c r="I199" s="27">
        <v>0</v>
      </c>
      <c r="J199" s="27">
        <v>0</v>
      </c>
      <c r="K199" s="27">
        <v>0</v>
      </c>
      <c r="L199" s="27">
        <v>0</v>
      </c>
      <c r="M199" s="26">
        <f t="shared" si="41"/>
        <v>125</v>
      </c>
      <c r="N199" s="27">
        <v>0</v>
      </c>
      <c r="O199" s="27">
        <v>0</v>
      </c>
      <c r="P199" s="28">
        <f t="shared" si="44"/>
        <v>125</v>
      </c>
      <c r="Q199" s="29">
        <f t="shared" si="39"/>
        <v>0.6330275229357798</v>
      </c>
      <c r="R199" s="29">
        <f t="shared" si="40"/>
        <v>0.57339449541284404</v>
      </c>
      <c r="S199" s="56"/>
      <c r="T199" s="96"/>
      <c r="U199" s="96"/>
    </row>
    <row r="200" spans="2:21" s="95" customFormat="1" ht="15" customHeight="1" x14ac:dyDescent="0.2">
      <c r="B200" s="55" t="s">
        <v>217</v>
      </c>
      <c r="C200" s="55" t="s">
        <v>218</v>
      </c>
      <c r="D200" s="55" t="s">
        <v>219</v>
      </c>
      <c r="E200" s="27">
        <v>295</v>
      </c>
      <c r="F200" s="27">
        <v>180</v>
      </c>
      <c r="G200" s="27">
        <v>101</v>
      </c>
      <c r="H200" s="27">
        <v>2</v>
      </c>
      <c r="I200" s="27">
        <v>0</v>
      </c>
      <c r="J200" s="27">
        <v>0</v>
      </c>
      <c r="K200" s="27">
        <v>0</v>
      </c>
      <c r="L200" s="27">
        <v>0</v>
      </c>
      <c r="M200" s="26">
        <f t="shared" si="41"/>
        <v>103</v>
      </c>
      <c r="N200" s="27">
        <v>0</v>
      </c>
      <c r="O200" s="27">
        <v>0</v>
      </c>
      <c r="P200" s="28">
        <f t="shared" si="44"/>
        <v>103</v>
      </c>
      <c r="Q200" s="29">
        <f t="shared" si="39"/>
        <v>0.61016949152542377</v>
      </c>
      <c r="R200" s="29">
        <f t="shared" si="40"/>
        <v>0.34915254237288135</v>
      </c>
      <c r="S200" s="56" t="s">
        <v>239</v>
      </c>
      <c r="T200" s="96"/>
      <c r="U200" s="96"/>
    </row>
    <row r="201" spans="2:21" s="95" customFormat="1" ht="15" customHeight="1" x14ac:dyDescent="0.2">
      <c r="B201" s="55" t="s">
        <v>217</v>
      </c>
      <c r="C201" s="55" t="s">
        <v>218</v>
      </c>
      <c r="D201" s="55" t="s">
        <v>228</v>
      </c>
      <c r="E201" s="27">
        <v>202</v>
      </c>
      <c r="F201" s="27">
        <v>160</v>
      </c>
      <c r="G201" s="27">
        <v>72</v>
      </c>
      <c r="H201" s="27">
        <v>38</v>
      </c>
      <c r="I201" s="27">
        <v>0</v>
      </c>
      <c r="J201" s="27">
        <v>0</v>
      </c>
      <c r="K201" s="27">
        <v>0</v>
      </c>
      <c r="L201" s="27">
        <v>0</v>
      </c>
      <c r="M201" s="26">
        <f t="shared" si="41"/>
        <v>110</v>
      </c>
      <c r="N201" s="27">
        <v>0</v>
      </c>
      <c r="O201" s="27">
        <v>0</v>
      </c>
      <c r="P201" s="28">
        <f t="shared" si="44"/>
        <v>110</v>
      </c>
      <c r="Q201" s="29">
        <f t="shared" si="39"/>
        <v>0.79207920792079212</v>
      </c>
      <c r="R201" s="29">
        <f t="shared" si="40"/>
        <v>0.54455445544554459</v>
      </c>
      <c r="S201" s="56" t="s">
        <v>239</v>
      </c>
      <c r="T201" s="96"/>
      <c r="U201" s="96"/>
    </row>
    <row r="202" spans="2:21" s="95" customFormat="1" ht="15" customHeight="1" x14ac:dyDescent="0.2">
      <c r="B202" s="55" t="s">
        <v>217</v>
      </c>
      <c r="C202" s="55" t="s">
        <v>218</v>
      </c>
      <c r="D202" s="55" t="s">
        <v>240</v>
      </c>
      <c r="E202" s="27">
        <v>413</v>
      </c>
      <c r="F202" s="27">
        <v>297</v>
      </c>
      <c r="G202" s="27">
        <v>256</v>
      </c>
      <c r="H202" s="27">
        <v>20</v>
      </c>
      <c r="I202" s="27">
        <v>0</v>
      </c>
      <c r="J202" s="27">
        <v>0</v>
      </c>
      <c r="K202" s="27">
        <v>0</v>
      </c>
      <c r="L202" s="27">
        <v>0</v>
      </c>
      <c r="M202" s="26">
        <f t="shared" si="41"/>
        <v>276</v>
      </c>
      <c r="N202" s="27">
        <v>0</v>
      </c>
      <c r="O202" s="27">
        <v>0</v>
      </c>
      <c r="P202" s="28">
        <f t="shared" si="44"/>
        <v>276</v>
      </c>
      <c r="Q202" s="29">
        <f t="shared" si="39"/>
        <v>0.71912832929782078</v>
      </c>
      <c r="R202" s="29">
        <f t="shared" si="40"/>
        <v>0.66828087167070216</v>
      </c>
      <c r="S202" s="56" t="s">
        <v>239</v>
      </c>
      <c r="T202" s="96"/>
      <c r="U202" s="96"/>
    </row>
    <row r="203" spans="2:21" s="95" customFormat="1" ht="15" customHeight="1" x14ac:dyDescent="0.2">
      <c r="B203" s="13" t="s">
        <v>22</v>
      </c>
      <c r="C203" s="14"/>
      <c r="D203" s="14"/>
      <c r="E203" s="15">
        <f t="shared" ref="E203:O203" si="45">+SUM(E174:E202)</f>
        <v>24624</v>
      </c>
      <c r="F203" s="15">
        <f t="shared" si="45"/>
        <v>23289</v>
      </c>
      <c r="G203" s="15">
        <f t="shared" si="45"/>
        <v>12629</v>
      </c>
      <c r="H203" s="15">
        <f t="shared" si="45"/>
        <v>8146</v>
      </c>
      <c r="I203" s="15">
        <f t="shared" si="45"/>
        <v>97</v>
      </c>
      <c r="J203" s="15">
        <f t="shared" si="45"/>
        <v>0</v>
      </c>
      <c r="K203" s="15">
        <f t="shared" si="45"/>
        <v>0</v>
      </c>
      <c r="L203" s="15">
        <f t="shared" si="45"/>
        <v>0</v>
      </c>
      <c r="M203" s="15">
        <f t="shared" si="41"/>
        <v>20872</v>
      </c>
      <c r="N203" s="15">
        <f t="shared" si="45"/>
        <v>46</v>
      </c>
      <c r="O203" s="15">
        <f t="shared" si="45"/>
        <v>0</v>
      </c>
      <c r="P203" s="15">
        <f>+SUM(P174:P202)</f>
        <v>20918</v>
      </c>
      <c r="Q203" s="16">
        <f>IFERROR(F203/E203,0)</f>
        <v>0.94578460038986356</v>
      </c>
      <c r="R203" s="16">
        <f>+IFERROR(M203/E203,0)</f>
        <v>0.84762833008447047</v>
      </c>
      <c r="S203" s="14"/>
      <c r="T203" s="96"/>
      <c r="U203" s="96"/>
    </row>
    <row r="204" spans="2:21" s="97" customFormat="1" ht="15" customHeight="1" x14ac:dyDescent="0.25">
      <c r="B204" s="63" t="s">
        <v>241</v>
      </c>
      <c r="C204" s="63"/>
      <c r="D204" s="63"/>
      <c r="E204" s="64">
        <f t="shared" ref="E204:L204" si="46">E6+E8+E11+E16+E42+E47+E59+E64+E68+E77+E85+E97+E101+E106+E103+E114+E129+E132+E136+E173+E203+E66</f>
        <v>597996</v>
      </c>
      <c r="F204" s="64">
        <f t="shared" si="46"/>
        <v>177032</v>
      </c>
      <c r="G204" s="64">
        <f t="shared" si="46"/>
        <v>62338</v>
      </c>
      <c r="H204" s="64">
        <f t="shared" si="46"/>
        <v>67816</v>
      </c>
      <c r="I204" s="64">
        <f t="shared" si="46"/>
        <v>9279</v>
      </c>
      <c r="J204" s="64">
        <f t="shared" si="46"/>
        <v>705</v>
      </c>
      <c r="K204" s="64">
        <f t="shared" si="46"/>
        <v>152</v>
      </c>
      <c r="L204" s="64">
        <f t="shared" si="46"/>
        <v>0</v>
      </c>
      <c r="M204" s="64">
        <f>M6+M8+M11+M16+M42+M47+M59+M64+M68+M77+M85+M97+M101+M106+M103+M114+M129+M132+M136+M173+M203+M66</f>
        <v>140290</v>
      </c>
      <c r="N204" s="64">
        <f t="shared" ref="N204:P204" si="47">N6+N8+N11+N16+N42+N47+N59+N64+N68+N77+N85+N97+N101+N106+N103+N114+N129+N132+N136+N173+N203+N66</f>
        <v>399</v>
      </c>
      <c r="O204" s="64">
        <f t="shared" si="47"/>
        <v>10</v>
      </c>
      <c r="P204" s="64">
        <f t="shared" si="47"/>
        <v>140699</v>
      </c>
      <c r="Q204" s="65">
        <f>IFERROR(F204/E204,0)</f>
        <v>0.29604211399407354</v>
      </c>
      <c r="R204" s="65">
        <f>+IFERROR(M204/E204,0)</f>
        <v>0.23460023143967518</v>
      </c>
      <c r="S204" s="65"/>
      <c r="T204" s="66"/>
    </row>
    <row r="207" spans="2:21" s="97" customFormat="1" ht="12.75" thickBot="1" x14ac:dyDescent="0.3">
      <c r="B207" s="66"/>
      <c r="C207" s="66"/>
      <c r="D207" s="66"/>
      <c r="E207" s="67"/>
      <c r="F207" s="67"/>
      <c r="G207" s="68" t="s">
        <v>242</v>
      </c>
      <c r="H207" s="68"/>
      <c r="I207" s="68"/>
      <c r="J207" s="68"/>
      <c r="K207" s="68"/>
      <c r="L207" s="68"/>
      <c r="M207" s="66"/>
      <c r="N207" s="66"/>
      <c r="O207" s="66"/>
      <c r="P207" s="69"/>
      <c r="Q207" s="66"/>
      <c r="R207" s="66"/>
      <c r="S207" s="70"/>
      <c r="T207" s="66"/>
    </row>
    <row r="208" spans="2:21" s="97" customFormat="1" ht="78.75" customHeight="1" thickBot="1" x14ac:dyDescent="0.3">
      <c r="B208" s="71" t="s">
        <v>243</v>
      </c>
      <c r="C208" s="72" t="s">
        <v>244</v>
      </c>
      <c r="D208" s="73" t="s">
        <v>245</v>
      </c>
      <c r="E208" s="67"/>
      <c r="F208" s="67"/>
      <c r="G208" s="74" t="s">
        <v>246</v>
      </c>
      <c r="H208" s="75" t="s">
        <v>247</v>
      </c>
      <c r="I208" s="75" t="s">
        <v>248</v>
      </c>
      <c r="J208" s="75" t="s">
        <v>249</v>
      </c>
      <c r="K208" s="75" t="s">
        <v>250</v>
      </c>
      <c r="L208" s="76" t="s">
        <v>251</v>
      </c>
      <c r="M208" s="66"/>
      <c r="N208" s="66"/>
      <c r="O208" s="66"/>
      <c r="P208" s="69"/>
      <c r="Q208" s="66"/>
      <c r="R208" s="66"/>
      <c r="S208" s="70"/>
      <c r="T208" s="66"/>
    </row>
    <row r="209" spans="2:20" s="97" customFormat="1" x14ac:dyDescent="0.25">
      <c r="B209" s="77" t="s">
        <v>252</v>
      </c>
      <c r="C209" s="78">
        <f>+M204</f>
        <v>140290</v>
      </c>
      <c r="D209" s="79">
        <f>+C209/$C$212</f>
        <v>0.9970930852387011</v>
      </c>
      <c r="E209" s="67"/>
      <c r="F209" s="67"/>
      <c r="G209" s="80">
        <f>+G204</f>
        <v>62338</v>
      </c>
      <c r="H209" s="81">
        <f t="shared" ref="H209:L209" si="48">+H204</f>
        <v>67816</v>
      </c>
      <c r="I209" s="81">
        <f t="shared" si="48"/>
        <v>9279</v>
      </c>
      <c r="J209" s="81">
        <f t="shared" si="48"/>
        <v>705</v>
      </c>
      <c r="K209" s="81">
        <f t="shared" si="48"/>
        <v>152</v>
      </c>
      <c r="L209" s="82">
        <f t="shared" si="48"/>
        <v>0</v>
      </c>
      <c r="M209" s="66"/>
      <c r="N209" s="66"/>
      <c r="O209" s="66"/>
      <c r="P209" s="69"/>
      <c r="Q209" s="66"/>
      <c r="R209" s="66"/>
      <c r="S209" s="70"/>
      <c r="T209" s="66"/>
    </row>
    <row r="210" spans="2:20" s="97" customFormat="1" ht="12.75" thickBot="1" x14ac:dyDescent="0.3">
      <c r="B210" s="83" t="s">
        <v>253</v>
      </c>
      <c r="C210" s="84">
        <f>+N204</f>
        <v>399</v>
      </c>
      <c r="D210" s="85">
        <f>+C210/$C$212</f>
        <v>2.8358410507537367E-3</v>
      </c>
      <c r="E210" s="67"/>
      <c r="F210" s="67"/>
      <c r="G210" s="86">
        <f t="shared" ref="G210:L210" si="49">+G209/$C$209</f>
        <v>0.44435098724071564</v>
      </c>
      <c r="H210" s="87">
        <f t="shared" si="49"/>
        <v>0.48339867417492338</v>
      </c>
      <c r="I210" s="87">
        <f t="shared" si="49"/>
        <v>6.6141563903343081E-2</v>
      </c>
      <c r="J210" s="87">
        <f t="shared" si="49"/>
        <v>5.0253047259248701E-3</v>
      </c>
      <c r="K210" s="87">
        <f t="shared" si="49"/>
        <v>1.0834699550930217E-3</v>
      </c>
      <c r="L210" s="88">
        <f t="shared" si="49"/>
        <v>0</v>
      </c>
      <c r="M210" s="66"/>
      <c r="N210" s="66"/>
      <c r="O210" s="66"/>
      <c r="P210" s="69"/>
      <c r="Q210" s="66"/>
      <c r="R210" s="66"/>
      <c r="S210" s="70"/>
      <c r="T210" s="66"/>
    </row>
    <row r="211" spans="2:20" s="97" customFormat="1" ht="12.75" thickBot="1" x14ac:dyDescent="0.3">
      <c r="B211" s="89" t="s">
        <v>254</v>
      </c>
      <c r="C211" s="90">
        <f>+O204</f>
        <v>10</v>
      </c>
      <c r="D211" s="91">
        <f>+C211/$C$212</f>
        <v>7.1073710545206429E-5</v>
      </c>
      <c r="E211" s="67"/>
      <c r="F211" s="67"/>
      <c r="G211" s="66"/>
      <c r="H211" s="66"/>
      <c r="I211" s="66"/>
      <c r="J211" s="66"/>
      <c r="K211" s="66"/>
      <c r="L211" s="66"/>
      <c r="M211" s="66"/>
      <c r="N211" s="66"/>
      <c r="O211" s="66"/>
      <c r="P211" s="69"/>
      <c r="Q211" s="66"/>
      <c r="R211" s="66"/>
      <c r="S211" s="70"/>
      <c r="T211" s="66"/>
    </row>
    <row r="212" spans="2:20" s="97" customFormat="1" ht="12.75" thickBot="1" x14ac:dyDescent="0.3">
      <c r="B212" s="92" t="s">
        <v>255</v>
      </c>
      <c r="C212" s="93">
        <f>+SUM(C209:C211)</f>
        <v>140699</v>
      </c>
      <c r="D212" s="94">
        <f>+SUM(D209:D211)</f>
        <v>1</v>
      </c>
      <c r="E212" s="67"/>
      <c r="F212" s="67"/>
      <c r="G212" s="66"/>
      <c r="H212" s="66"/>
      <c r="I212" s="66"/>
      <c r="J212" s="66"/>
      <c r="K212" s="66"/>
      <c r="L212" s="66"/>
      <c r="M212" s="66"/>
      <c r="N212" s="66"/>
      <c r="O212" s="66"/>
      <c r="P212" s="69"/>
      <c r="Q212" s="66"/>
      <c r="R212" s="66"/>
      <c r="S212" s="70"/>
      <c r="T212" s="66"/>
    </row>
    <row r="213" spans="2:20" s="97" customFormat="1" ht="22.5" customHeight="1" x14ac:dyDescent="0.25">
      <c r="B213" s="66"/>
      <c r="C213" s="66"/>
      <c r="D213" s="66"/>
      <c r="E213" s="67"/>
      <c r="F213" s="67"/>
      <c r="G213" s="66"/>
      <c r="H213" s="66"/>
      <c r="I213" s="66"/>
      <c r="J213" s="66"/>
      <c r="K213" s="66"/>
      <c r="L213" s="66"/>
      <c r="M213" s="66"/>
      <c r="N213" s="66"/>
      <c r="O213" s="66"/>
      <c r="P213" s="69"/>
      <c r="Q213" s="66"/>
      <c r="R213" s="66"/>
      <c r="S213" s="70"/>
      <c r="T213" s="66"/>
    </row>
    <row r="214" spans="2:20" s="97" customFormat="1" ht="33" customHeight="1" x14ac:dyDescent="0.25">
      <c r="B214" s="66" t="s">
        <v>256</v>
      </c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9"/>
      <c r="Q214" s="66"/>
      <c r="R214" s="66"/>
      <c r="S214" s="70"/>
      <c r="T214" s="66"/>
    </row>
    <row r="215" spans="2:20" s="97" customFormat="1" x14ac:dyDescent="0.25"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9"/>
      <c r="Q215" s="66"/>
      <c r="R215" s="66"/>
      <c r="S215" s="70"/>
      <c r="T215" s="66"/>
    </row>
    <row r="216" spans="2:20" x14ac:dyDescent="0.2"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</row>
    <row r="217" spans="2:20" x14ac:dyDescent="0.2"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</row>
  </sheetData>
  <mergeCells count="3">
    <mergeCell ref="B2:S2"/>
    <mergeCell ref="G207:L207"/>
    <mergeCell ref="B216:L217"/>
  </mergeCells>
  <dataValidations disablePrompts="1" count="1">
    <dataValidation type="whole" operator="greaterThanOrEqual" allowBlank="1" showInputMessage="1" showErrorMessage="1" errorTitle="Atención" error="Por favor ingrese valores enteros" sqref="E69:L69 N69:O69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2021-01-14T15:50:34Z</dcterms:created>
  <dcterms:modified xsi:type="dcterms:W3CDTF">2021-01-14T15:56:48Z</dcterms:modified>
</cp:coreProperties>
</file>