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11595"/>
  </bookViews>
  <sheets>
    <sheet name="Consolidado" sheetId="12" r:id="rId1"/>
    <sheet name="MPG-CTalento Humano" sheetId="1" r:id="rId2"/>
    <sheet name="MPG-CDireccionamiento" sheetId="6" r:id="rId3"/>
    <sheet name="MPG-CAdmon riesgo" sheetId="7" r:id="rId4"/>
    <sheet name="MES-CAutoevaluacion" sheetId="8" r:id="rId5"/>
    <sheet name="MES-CAuditoria" sheetId="9" r:id="rId6"/>
    <sheet name="MES-CPlanMejora" sheetId="10" r:id="rId7"/>
    <sheet name="Eje Transversal" sheetId="11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1" l="1"/>
  <c r="D33" i="11"/>
  <c r="D32" i="11"/>
  <c r="D31" i="11"/>
  <c r="D30" i="11"/>
  <c r="D29" i="11"/>
  <c r="D26" i="11"/>
  <c r="D25" i="11"/>
  <c r="D24" i="11"/>
  <c r="D23" i="11"/>
  <c r="D22" i="11"/>
  <c r="D21" i="11"/>
  <c r="D20" i="11"/>
  <c r="D19" i="11"/>
  <c r="D18" i="11"/>
  <c r="D17" i="11"/>
  <c r="D6" i="11"/>
  <c r="D7" i="11"/>
  <c r="D8" i="11"/>
  <c r="D9" i="11"/>
  <c r="D10" i="11"/>
  <c r="D11" i="11"/>
  <c r="D12" i="11"/>
  <c r="D13" i="11"/>
  <c r="D14" i="11"/>
  <c r="D5" i="11"/>
  <c r="D6" i="10"/>
  <c r="D7" i="10"/>
  <c r="D5" i="10"/>
  <c r="D6" i="9"/>
  <c r="D7" i="9"/>
  <c r="D8" i="9"/>
  <c r="D9" i="9"/>
  <c r="D10" i="9"/>
  <c r="D11" i="9"/>
  <c r="D12" i="9"/>
  <c r="D5" i="9"/>
  <c r="D6" i="8"/>
  <c r="D7" i="8"/>
  <c r="D8" i="8"/>
  <c r="D9" i="8"/>
  <c r="D10" i="8"/>
  <c r="D11" i="8"/>
  <c r="D12" i="8"/>
  <c r="D5" i="8"/>
  <c r="D22" i="7"/>
  <c r="D21" i="7"/>
  <c r="D20" i="7"/>
  <c r="D19" i="7"/>
  <c r="D18" i="7"/>
  <c r="D15" i="7"/>
  <c r="D14" i="7"/>
  <c r="D6" i="7"/>
  <c r="D7" i="7"/>
  <c r="D8" i="7"/>
  <c r="D9" i="7"/>
  <c r="D10" i="7"/>
  <c r="D11" i="7"/>
  <c r="D5" i="7"/>
  <c r="D6" i="6"/>
  <c r="D7" i="6"/>
  <c r="D8" i="6"/>
  <c r="D9" i="6"/>
  <c r="D10" i="6"/>
  <c r="D11" i="6"/>
  <c r="D12" i="6"/>
  <c r="D13" i="6"/>
  <c r="D14" i="6"/>
  <c r="D15" i="6"/>
  <c r="D16" i="6"/>
  <c r="D17" i="6"/>
  <c r="D5" i="6"/>
  <c r="D44" i="6" l="1"/>
  <c r="D43" i="6"/>
  <c r="D42" i="6"/>
  <c r="D39" i="6"/>
  <c r="D38" i="6"/>
  <c r="D37" i="6"/>
  <c r="D36" i="6"/>
  <c r="D33" i="6"/>
  <c r="D32" i="6"/>
  <c r="D31" i="6"/>
  <c r="D20" i="6"/>
  <c r="D21" i="6"/>
  <c r="D22" i="6"/>
  <c r="D23" i="6"/>
  <c r="D24" i="6"/>
  <c r="D25" i="6"/>
  <c r="D26" i="6"/>
  <c r="D27" i="6"/>
  <c r="D28" i="6"/>
  <c r="D5" i="1"/>
  <c r="D21" i="1"/>
  <c r="D20" i="1"/>
  <c r="D19" i="1"/>
  <c r="D18" i="1"/>
  <c r="D17" i="1"/>
  <c r="D16" i="1"/>
  <c r="D15" i="1"/>
  <c r="D14" i="1"/>
  <c r="D13" i="1"/>
  <c r="D12" i="1"/>
  <c r="D11" i="1"/>
  <c r="D10" i="1"/>
  <c r="D6" i="1"/>
  <c r="D7" i="1"/>
  <c r="D19" i="12"/>
  <c r="E19" i="12" s="1"/>
  <c r="D23" i="7"/>
  <c r="D24" i="7" s="1"/>
  <c r="D16" i="7"/>
  <c r="D17" i="7" s="1"/>
  <c r="D18" i="12" s="1"/>
  <c r="E18" i="12" s="1"/>
  <c r="D12" i="7"/>
  <c r="D13" i="7" s="1"/>
  <c r="D17" i="12" s="1"/>
  <c r="E17" i="12" s="1"/>
  <c r="D13" i="9" l="1"/>
  <c r="D14" i="9" s="1"/>
  <c r="D13" i="8"/>
  <c r="D14" i="8" s="1"/>
  <c r="D24" i="12" l="1"/>
  <c r="D22" i="12"/>
  <c r="D8" i="10"/>
  <c r="D9" i="10" s="1"/>
  <c r="D27" i="11"/>
  <c r="D28" i="11" s="1"/>
  <c r="D35" i="11"/>
  <c r="D36" i="11" s="1"/>
  <c r="D15" i="11"/>
  <c r="D16" i="11" s="1"/>
  <c r="D45" i="6"/>
  <c r="D40" i="6"/>
  <c r="D18" i="6"/>
  <c r="D41" i="6" l="1"/>
  <c r="D14" i="12" s="1"/>
  <c r="E14" i="12" s="1"/>
  <c r="D15" i="12"/>
  <c r="E15" i="12" s="1"/>
  <c r="D46" i="6"/>
  <c r="D38" i="11"/>
  <c r="D27" i="12" s="1"/>
  <c r="E27" i="12" s="1"/>
  <c r="E24" i="12"/>
  <c r="D23" i="12"/>
  <c r="E23" i="12" s="1"/>
  <c r="D16" i="9"/>
  <c r="E22" i="12"/>
  <c r="D21" i="12"/>
  <c r="D16" i="8"/>
  <c r="D19" i="6"/>
  <c r="D11" i="12" s="1"/>
  <c r="E11" i="12" s="1"/>
  <c r="D29" i="6"/>
  <c r="D34" i="6"/>
  <c r="D11" i="10"/>
  <c r="E21" i="12"/>
  <c r="D22" i="1"/>
  <c r="D35" i="6" l="1"/>
  <c r="D13" i="12" s="1"/>
  <c r="E13" i="12" s="1"/>
  <c r="D30" i="6"/>
  <c r="D12" i="12" s="1"/>
  <c r="E12" i="12" s="1"/>
  <c r="D23" i="1"/>
  <c r="D9" i="12" s="1"/>
  <c r="E9" i="12" s="1"/>
  <c r="D8" i="1"/>
  <c r="D9" i="1" s="1"/>
  <c r="D26" i="12"/>
  <c r="D25" i="1" l="1"/>
  <c r="D10" i="12"/>
  <c r="E10" i="12" s="1"/>
  <c r="D48" i="6"/>
  <c r="E26" i="12"/>
  <c r="D25" i="12"/>
  <c r="D26" i="7"/>
  <c r="D16" i="12"/>
  <c r="E16" i="12" s="1"/>
  <c r="D8" i="12" l="1"/>
  <c r="D20" i="12"/>
  <c r="E20" i="12" s="1"/>
  <c r="E25" i="12"/>
  <c r="E8" i="12" l="1"/>
  <c r="D7" i="12"/>
  <c r="E7" i="12" l="1"/>
  <c r="D6" i="12"/>
  <c r="E6" i="12" l="1"/>
  <c r="D5" i="12"/>
  <c r="E5" i="12" s="1"/>
</calcChain>
</file>

<file path=xl/sharedStrings.xml><?xml version="1.0" encoding="utf-8"?>
<sst xmlns="http://schemas.openxmlformats.org/spreadsheetml/2006/main" count="352" uniqueCount="192">
  <si>
    <t>FORMATO - FASE DIAGNÓSTICO</t>
  </si>
  <si>
    <t>PRODUCTO MINIMO</t>
  </si>
  <si>
    <t>ESTADO</t>
  </si>
  <si>
    <t>EVIDENCIA</t>
  </si>
  <si>
    <t>VALOR</t>
  </si>
  <si>
    <t>Evaluado-Revisado</t>
  </si>
  <si>
    <t xml:space="preserve">Documento con los principios y valores de la entidad. </t>
  </si>
  <si>
    <t xml:space="preserve">Acto administrativo que adopta el documento con los principios y valores de la entidad. </t>
  </si>
  <si>
    <t xml:space="preserve">Socialización de los principios y valores de la entidad </t>
  </si>
  <si>
    <t xml:space="preserve">Plan Institucional de Formación y Capacitación </t>
  </si>
  <si>
    <t>Programa de Bienestar</t>
  </si>
  <si>
    <t xml:space="preserve">Plan de Incentivos </t>
  </si>
  <si>
    <t>Implementación del Plan institucional de formación y capacitación</t>
  </si>
  <si>
    <t>Programa de Inducción</t>
  </si>
  <si>
    <t>Implementación del programa de inducción</t>
  </si>
  <si>
    <t>Programa de reinducción (Cambios organizacionales, técnicos o normativos)</t>
  </si>
  <si>
    <t>Implementación del programa de bienestar</t>
  </si>
  <si>
    <t>Sistema de evaluación del desempeño aplicable a la entidad</t>
  </si>
  <si>
    <t>Procesos de selección definidos e implementados</t>
  </si>
  <si>
    <t>1.1.1</t>
  </si>
  <si>
    <t>1.1.2</t>
  </si>
  <si>
    <t>1.1.</t>
  </si>
  <si>
    <t>CONCEPTO</t>
  </si>
  <si>
    <t>COMPONENTE TALENTO HUMANO</t>
  </si>
  <si>
    <t>ITEM EVALUADO</t>
  </si>
  <si>
    <t>CALIFICACIÓN</t>
  </si>
  <si>
    <t>Objetivos institucionales adoptados</t>
  </si>
  <si>
    <t>Misión y visión institucionales adoptados</t>
  </si>
  <si>
    <t xml:space="preserve">Misión y visión institucionales divulgados </t>
  </si>
  <si>
    <t>Objetivos institucionales divulgados</t>
  </si>
  <si>
    <t>Documento que soporte las necesidades de los usuarios</t>
  </si>
  <si>
    <t>Documento que soporte las necesidades de los legales</t>
  </si>
  <si>
    <t>Documento que soporte las necesidades de los presupuesto</t>
  </si>
  <si>
    <t>Planes operativos con cronogramas y responsables</t>
  </si>
  <si>
    <t>Proyectos identificados</t>
  </si>
  <si>
    <t>Fichas de indicadores para medir el avance de planes, programas y proyectos</t>
  </si>
  <si>
    <t>Procesos de seguimiento y evaluación</t>
  </si>
  <si>
    <t>Medición de satisfacción del usuario y partes interesadas</t>
  </si>
  <si>
    <t>Modelo de Planeación estructurado y definido</t>
  </si>
  <si>
    <t>Caracterización de procesos de la entidad</t>
  </si>
  <si>
    <t>Divulgación de los procesos</t>
  </si>
  <si>
    <t>Mapa de procesos de la entidad</t>
  </si>
  <si>
    <t>Indicadores por proceso</t>
  </si>
  <si>
    <t>Revisión de los procesos que permitan ajustes</t>
  </si>
  <si>
    <t>Procedimientos documentados de acuerdo a los procesos</t>
  </si>
  <si>
    <t>Divulgación de los procedimientos</t>
  </si>
  <si>
    <t>Seguimiento a los controles</t>
  </si>
  <si>
    <t>1.2.1</t>
  </si>
  <si>
    <t>1.2.2</t>
  </si>
  <si>
    <t>1.2.3</t>
  </si>
  <si>
    <t>1.2.4</t>
  </si>
  <si>
    <t>1.2.5</t>
  </si>
  <si>
    <t>ESTRUCTURA ORGANIZACIONAL</t>
  </si>
  <si>
    <t>INDICADORES DE GESTIÓN</t>
  </si>
  <si>
    <t>POLÍTICAS DE OPERACIÓN</t>
  </si>
  <si>
    <t>Manual de funciones y competencias laborales</t>
  </si>
  <si>
    <t xml:space="preserve">Estructura organizacional de la entidad que facilite la gestión por procesos </t>
  </si>
  <si>
    <t>Sensibilización sobre la relación de la estructura orgznizacional y los procesos</t>
  </si>
  <si>
    <t>Fichas de indicadores</t>
  </si>
  <si>
    <t>Seguimiento a los indicadores</t>
  </si>
  <si>
    <t>Cuadros de control para el seguimiento de los indicadores clave</t>
  </si>
  <si>
    <t>Revision de los indicadores donde se verifique su pertinencia</t>
  </si>
  <si>
    <t xml:space="preserve">Manual de operaciones adoptado y divulgado </t>
  </si>
  <si>
    <t>Establecimiento de las políticas de operación</t>
  </si>
  <si>
    <t>Divulgación de las políticas de operación</t>
  </si>
  <si>
    <t>COMPONENTE DIRECCIONAMIENTO ESTRATÉGICO</t>
  </si>
  <si>
    <t>1.3.1</t>
  </si>
  <si>
    <t>POLÍTICAS ADMINISTRACIÓN DE RIESGO</t>
  </si>
  <si>
    <t>1.3.2</t>
  </si>
  <si>
    <t>IDENTIFICACIÓN DE RIESGO</t>
  </si>
  <si>
    <t>1.3.3</t>
  </si>
  <si>
    <t>ANÁLISIS Y VALORACIÓN DE RIESGO</t>
  </si>
  <si>
    <t>Definición por parte de la alta Dirección de políticas para el manejo de los riesgos</t>
  </si>
  <si>
    <t>Mapa de riesgo institucional</t>
  </si>
  <si>
    <t>Divulgación del mapa de riesgo institucional</t>
  </si>
  <si>
    <t>Divulgación de políticas para el manejo de los riesgos</t>
  </si>
  <si>
    <t>establecimiento de metodología para la administración de riesgos</t>
  </si>
  <si>
    <t xml:space="preserve">Riesgos identificados por procesos que puedan afectar el cumplimiento de objetivos de la entidad </t>
  </si>
  <si>
    <t>Identificación de los factores internos y externos de riesgo (Contexto estratégico)</t>
  </si>
  <si>
    <t>Análisis del Riesgo (Análisis del riesgo)</t>
  </si>
  <si>
    <t>Evaluación de controles del Riesgo (Análisis del riesgo)</t>
  </si>
  <si>
    <t>Valoración de riesgo</t>
  </si>
  <si>
    <t>Mapa de riesgo por proceso</t>
  </si>
  <si>
    <t>Identificación de controles</t>
  </si>
  <si>
    <t>Seguimiento al mapa de riesgo institucional</t>
  </si>
  <si>
    <t>Seguimiento al mapa de riesgo procesos</t>
  </si>
  <si>
    <t>1.2.</t>
  </si>
  <si>
    <t>1.3.</t>
  </si>
  <si>
    <t>MODULO DE PLANEACIÓN Y GESTIÓN</t>
  </si>
  <si>
    <t>MODULO DE EVALUACIÓN Y SEGUIMIENTO</t>
  </si>
  <si>
    <t>COMPONENTE AUTOEVALUACIÓN INSTITUCIONAL</t>
  </si>
  <si>
    <t>2.1.</t>
  </si>
  <si>
    <t>2.1.1</t>
  </si>
  <si>
    <t>AUTOEVALUACIÓN DEL CONTROLY DE GESTIÓN</t>
  </si>
  <si>
    <t>DESARROLLO DEL TALENTO HUMANO</t>
  </si>
  <si>
    <t>ACUERDOS, COMPROMISOS Y PROTOCOLOS ÉTICOS</t>
  </si>
  <si>
    <t>2.2.</t>
  </si>
  <si>
    <t>COMPONENTE AUDITORIA INTERNA</t>
  </si>
  <si>
    <t>AUDITORÍA INTERNA</t>
  </si>
  <si>
    <t>2.3.</t>
  </si>
  <si>
    <t>COMPONENTE PLANES DE MEJORAMIENTO</t>
  </si>
  <si>
    <t>PLAN DE MEJORAMIENTO</t>
  </si>
  <si>
    <t>2.3.1</t>
  </si>
  <si>
    <t>EJE TRANSVERSAL: INFORMACIÓN Y COMUNICACIÓN</t>
  </si>
  <si>
    <t xml:space="preserve">Actividades de sensibilización a los servidores sobre la cultura de la autoevaluación </t>
  </si>
  <si>
    <t>Herramientas de autoevaluación definidas</t>
  </si>
  <si>
    <t>Aplicación de las herramientas de autoevaluación definidas por la entidad</t>
  </si>
  <si>
    <t>Resultados de la autoevaluaciones realizadas</t>
  </si>
  <si>
    <t>Indicadores de procesos con mediciones y análisis</t>
  </si>
  <si>
    <t>Indicadores de planes, programas y proyectos con mediciones y análisis</t>
  </si>
  <si>
    <t>Informes de gestión por proceso</t>
  </si>
  <si>
    <t>Informes de gestión institucional</t>
  </si>
  <si>
    <t>Programa de auditoría interna (control interno) establecido</t>
  </si>
  <si>
    <t>Procedimiento de auditoría Interna (establecido y documentado)</t>
  </si>
  <si>
    <t>Planes de auditoría formulados</t>
  </si>
  <si>
    <t xml:space="preserve">Ejecución del programa de auditoría </t>
  </si>
  <si>
    <t xml:space="preserve">Informes de auditoria elaborados y divulgados </t>
  </si>
  <si>
    <t>Informe ejecutivo anual del Sistema de Control Interno</t>
  </si>
  <si>
    <t>Informes sobre el estado de control interno</t>
  </si>
  <si>
    <t>Informes de control interno divulgados con la alta dirección</t>
  </si>
  <si>
    <t>Seguimiento al cumplimiento de las acciones definidas en el plan de mejoramiento</t>
  </si>
  <si>
    <t xml:space="preserve">Herramientas de evaluación definidas para la elaboración del plan de mejoramiento </t>
  </si>
  <si>
    <t>Socialización del resultado del plan de mejoramiento</t>
  </si>
  <si>
    <t>2.2.1</t>
  </si>
  <si>
    <t>Mecanismos para recepción, registro y atención de sugerencias, recomendaciones, peticiones, quejas o reclamos</t>
  </si>
  <si>
    <t>Mecanismos de consulta para la obtención requerida para la gestión dela entidad</t>
  </si>
  <si>
    <t>Publicación dela información relacionada con la planeación institucional (página Web)</t>
  </si>
  <si>
    <t>Publicación de formularios oficiales relacionados con trámites de los ciudadanos (Página Web)</t>
  </si>
  <si>
    <t>Proceso de rendición de cuentas a la ciudadanía establecido</t>
  </si>
  <si>
    <t>Rendición de cuentas realizados anualmente</t>
  </si>
  <si>
    <t>Publicación del resultado de la rendición de cuentas realizada (Página Web)</t>
  </si>
  <si>
    <t>Establecimiento de otros mecanismos que permitan el contacto con la ciudadanía</t>
  </si>
  <si>
    <t>3-1</t>
  </si>
  <si>
    <t>3-2</t>
  </si>
  <si>
    <t>3-3</t>
  </si>
  <si>
    <t>Mecanismos para recepción, registro y atención de sugerencias o solicitudes de los funcionarios</t>
  </si>
  <si>
    <t>Tablas de retención documental establecidas</t>
  </si>
  <si>
    <t>Normatividad interna u otros documentos necesarios para la gestión de los procesos identificados</t>
  </si>
  <si>
    <t>Fácil acceso a  la Normatividad interna u otros documentos (manuales, procedimientos, entre otros) necesarios para la gestión de los procesos identificados</t>
  </si>
  <si>
    <t>Política de comunicaciones establecida y adoptada formalmente</t>
  </si>
  <si>
    <t>Plan de comunicaciones establecido y adoptado formalmente</t>
  </si>
  <si>
    <t>Plan de comunicaciones divulgado</t>
  </si>
  <si>
    <t>Política de comunicaciones socializado con los funcionarios (inducción y reinducción)</t>
  </si>
  <si>
    <t>Matriz de responsabilidades</t>
  </si>
  <si>
    <t>Manejo organizado y sistematizado de la correspondencia</t>
  </si>
  <si>
    <t>Mecanismos de consulta con distintos grupos de interés (Necesidades y prioridades)</t>
  </si>
  <si>
    <t>Identificación de los medios de acceso a la información con que cuenta la entidad</t>
  </si>
  <si>
    <t>Manejo organizado y sistematizado de los recursos (físicos, humanos, financieros y tecnológicos)</t>
  </si>
  <si>
    <t>Página Web actualizada y con información pertinente de acuerdo  a lo establecido en Gobierno en línea</t>
  </si>
  <si>
    <t>Publicación de trámites y servicios ofrecidos a los ciudadanos (Página Web)</t>
  </si>
  <si>
    <t>Manejo de la información bajo parametros de un sistema de seguridad de la información</t>
  </si>
  <si>
    <t>En proceso</t>
  </si>
  <si>
    <t>No existe</t>
  </si>
  <si>
    <t>50-80</t>
  </si>
  <si>
    <t>20-50</t>
  </si>
  <si>
    <t>80 -99</t>
  </si>
  <si>
    <t>0 - 10</t>
  </si>
  <si>
    <t>Implementación total - Viva la Mejora Continua!</t>
  </si>
  <si>
    <t>TABLA DE VALORACIÓN</t>
  </si>
  <si>
    <t>No se han implementado - A trabajar, lo lograremos!</t>
  </si>
  <si>
    <t>Implementación  satisfactoria - Aun tenemos que mejorar!</t>
  </si>
  <si>
    <t>Implementación parcial - Trabajemos la mejora!</t>
  </si>
  <si>
    <t>Implementación deficiente - Debemos mejorar</t>
  </si>
  <si>
    <t>COMPONENTE ADMINISTRACIÓN DEL RIESGO</t>
  </si>
  <si>
    <t>COMPONENTE AUDITORÍA INTERNA</t>
  </si>
  <si>
    <t>EJE TRANSVERSAL DE INFORMACIÓN Y COMUNICACIÓN</t>
  </si>
  <si>
    <t>PLANES, PROGRAMAS Y PROYECTOS</t>
  </si>
  <si>
    <t>MODELO DE OPERACIÓN POR PROCESO</t>
  </si>
  <si>
    <t>CALIFICACIÓN ESTRUCTURA ORGANIZACIONAL</t>
  </si>
  <si>
    <t>CALIFICACIÓN INDICADORES DE GESTIÓN</t>
  </si>
  <si>
    <t>CALIFICACIÓN POLÍTICAS DE OPERACIÓN</t>
  </si>
  <si>
    <t>CALIFICACIÓN DIRECCIONAMIENTO ESTRATÉGICO</t>
  </si>
  <si>
    <t>CALIFICACIÓN PLANES, PROGRAMAS Y PROYECTOS</t>
  </si>
  <si>
    <t>CALIFICACIÓN ACUERDOS, COMPROMISOS Y PROTOCOLOS ÉTICOS</t>
  </si>
  <si>
    <t>CALIFICACIÓN DESARROLLO DEL TALENTO HUMANO</t>
  </si>
  <si>
    <t>CALIFICACIÓN TALENTO HUMANO</t>
  </si>
  <si>
    <t>SISTEMA DE CONTROL INTERNO - 
MECI 2014</t>
  </si>
  <si>
    <t>CALIFICACIÓN MODELO OPERACIÓN POR PROCESO</t>
  </si>
  <si>
    <t>CALIFICACIÓN POLÍTICAS ADMINISTRACIÓN DE RIESGO</t>
  </si>
  <si>
    <t>CALIFICACIÓN IDENTIFICACIÓN DE RIESGO</t>
  </si>
  <si>
    <t>CALIFICACIÓN ANÁLISIS Y VALORACIÓN DE RIESGO</t>
  </si>
  <si>
    <t>CALIFICACIÓN ADMINISTRACIÓN DE RIESGOS</t>
  </si>
  <si>
    <t>CALIFICACIÓN AUTOEVALUACIÓN DE CONTROL Y GESTIÓN</t>
  </si>
  <si>
    <t>CALIFICACIÓN AUTOEVALUACIÓN INSTITUCIONAL</t>
  </si>
  <si>
    <t>CALIFICACIÓN AUDITORIA INTERNA</t>
  </si>
  <si>
    <t>CALIFICACIÓN PLANES DE MEJORAMIENTO</t>
  </si>
  <si>
    <t>CALIFICACIÓN INFORMACIÓN Y COMUNICACIÓN EXTERNA</t>
  </si>
  <si>
    <t>CALIFICACIÓN INFORMACIÓN Y COMUNICACIÓN INTERNA</t>
  </si>
  <si>
    <t xml:space="preserve">CALIFICACIÓN SISTEMA DE INFORMACIÓN Y COMUNICACIÓN </t>
  </si>
  <si>
    <t>CALIFICACIÓN INFORMACIÓN Y COMUNICACIÓN</t>
  </si>
  <si>
    <t>CONSOLIDADO DE CALIFICACIÓN</t>
  </si>
  <si>
    <t>Documentado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</si>
</sst>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5"/>
      <color theme="1"/>
      <name val="Arial"/>
      <family val="2"/>
    </font>
    <font>
      <sz val="15"/>
      <color rgb="FF000000"/>
      <name val="Eras Demi ITC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Alignment="1">
      <alignment horizontal="left" vertical="center" indent="8" readingOrder="1"/>
    </xf>
    <xf numFmtId="0" fontId="6" fillId="0" borderId="0" xfId="0" applyFont="1"/>
    <xf numFmtId="0" fontId="6" fillId="0" borderId="0" xfId="0" applyFont="1" applyAlignment="1">
      <alignment horizontal="left" vertical="center" indent="8" readingOrder="1"/>
    </xf>
    <xf numFmtId="0" fontId="6" fillId="0" borderId="0" xfId="0" applyFont="1" applyAlignment="1">
      <alignment horizontal="left" vertical="center" indent="4" readingOrder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7" xfId="0" applyBorder="1" applyAlignment="1">
      <alignment horizontal="center" vertical="top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8" fillId="3" borderId="1" xfId="0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top"/>
    </xf>
    <xf numFmtId="0" fontId="8" fillId="5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2" xfId="0" applyBorder="1"/>
    <xf numFmtId="0" fontId="0" fillId="0" borderId="12" xfId="0" applyFill="1" applyBorder="1"/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2" fillId="7" borderId="11" xfId="0" applyFont="1" applyFill="1" applyBorder="1" applyAlignment="1">
      <alignment horizontal="center" vertical="center"/>
    </xf>
    <xf numFmtId="0" fontId="8" fillId="7" borderId="12" xfId="0" applyFont="1" applyFill="1" applyBorder="1"/>
    <xf numFmtId="9" fontId="2" fillId="7" borderId="1" xfId="1" applyFont="1" applyFill="1" applyBorder="1" applyAlignment="1">
      <alignment horizontal="center" vertical="center"/>
    </xf>
    <xf numFmtId="0" fontId="2" fillId="7" borderId="12" xfId="0" applyFont="1" applyFill="1" applyBorder="1"/>
    <xf numFmtId="0" fontId="2" fillId="0" borderId="0" xfId="0" applyFont="1"/>
    <xf numFmtId="0" fontId="12" fillId="0" borderId="0" xfId="0" applyFont="1" applyAlignment="1">
      <alignment horizontal="left" vertical="center" indent="8" readingOrder="1"/>
    </xf>
    <xf numFmtId="0" fontId="0" fillId="0" borderId="24" xfId="0" applyBorder="1" applyAlignment="1">
      <alignment horizontal="center" vertical="top"/>
    </xf>
    <xf numFmtId="0" fontId="0" fillId="0" borderId="25" xfId="0" applyBorder="1"/>
    <xf numFmtId="0" fontId="0" fillId="0" borderId="11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27" xfId="0" applyBorder="1"/>
    <xf numFmtId="49" fontId="2" fillId="7" borderId="11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vertical="center" wrapText="1"/>
    </xf>
    <xf numFmtId="0" fontId="8" fillId="7" borderId="12" xfId="0" applyFont="1" applyFill="1" applyBorder="1" applyAlignment="1">
      <alignment vertical="center"/>
    </xf>
    <xf numFmtId="0" fontId="2" fillId="7" borderId="13" xfId="0" applyFont="1" applyFill="1" applyBorder="1" applyAlignment="1">
      <alignment horizontal="center" vertical="center"/>
    </xf>
    <xf numFmtId="9" fontId="2" fillId="7" borderId="14" xfId="0" applyNumberFormat="1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vertical="center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center" vertical="center" wrapText="1"/>
    </xf>
    <xf numFmtId="0" fontId="0" fillId="0" borderId="27" xfId="0" applyFill="1" applyBorder="1"/>
    <xf numFmtId="0" fontId="1" fillId="0" borderId="11" xfId="0" applyFont="1" applyBorder="1" applyAlignment="1">
      <alignment horizontal="center" vertical="top"/>
    </xf>
    <xf numFmtId="9" fontId="2" fillId="7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9" fontId="2" fillId="7" borderId="14" xfId="1" applyFont="1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8" fillId="0" borderId="0" xfId="0" applyFont="1" applyBorder="1"/>
    <xf numFmtId="9" fontId="10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9" fontId="0" fillId="0" borderId="0" xfId="1" applyFont="1" applyBorder="1"/>
    <xf numFmtId="0" fontId="0" fillId="8" borderId="12" xfId="0" applyFill="1" applyBorder="1"/>
    <xf numFmtId="0" fontId="0" fillId="0" borderId="26" xfId="0" applyBorder="1"/>
    <xf numFmtId="0" fontId="3" fillId="0" borderId="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/>
    <xf numFmtId="0" fontId="2" fillId="0" borderId="13" xfId="0" applyFont="1" applyBorder="1" applyAlignment="1">
      <alignment horizontal="left" vertical="center"/>
    </xf>
    <xf numFmtId="9" fontId="10" fillId="0" borderId="14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0" fillId="0" borderId="15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7" borderId="28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6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25" xfId="0" applyBorder="1" applyAlignment="1">
      <alignment horizontal="center" vertical="top"/>
    </xf>
  </cellXfs>
  <cellStyles count="2">
    <cellStyle name="Normal" xfId="0" builtinId="0"/>
    <cellStyle name="Porcentaje" xfId="1" builtinId="5"/>
  </cellStyles>
  <dxfs count="110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</a:ln>
            <a:effectLst>
              <a:glow rad="76200">
                <a:schemeClr val="accent1">
                  <a:satMod val="175000"/>
                  <a:alpha val="34000"/>
                </a:schemeClr>
              </a:glow>
            </a:effectLst>
          </c:spPr>
          <c:marker>
            <c:symbol val="none"/>
          </c:marker>
          <c:cat>
            <c:strRef>
              <c:f>(Consolidado!$B$8:$B$9,Consolidado!$B$11:$B$19,Consolidado!$B$22,Consolidado!$B$24,Consolidado!$B$26)</c:f>
              <c:strCache>
                <c:ptCount val="14"/>
                <c:pt idx="0">
                  <c:v>ACUERDOS, COMPROMISOS Y PROTOCOLOS ÉTICOS</c:v>
                </c:pt>
                <c:pt idx="1">
                  <c:v>DESARROLLO DEL TALENTO HUMANO</c:v>
                </c:pt>
                <c:pt idx="2">
                  <c:v>PLANES, PROGRAMAS Y PROYECTOS</c:v>
                </c:pt>
                <c:pt idx="3">
                  <c:v>MODELO DE OPERACIÓN POR PROCESO</c:v>
                </c:pt>
                <c:pt idx="4">
                  <c:v>ESTRUCTURA ORGANIZACIONAL</c:v>
                </c:pt>
                <c:pt idx="5">
                  <c:v>INDICADORES DE GESTIÓN</c:v>
                </c:pt>
                <c:pt idx="6">
                  <c:v>POLÍTICAS DE OPERACIÓN</c:v>
                </c:pt>
                <c:pt idx="7">
                  <c:v>COMPONENTE ADMINISTRACIÓN DEL RIESGO</c:v>
                </c:pt>
                <c:pt idx="8">
                  <c:v>POLÍTICAS ADMINISTRACIÓN DE RIESGO</c:v>
                </c:pt>
                <c:pt idx="9">
                  <c:v>IDENTIFICACIÓN DE RIESGO</c:v>
                </c:pt>
                <c:pt idx="10">
                  <c:v>ANÁLISIS Y VALORACIÓN DE RIESGO</c:v>
                </c:pt>
                <c:pt idx="11">
                  <c:v>AUTOEVALUACIÓN DEL CONTROLY DE GESTIÓN</c:v>
                </c:pt>
                <c:pt idx="12">
                  <c:v>AUDITORÍA INTERNA</c:v>
                </c:pt>
                <c:pt idx="13">
                  <c:v>PLAN DE MEJORAMIENTO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Consolidado!$B$5:$B$27</c15:sqref>
                  </c15:fullRef>
                </c:ext>
              </c:extLst>
            </c:strRef>
          </c:cat>
          <c:val>
            <c:numRef>
              <c:f>(Consolidado!$C$8:$C$9,Consolidado!$C$11:$C$19,Consolidado!$C$22,Consolidado!$C$24,Consolidado!$C$26)</c:f>
              <c:numCache>
                <c:formatCode>General</c:formatCode>
                <c:ptCount val="14"/>
              </c:numCache>
              <c:extLst>
                <c:ext xmlns:c15="http://schemas.microsoft.com/office/drawing/2012/chart" uri="{02D57815-91ED-43cb-92C2-25804820EDAC}">
                  <c15:fullRef>
                    <c15:sqref>Consolidado!$C$5:$C$27</c15:sqref>
                  </c15:fullRef>
                </c:ext>
              </c:extLst>
            </c:numRef>
          </c:val>
        </c:ser>
        <c:ser>
          <c:idx val="1"/>
          <c:order val="1"/>
          <c:spPr>
            <a:ln w="28575" cap="rnd">
              <a:solidFill>
                <a:schemeClr val="accent2"/>
              </a:solidFill>
            </a:ln>
            <a:effectLst>
              <a:glow rad="76200">
                <a:schemeClr val="accent2">
                  <a:satMod val="175000"/>
                  <a:alpha val="34000"/>
                </a:schemeClr>
              </a:glow>
            </a:effectLst>
          </c:spPr>
          <c:marker>
            <c:symbol val="none"/>
          </c:marker>
          <c:dLbls>
            <c:dLbl>
              <c:idx val="1"/>
              <c:layout>
                <c:manualLayout>
                  <c:x val="0.34752981260647359"/>
                  <c:y val="-0.286811741214508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21124361158432692"/>
                  <c:y val="3.0729829415840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4310051107325383"/>
                  <c:y val="6.1459658831680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2947189097103917"/>
                  <c:y val="4.7801956869084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6785917092561047E-2"/>
                  <c:y val="3.4144254906489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9057353776263401E-2"/>
                  <c:y val="2.0486552943893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10902896081771721"/>
                  <c:y val="3.7558680397138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9057353776263526E-2"/>
                  <c:y val="3.4144254906489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4991482112436119"/>
                  <c:y val="1.0243276471946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1635434412265758"/>
                  <c:y val="1.7072127453244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1249290176036343"/>
                  <c:y val="7.1702935303627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6342986939239069E-2"/>
                  <c:y val="-0.12974816864465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1.3628620102214651E-2"/>
                  <c:y val="-8.19462117755738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(Consolidado!$B$8:$B$9,Consolidado!$B$11:$B$19,Consolidado!$B$22,Consolidado!$B$24,Consolidado!$B$26)</c:f>
              <c:strCache>
                <c:ptCount val="14"/>
                <c:pt idx="0">
                  <c:v>ACUERDOS, COMPROMISOS Y PROTOCOLOS ÉTICOS</c:v>
                </c:pt>
                <c:pt idx="1">
                  <c:v>DESARROLLO DEL TALENTO HUMANO</c:v>
                </c:pt>
                <c:pt idx="2">
                  <c:v>PLANES, PROGRAMAS Y PROYECTOS</c:v>
                </c:pt>
                <c:pt idx="3">
                  <c:v>MODELO DE OPERACIÓN POR PROCESO</c:v>
                </c:pt>
                <c:pt idx="4">
                  <c:v>ESTRUCTURA ORGANIZACIONAL</c:v>
                </c:pt>
                <c:pt idx="5">
                  <c:v>INDICADORES DE GESTIÓN</c:v>
                </c:pt>
                <c:pt idx="6">
                  <c:v>POLÍTICAS DE OPERACIÓN</c:v>
                </c:pt>
                <c:pt idx="7">
                  <c:v>COMPONENTE ADMINISTRACIÓN DEL RIESGO</c:v>
                </c:pt>
                <c:pt idx="8">
                  <c:v>POLÍTICAS ADMINISTRACIÓN DE RIESGO</c:v>
                </c:pt>
                <c:pt idx="9">
                  <c:v>IDENTIFICACIÓN DE RIESGO</c:v>
                </c:pt>
                <c:pt idx="10">
                  <c:v>ANÁLISIS Y VALORACIÓN DE RIESGO</c:v>
                </c:pt>
                <c:pt idx="11">
                  <c:v>AUTOEVALUACIÓN DEL CONTROLY DE GESTIÓN</c:v>
                </c:pt>
                <c:pt idx="12">
                  <c:v>AUDITORÍA INTERNA</c:v>
                </c:pt>
                <c:pt idx="13">
                  <c:v>PLAN DE MEJORAMIENTO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Consolidado!$B$5:$B$27</c15:sqref>
                  </c15:fullRef>
                </c:ext>
              </c:extLst>
            </c:strRef>
          </c:cat>
          <c:val>
            <c:numRef>
              <c:f>(Consolidado!$D$8:$D$9,Consolidado!$D$11:$D$19,Consolidado!$D$22,Consolidado!$D$24,Consolidado!$D$26)</c:f>
              <c:numCache>
                <c:formatCode>0%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0.82051282051282048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Consolidado!$D$5:$D$27</c15:sqref>
                  </c15:fullRef>
                </c:ext>
              </c:extLst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01856"/>
        <c:axId val="45803392"/>
      </c:radarChart>
      <c:catAx>
        <c:axId val="45801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803392"/>
        <c:crosses val="autoZero"/>
        <c:auto val="1"/>
        <c:lblAlgn val="ctr"/>
        <c:lblOffset val="100"/>
        <c:noMultiLvlLbl val="0"/>
      </c:catAx>
      <c:valAx>
        <c:axId val="4580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801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0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75000"/>
      </a:schemeClr>
    </cs:fontRef>
    <cs:spPr>
      <a:solidFill>
        <a:schemeClr val="dk1">
          <a:lumMod val="75000"/>
          <a:lumOff val="25000"/>
        </a:schemeClr>
      </a:solidFill>
      <a:ln>
        <a:solidFill>
          <a:schemeClr val="lt1">
            <a:lumMod val="75000"/>
          </a:schemeClr>
        </a:solidFill>
      </a:ln>
      <a:effectLst>
        <a:glow rad="63500">
          <a:schemeClr val="lt1">
            <a:lumMod val="75000"/>
            <a:alpha val="15000"/>
          </a:schemeClr>
        </a:glow>
      </a:effectLst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69804"/>
        </a:schemeClr>
      </a:solidFill>
      <a:ln w="9525" cap="flat" cmpd="sng" algn="ctr">
        <a:solidFill>
          <a:schemeClr val="phClr">
            <a:alpha val="69804"/>
          </a:schemeClr>
        </a:solidFill>
        <a:miter lim="800000"/>
      </a:ln>
      <a:effectLst>
        <a:glow rad="76200">
          <a:schemeClr val="phClr">
            <a:satMod val="175000"/>
            <a:alpha val="34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69804"/>
        </a:schemeClr>
      </a:solidFill>
      <a:ln w="9525" cap="flat" cmpd="sng" algn="ctr">
        <a:solidFill>
          <a:schemeClr val="phClr">
            <a:alpha val="69804"/>
          </a:schemeClr>
        </a:solidFill>
        <a:miter lim="800000"/>
      </a:ln>
      <a:effectLst>
        <a:glow rad="76200">
          <a:schemeClr val="phClr">
            <a:satMod val="175000"/>
            <a:alpha val="34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8575" cap="rnd">
        <a:solidFill>
          <a:schemeClr val="phClr"/>
        </a:solidFill>
      </a:ln>
      <a:effectLst>
        <a:glow rad="76200">
          <a:schemeClr val="phClr">
            <a:satMod val="175000"/>
            <a:alpha val="3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0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0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</xdr:colOff>
      <xdr:row>29</xdr:row>
      <xdr:rowOff>42861</xdr:rowOff>
    </xdr:from>
    <xdr:to>
      <xdr:col>7</xdr:col>
      <xdr:colOff>238124</xdr:colOff>
      <xdr:row>40</xdr:row>
      <xdr:rowOff>47624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topLeftCell="B1" workbookViewId="0">
      <selection activeCell="B3" sqref="B3"/>
    </sheetView>
  </sheetViews>
  <sheetFormatPr baseColWidth="10" defaultRowHeight="15" x14ac:dyDescent="0.25"/>
  <cols>
    <col min="1" max="1" width="5.140625" customWidth="1"/>
    <col min="2" max="2" width="39.140625" customWidth="1"/>
    <col min="3" max="3" width="15.85546875" customWidth="1"/>
    <col min="4" max="4" width="13" style="12" customWidth="1"/>
    <col min="5" max="5" width="18.7109375" style="29" customWidth="1"/>
    <col min="6" max="6" width="50.7109375" customWidth="1"/>
  </cols>
  <sheetData>
    <row r="1" spans="1:6" ht="21" customHeight="1" x14ac:dyDescent="0.35">
      <c r="A1" s="100" t="s">
        <v>0</v>
      </c>
      <c r="B1" s="101"/>
      <c r="C1" s="101"/>
      <c r="D1" s="101"/>
      <c r="E1" s="101"/>
      <c r="F1" s="102"/>
    </row>
    <row r="2" spans="1:6" ht="21" customHeight="1" thickBot="1" x14ac:dyDescent="0.4">
      <c r="A2" s="103" t="s">
        <v>190</v>
      </c>
      <c r="B2" s="104"/>
      <c r="C2" s="104"/>
      <c r="D2" s="104"/>
      <c r="E2" s="104"/>
      <c r="F2" s="105"/>
    </row>
    <row r="3" spans="1:6" ht="21" x14ac:dyDescent="0.25">
      <c r="A3" s="80"/>
      <c r="B3" s="81"/>
      <c r="C3" s="81"/>
      <c r="D3" s="81"/>
      <c r="E3" s="81"/>
      <c r="F3" s="82"/>
    </row>
    <row r="4" spans="1:6" ht="21" x14ac:dyDescent="0.25">
      <c r="A4" s="96" t="s">
        <v>24</v>
      </c>
      <c r="B4" s="97"/>
      <c r="C4" s="97"/>
      <c r="D4" s="11" t="s">
        <v>25</v>
      </c>
      <c r="E4" s="11" t="s">
        <v>2</v>
      </c>
      <c r="F4" s="83" t="s">
        <v>22</v>
      </c>
    </row>
    <row r="5" spans="1:6" s="74" customFormat="1" ht="55.5" customHeight="1" x14ac:dyDescent="0.35">
      <c r="A5" s="84">
        <v>0</v>
      </c>
      <c r="B5" s="110" t="s">
        <v>176</v>
      </c>
      <c r="C5" s="111"/>
      <c r="D5" s="73">
        <f>AVERAGE(D6,D20,D27)</f>
        <v>0.85156695156695161</v>
      </c>
      <c r="E5" s="28" t="str">
        <f t="shared" ref="E5:E15" si="0">IF(D5=100%,$B$34,IF(D5&lt;=10%,$B$38,IF(D5&gt;=80%,$B$35,IF(D5&gt;=50%,$B$36,$B$37))))</f>
        <v>Implementación  satisfactoria - Aun tenemos que mejorar!</v>
      </c>
      <c r="F5" s="85"/>
    </row>
    <row r="6" spans="1:6" ht="38.25" customHeight="1" x14ac:dyDescent="0.25">
      <c r="A6" s="86">
        <v>1</v>
      </c>
      <c r="B6" s="98" t="s">
        <v>88</v>
      </c>
      <c r="C6" s="99"/>
      <c r="D6" s="73">
        <f>AVERAGE(D7,D10,D16)</f>
        <v>0.82136752136752145</v>
      </c>
      <c r="E6" s="28" t="str">
        <f>IF(D6=100%,$B$34,IF(D6&lt;=10%,$B$38,IF(D6&gt;=80%,$B$35,IF(D6&gt;=50%,$B$36,$B$37))))</f>
        <v>Implementación  satisfactoria - Aun tenemos que mejorar!</v>
      </c>
      <c r="F6" s="83"/>
    </row>
    <row r="7" spans="1:6" s="4" customFormat="1" ht="39.950000000000003" customHeight="1" x14ac:dyDescent="0.25">
      <c r="A7" s="87" t="s">
        <v>21</v>
      </c>
      <c r="B7" s="95" t="s">
        <v>23</v>
      </c>
      <c r="C7" s="95"/>
      <c r="D7" s="73">
        <f>AVERAGE(D8:D9)</f>
        <v>0.5</v>
      </c>
      <c r="E7" s="28" t="str">
        <f t="shared" si="0"/>
        <v>Implementación parcial - Trabajemos la mejora!</v>
      </c>
      <c r="F7" s="88"/>
    </row>
    <row r="8" spans="1:6" s="4" customFormat="1" ht="39.950000000000003" customHeight="1" x14ac:dyDescent="0.25">
      <c r="A8" s="89" t="s">
        <v>19</v>
      </c>
      <c r="B8" s="107" t="s">
        <v>95</v>
      </c>
      <c r="C8" s="107"/>
      <c r="D8" s="73">
        <f>'MPG-CTalento Humano'!D9</f>
        <v>1</v>
      </c>
      <c r="E8" s="28" t="str">
        <f t="shared" si="0"/>
        <v>Implementación total - Viva la Mejora Continua!</v>
      </c>
      <c r="F8" s="88"/>
    </row>
    <row r="9" spans="1:6" s="4" customFormat="1" ht="39.950000000000003" customHeight="1" x14ac:dyDescent="0.25">
      <c r="A9" s="89" t="s">
        <v>20</v>
      </c>
      <c r="B9" s="106" t="s">
        <v>94</v>
      </c>
      <c r="C9" s="106"/>
      <c r="D9" s="73">
        <f>'MPG-CTalento Humano'!D23</f>
        <v>0</v>
      </c>
      <c r="E9" s="28" t="str">
        <f t="shared" si="0"/>
        <v>No se han implementado - A trabajar, lo lograremos!</v>
      </c>
      <c r="F9" s="88"/>
    </row>
    <row r="10" spans="1:6" s="4" customFormat="1" ht="39.950000000000003" customHeight="1" x14ac:dyDescent="0.25">
      <c r="A10" s="87" t="s">
        <v>86</v>
      </c>
      <c r="B10" s="95" t="s">
        <v>65</v>
      </c>
      <c r="C10" s="95"/>
      <c r="D10" s="73">
        <f>AVERAGE(D11:D15)</f>
        <v>0.96410256410256401</v>
      </c>
      <c r="E10" s="28" t="str">
        <f t="shared" si="0"/>
        <v>Implementación  satisfactoria - Aun tenemos que mejorar!</v>
      </c>
      <c r="F10" s="88"/>
    </row>
    <row r="11" spans="1:6" ht="39.950000000000003" customHeight="1" x14ac:dyDescent="0.25">
      <c r="A11" s="40" t="s">
        <v>47</v>
      </c>
      <c r="B11" s="106" t="s">
        <v>166</v>
      </c>
      <c r="C11" s="106"/>
      <c r="D11" s="73">
        <f>'MPG-CDireccionamiento'!D19</f>
        <v>0.82051282051282048</v>
      </c>
      <c r="E11" s="28" t="str">
        <f t="shared" si="0"/>
        <v>Implementación  satisfactoria - Aun tenemos que mejorar!</v>
      </c>
      <c r="F11" s="37"/>
    </row>
    <row r="12" spans="1:6" ht="39.950000000000003" customHeight="1" x14ac:dyDescent="0.25">
      <c r="A12" s="40" t="s">
        <v>48</v>
      </c>
      <c r="B12" s="106" t="s">
        <v>167</v>
      </c>
      <c r="C12" s="106"/>
      <c r="D12" s="73">
        <f>'MPG-CDireccionamiento'!D30</f>
        <v>1</v>
      </c>
      <c r="E12" s="28" t="str">
        <f t="shared" si="0"/>
        <v>Implementación total - Viva la Mejora Continua!</v>
      </c>
      <c r="F12" s="37"/>
    </row>
    <row r="13" spans="1:6" ht="39.950000000000003" customHeight="1" x14ac:dyDescent="0.25">
      <c r="A13" s="40" t="s">
        <v>49</v>
      </c>
      <c r="B13" s="106" t="s">
        <v>52</v>
      </c>
      <c r="C13" s="106"/>
      <c r="D13" s="73">
        <f>'MPG-CDireccionamiento'!D35</f>
        <v>1</v>
      </c>
      <c r="E13" s="28" t="str">
        <f t="shared" si="0"/>
        <v>Implementación total - Viva la Mejora Continua!</v>
      </c>
      <c r="F13" s="37"/>
    </row>
    <row r="14" spans="1:6" ht="39.950000000000003" customHeight="1" x14ac:dyDescent="0.25">
      <c r="A14" s="40" t="s">
        <v>50</v>
      </c>
      <c r="B14" s="106" t="s">
        <v>53</v>
      </c>
      <c r="C14" s="106"/>
      <c r="D14" s="73">
        <f>'MPG-CDireccionamiento'!D41</f>
        <v>1</v>
      </c>
      <c r="E14" s="28" t="str">
        <f t="shared" si="0"/>
        <v>Implementación total - Viva la Mejora Continua!</v>
      </c>
      <c r="F14" s="37"/>
    </row>
    <row r="15" spans="1:6" ht="39.950000000000003" customHeight="1" x14ac:dyDescent="0.25">
      <c r="A15" s="40" t="s">
        <v>51</v>
      </c>
      <c r="B15" s="106" t="s">
        <v>54</v>
      </c>
      <c r="C15" s="106"/>
      <c r="D15" s="73">
        <f>'MPG-CDireccionamiento'!D46</f>
        <v>1</v>
      </c>
      <c r="E15" s="28" t="str">
        <f t="shared" si="0"/>
        <v>Implementación total - Viva la Mejora Continua!</v>
      </c>
      <c r="F15" s="37"/>
    </row>
    <row r="16" spans="1:6" ht="38.25" customHeight="1" x14ac:dyDescent="0.25">
      <c r="A16" s="87" t="s">
        <v>87</v>
      </c>
      <c r="B16" s="95" t="s">
        <v>163</v>
      </c>
      <c r="C16" s="95"/>
      <c r="D16" s="73">
        <f>AVERAGE(D17:D19)</f>
        <v>1</v>
      </c>
      <c r="E16" s="28" t="str">
        <f t="shared" ref="E16:E19" si="1">IF(D16=100%,$B$34,IF(D16&lt;=10%,$B$38,IF(D16&gt;=80%,$B$35,IF(D16&gt;=50%,$B$36,$B$37))))</f>
        <v>Implementación total - Viva la Mejora Continua!</v>
      </c>
      <c r="F16" s="88"/>
    </row>
    <row r="17" spans="1:6" ht="39.950000000000003" customHeight="1" x14ac:dyDescent="0.25">
      <c r="A17" s="90" t="s">
        <v>66</v>
      </c>
      <c r="B17" s="106" t="s">
        <v>67</v>
      </c>
      <c r="C17" s="106"/>
      <c r="D17" s="73">
        <f>'MPG-CAdmon riesgo'!D13</f>
        <v>1</v>
      </c>
      <c r="E17" s="28" t="str">
        <f t="shared" si="1"/>
        <v>Implementación total - Viva la Mejora Continua!</v>
      </c>
      <c r="F17" s="37"/>
    </row>
    <row r="18" spans="1:6" ht="39.950000000000003" customHeight="1" x14ac:dyDescent="0.25">
      <c r="A18" s="90" t="s">
        <v>68</v>
      </c>
      <c r="B18" s="106" t="s">
        <v>69</v>
      </c>
      <c r="C18" s="106"/>
      <c r="D18" s="73">
        <f>'MPG-CAdmon riesgo'!D17</f>
        <v>1</v>
      </c>
      <c r="E18" s="28" t="str">
        <f t="shared" si="1"/>
        <v>Implementación total - Viva la Mejora Continua!</v>
      </c>
      <c r="F18" s="37"/>
    </row>
    <row r="19" spans="1:6" ht="39.950000000000003" customHeight="1" x14ac:dyDescent="0.25">
      <c r="A19" s="90" t="s">
        <v>70</v>
      </c>
      <c r="B19" s="106" t="s">
        <v>71</v>
      </c>
      <c r="C19" s="106"/>
      <c r="D19" s="73">
        <f>'MPG-CAdmon riesgo'!D24</f>
        <v>1</v>
      </c>
      <c r="E19" s="28" t="str">
        <f t="shared" si="1"/>
        <v>Implementación total - Viva la Mejora Continua!</v>
      </c>
      <c r="F19" s="37"/>
    </row>
    <row r="20" spans="1:6" ht="39.950000000000003" customHeight="1" x14ac:dyDescent="0.25">
      <c r="A20" s="86">
        <v>2</v>
      </c>
      <c r="B20" s="112" t="s">
        <v>89</v>
      </c>
      <c r="C20" s="113"/>
      <c r="D20" s="73">
        <f>AVERAGE(D21,D23,D25)</f>
        <v>1</v>
      </c>
      <c r="E20" s="28" t="str">
        <f t="shared" ref="E20:E26" si="2">IF(D20=100%,$B$34,IF(D20&lt;=10%,$B$38,IF(D20&gt;=80%,$B$35,IF(D20&gt;=50%,$B$36,$B$37))))</f>
        <v>Implementación total - Viva la Mejora Continua!</v>
      </c>
      <c r="F20" s="83"/>
    </row>
    <row r="21" spans="1:6" ht="39.950000000000003" customHeight="1" x14ac:dyDescent="0.25">
      <c r="A21" s="87" t="s">
        <v>91</v>
      </c>
      <c r="B21" s="95" t="s">
        <v>90</v>
      </c>
      <c r="C21" s="95"/>
      <c r="D21" s="73">
        <f>AVERAGE(D22)</f>
        <v>1</v>
      </c>
      <c r="E21" s="28" t="str">
        <f t="shared" si="2"/>
        <v>Implementación total - Viva la Mejora Continua!</v>
      </c>
      <c r="F21" s="88"/>
    </row>
    <row r="22" spans="1:6" ht="39.950000000000003" customHeight="1" x14ac:dyDescent="0.25">
      <c r="A22" s="89" t="s">
        <v>92</v>
      </c>
      <c r="B22" s="107" t="s">
        <v>93</v>
      </c>
      <c r="C22" s="107"/>
      <c r="D22" s="73">
        <f>'MES-CAutoevaluacion'!D14</f>
        <v>1</v>
      </c>
      <c r="E22" s="28" t="str">
        <f t="shared" si="2"/>
        <v>Implementación total - Viva la Mejora Continua!</v>
      </c>
      <c r="F22" s="88"/>
    </row>
    <row r="23" spans="1:6" ht="39.950000000000003" customHeight="1" x14ac:dyDescent="0.25">
      <c r="A23" s="87" t="s">
        <v>96</v>
      </c>
      <c r="B23" s="95" t="s">
        <v>97</v>
      </c>
      <c r="C23" s="95"/>
      <c r="D23" s="73">
        <f>AVERAGE(D24)</f>
        <v>1</v>
      </c>
      <c r="E23" s="28" t="str">
        <f t="shared" si="2"/>
        <v>Implementación total - Viva la Mejora Continua!</v>
      </c>
      <c r="F23" s="88"/>
    </row>
    <row r="24" spans="1:6" ht="39.950000000000003" customHeight="1" x14ac:dyDescent="0.25">
      <c r="A24" s="89" t="s">
        <v>92</v>
      </c>
      <c r="B24" s="107" t="s">
        <v>98</v>
      </c>
      <c r="C24" s="107"/>
      <c r="D24" s="73">
        <f>'MES-CAuditoria'!D14</f>
        <v>1</v>
      </c>
      <c r="E24" s="28" t="str">
        <f t="shared" si="2"/>
        <v>Implementación total - Viva la Mejora Continua!</v>
      </c>
      <c r="F24" s="88"/>
    </row>
    <row r="25" spans="1:6" ht="39.950000000000003" customHeight="1" x14ac:dyDescent="0.25">
      <c r="A25" s="87" t="s">
        <v>99</v>
      </c>
      <c r="B25" s="95" t="s">
        <v>100</v>
      </c>
      <c r="C25" s="95"/>
      <c r="D25" s="73">
        <f>AVERAGE(D26)</f>
        <v>1</v>
      </c>
      <c r="E25" s="28" t="str">
        <f t="shared" si="2"/>
        <v>Implementación total - Viva la Mejora Continua!</v>
      </c>
      <c r="F25" s="88"/>
    </row>
    <row r="26" spans="1:6" ht="39.950000000000003" customHeight="1" x14ac:dyDescent="0.25">
      <c r="A26" s="89" t="s">
        <v>102</v>
      </c>
      <c r="B26" s="107" t="s">
        <v>101</v>
      </c>
      <c r="C26" s="107"/>
      <c r="D26" s="73">
        <f>'MES-CPlanMejora'!D9</f>
        <v>1</v>
      </c>
      <c r="E26" s="28" t="str">
        <f t="shared" si="2"/>
        <v>Implementación total - Viva la Mejora Continua!</v>
      </c>
      <c r="F26" s="88"/>
    </row>
    <row r="27" spans="1:6" ht="39.950000000000003" customHeight="1" thickBot="1" x14ac:dyDescent="0.3">
      <c r="A27" s="91">
        <v>3</v>
      </c>
      <c r="B27" s="108" t="s">
        <v>103</v>
      </c>
      <c r="C27" s="108"/>
      <c r="D27" s="92">
        <f>'Eje Transversal'!D38</f>
        <v>0.73333333333333339</v>
      </c>
      <c r="E27" s="93" t="str">
        <f>IF(D27=100%,$B$34,IF(D27&lt;=10%,$B$38,IF(D27&gt;=80%,$B$35,IF(D27&gt;=50%,$B$36,$B$37))))</f>
        <v>Implementación parcial - Trabajemos la mejora!</v>
      </c>
      <c r="F27" s="94"/>
    </row>
    <row r="33" spans="2:3" ht="18.75" x14ac:dyDescent="0.3">
      <c r="B33" s="109" t="s">
        <v>158</v>
      </c>
      <c r="C33" s="109"/>
    </row>
    <row r="34" spans="2:3" ht="39.950000000000003" customHeight="1" x14ac:dyDescent="0.25">
      <c r="B34" s="3" t="s">
        <v>157</v>
      </c>
      <c r="C34" s="30">
        <v>100</v>
      </c>
    </row>
    <row r="35" spans="2:3" ht="39.950000000000003" customHeight="1" x14ac:dyDescent="0.25">
      <c r="B35" s="3" t="s">
        <v>160</v>
      </c>
      <c r="C35" s="31" t="s">
        <v>155</v>
      </c>
    </row>
    <row r="36" spans="2:3" ht="39.950000000000003" customHeight="1" x14ac:dyDescent="0.25">
      <c r="B36" s="3" t="s">
        <v>161</v>
      </c>
      <c r="C36" s="32" t="s">
        <v>153</v>
      </c>
    </row>
    <row r="37" spans="2:3" ht="39.950000000000003" customHeight="1" x14ac:dyDescent="0.25">
      <c r="B37" s="3" t="s">
        <v>162</v>
      </c>
      <c r="C37" s="33" t="s">
        <v>154</v>
      </c>
    </row>
    <row r="38" spans="2:3" ht="39.950000000000003" customHeight="1" x14ac:dyDescent="0.25">
      <c r="B38" s="3" t="s">
        <v>159</v>
      </c>
      <c r="C38" s="34" t="s">
        <v>156</v>
      </c>
    </row>
  </sheetData>
  <mergeCells count="27">
    <mergeCell ref="B25:C25"/>
    <mergeCell ref="B26:C26"/>
    <mergeCell ref="B27:C27"/>
    <mergeCell ref="B33:C33"/>
    <mergeCell ref="B5:C5"/>
    <mergeCell ref="B20:C20"/>
    <mergeCell ref="B21:C21"/>
    <mergeCell ref="B22:C22"/>
    <mergeCell ref="B23:C23"/>
    <mergeCell ref="B24:C24"/>
    <mergeCell ref="B19:C19"/>
    <mergeCell ref="B16:C16"/>
    <mergeCell ref="B15:C15"/>
    <mergeCell ref="B11:C11"/>
    <mergeCell ref="B12:C12"/>
    <mergeCell ref="B14:C14"/>
    <mergeCell ref="B13:C13"/>
    <mergeCell ref="B17:C17"/>
    <mergeCell ref="B18:C18"/>
    <mergeCell ref="B10:C10"/>
    <mergeCell ref="B8:C8"/>
    <mergeCell ref="B9:C9"/>
    <mergeCell ref="B7:C7"/>
    <mergeCell ref="A4:C4"/>
    <mergeCell ref="B6:C6"/>
    <mergeCell ref="A1:F1"/>
    <mergeCell ref="A2:F2"/>
  </mergeCells>
  <conditionalFormatting sqref="D5">
    <cfRule type="cellIs" dxfId="109" priority="6" operator="lessThan">
      <formula>10%</formula>
    </cfRule>
    <cfRule type="cellIs" dxfId="108" priority="11" operator="between">
      <formula>10%</formula>
      <formula>49.95%</formula>
    </cfRule>
    <cfRule type="cellIs" dxfId="107" priority="12" operator="between">
      <formula>50%</formula>
      <formula>79.95%</formula>
    </cfRule>
    <cfRule type="cellIs" dxfId="106" priority="13" operator="between">
      <formula>80%</formula>
      <formula>99.95%</formula>
    </cfRule>
    <cfRule type="cellIs" dxfId="105" priority="15" operator="equal">
      <formula>1</formula>
    </cfRule>
  </conditionalFormatting>
  <conditionalFormatting sqref="D6:D27">
    <cfRule type="cellIs" dxfId="104" priority="1" operator="lessThan">
      <formula>10%</formula>
    </cfRule>
    <cfRule type="cellIs" dxfId="103" priority="2" operator="between">
      <formula>10%</formula>
      <formula>49.95%</formula>
    </cfRule>
    <cfRule type="cellIs" dxfId="102" priority="3" operator="between">
      <formula>50%</formula>
      <formula>79.95%</formula>
    </cfRule>
    <cfRule type="cellIs" dxfId="101" priority="4" operator="between">
      <formula>80%</formula>
      <formula>99.95%</formula>
    </cfRule>
    <cfRule type="cellIs" dxfId="100" priority="5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5" x14ac:dyDescent="0.25"/>
  <cols>
    <col min="1" max="1" width="6.7109375" style="1" customWidth="1"/>
    <col min="2" max="2" width="50.7109375" style="26" customWidth="1"/>
    <col min="3" max="4" width="14.7109375" style="1" customWidth="1"/>
    <col min="5" max="5" width="50.7109375" customWidth="1"/>
  </cols>
  <sheetData>
    <row r="1" spans="1:5" ht="23.25" x14ac:dyDescent="0.25">
      <c r="A1" s="114" t="s">
        <v>0</v>
      </c>
      <c r="B1" s="115"/>
      <c r="C1" s="115"/>
      <c r="D1" s="115"/>
      <c r="E1" s="116"/>
    </row>
    <row r="2" spans="1:5" ht="24" thickBot="1" x14ac:dyDescent="0.3">
      <c r="A2" s="117" t="s">
        <v>23</v>
      </c>
      <c r="B2" s="118"/>
      <c r="C2" s="118"/>
      <c r="D2" s="118"/>
      <c r="E2" s="119"/>
    </row>
    <row r="3" spans="1:5" x14ac:dyDescent="0.25">
      <c r="A3" s="67"/>
      <c r="B3" s="68"/>
      <c r="C3" s="24"/>
      <c r="D3" s="24"/>
      <c r="E3" s="53"/>
    </row>
    <row r="4" spans="1:5" s="1" customFormat="1" ht="18.75" x14ac:dyDescent="0.25">
      <c r="A4" s="123" t="s">
        <v>1</v>
      </c>
      <c r="B4" s="124"/>
      <c r="C4" s="75" t="s">
        <v>2</v>
      </c>
      <c r="D4" s="75" t="s">
        <v>4</v>
      </c>
      <c r="E4" s="69" t="s">
        <v>3</v>
      </c>
    </row>
    <row r="5" spans="1:5" ht="39.950000000000003" customHeight="1" x14ac:dyDescent="0.25">
      <c r="A5" s="39">
        <v>1</v>
      </c>
      <c r="B5" s="3" t="s">
        <v>6</v>
      </c>
      <c r="C5" s="2" t="s">
        <v>5</v>
      </c>
      <c r="D5" s="2">
        <f>IF(C5="Evaluado-Revisado",3,IF(C5="Documentado",2,IF(C5="En proceso",1,0)))</f>
        <v>3</v>
      </c>
      <c r="E5" s="37"/>
    </row>
    <row r="6" spans="1:5" ht="39.950000000000003" customHeight="1" x14ac:dyDescent="0.25">
      <c r="A6" s="39">
        <v>2</v>
      </c>
      <c r="B6" s="3" t="s">
        <v>7</v>
      </c>
      <c r="C6" s="2" t="s">
        <v>5</v>
      </c>
      <c r="D6" s="2">
        <f t="shared" ref="D6:D7" si="0">IF(C6="Evaluado-Revisado",3,IF(C6="Documentado",2,IF(C6="En proceso",1,0)))</f>
        <v>3</v>
      </c>
      <c r="E6" s="37"/>
    </row>
    <row r="7" spans="1:5" ht="39.950000000000003" customHeight="1" x14ac:dyDescent="0.25">
      <c r="A7" s="39">
        <v>3</v>
      </c>
      <c r="B7" s="3" t="s">
        <v>8</v>
      </c>
      <c r="C7" s="2" t="s">
        <v>5</v>
      </c>
      <c r="D7" s="2">
        <f t="shared" si="0"/>
        <v>3</v>
      </c>
      <c r="E7" s="37"/>
    </row>
    <row r="8" spans="1:5" ht="39.950000000000003" hidden="1" customHeight="1" x14ac:dyDescent="0.25">
      <c r="A8" s="39"/>
      <c r="B8" s="3"/>
      <c r="C8" s="2"/>
      <c r="D8" s="2">
        <f>SUM(D5:D7)</f>
        <v>9</v>
      </c>
      <c r="E8" s="37"/>
    </row>
    <row r="9" spans="1:5" s="18" customFormat="1" ht="39.950000000000003" customHeight="1" x14ac:dyDescent="0.3">
      <c r="A9" s="42" t="s">
        <v>19</v>
      </c>
      <c r="B9" s="121" t="s">
        <v>173</v>
      </c>
      <c r="C9" s="121"/>
      <c r="D9" s="65">
        <f>(D8/(A7*3))</f>
        <v>1</v>
      </c>
      <c r="E9" s="43"/>
    </row>
    <row r="10" spans="1:5" ht="39.950000000000003" customHeight="1" x14ac:dyDescent="0.25">
      <c r="A10" s="40">
        <v>1</v>
      </c>
      <c r="B10" s="25" t="s">
        <v>55</v>
      </c>
      <c r="C10" s="2" t="s">
        <v>152</v>
      </c>
      <c r="D10" s="2">
        <f t="shared" ref="D10:D21" si="1">IF(C10="Evaluado-Revisado",3,IF(C10="Documentado",2,IF(C10="En proceso",1,0)))</f>
        <v>0</v>
      </c>
      <c r="E10" s="79"/>
    </row>
    <row r="11" spans="1:5" ht="39.950000000000003" customHeight="1" x14ac:dyDescent="0.25">
      <c r="A11" s="39">
        <v>2</v>
      </c>
      <c r="B11" s="3" t="s">
        <v>9</v>
      </c>
      <c r="C11" s="2" t="s">
        <v>152</v>
      </c>
      <c r="D11" s="2">
        <f t="shared" si="1"/>
        <v>0</v>
      </c>
      <c r="E11" s="37"/>
    </row>
    <row r="12" spans="1:5" ht="39.950000000000003" customHeight="1" x14ac:dyDescent="0.25">
      <c r="A12" s="39">
        <v>3</v>
      </c>
      <c r="B12" s="3" t="s">
        <v>12</v>
      </c>
      <c r="C12" s="2" t="s">
        <v>152</v>
      </c>
      <c r="D12" s="2">
        <f t="shared" si="1"/>
        <v>0</v>
      </c>
      <c r="E12" s="37"/>
    </row>
    <row r="13" spans="1:5" ht="39.950000000000003" customHeight="1" x14ac:dyDescent="0.25">
      <c r="A13" s="40">
        <v>4</v>
      </c>
      <c r="B13" s="3" t="s">
        <v>13</v>
      </c>
      <c r="C13" s="2" t="s">
        <v>152</v>
      </c>
      <c r="D13" s="2">
        <f t="shared" si="1"/>
        <v>0</v>
      </c>
      <c r="E13" s="37"/>
    </row>
    <row r="14" spans="1:5" ht="39.950000000000003" customHeight="1" x14ac:dyDescent="0.25">
      <c r="A14" s="39">
        <v>5</v>
      </c>
      <c r="B14" s="3" t="s">
        <v>14</v>
      </c>
      <c r="C14" s="2" t="s">
        <v>152</v>
      </c>
      <c r="D14" s="2">
        <f t="shared" si="1"/>
        <v>0</v>
      </c>
      <c r="E14" s="37"/>
    </row>
    <row r="15" spans="1:5" ht="39.950000000000003" customHeight="1" x14ac:dyDescent="0.25">
      <c r="A15" s="39">
        <v>6</v>
      </c>
      <c r="B15" s="3" t="s">
        <v>15</v>
      </c>
      <c r="C15" s="2" t="s">
        <v>152</v>
      </c>
      <c r="D15" s="2">
        <f t="shared" si="1"/>
        <v>0</v>
      </c>
      <c r="E15" s="37"/>
    </row>
    <row r="16" spans="1:5" ht="39.950000000000003" customHeight="1" x14ac:dyDescent="0.25">
      <c r="A16" s="40">
        <v>7</v>
      </c>
      <c r="B16" s="3" t="s">
        <v>14</v>
      </c>
      <c r="C16" s="2" t="s">
        <v>152</v>
      </c>
      <c r="D16" s="2">
        <f t="shared" si="1"/>
        <v>0</v>
      </c>
      <c r="E16" s="37"/>
    </row>
    <row r="17" spans="1:5" ht="39.950000000000003" customHeight="1" x14ac:dyDescent="0.25">
      <c r="A17" s="39">
        <v>8</v>
      </c>
      <c r="B17" s="3" t="s">
        <v>10</v>
      </c>
      <c r="C17" s="2" t="s">
        <v>152</v>
      </c>
      <c r="D17" s="2">
        <f t="shared" si="1"/>
        <v>0</v>
      </c>
      <c r="E17" s="37"/>
    </row>
    <row r="18" spans="1:5" ht="39.950000000000003" customHeight="1" x14ac:dyDescent="0.25">
      <c r="A18" s="39">
        <v>9</v>
      </c>
      <c r="B18" s="3" t="s">
        <v>16</v>
      </c>
      <c r="C18" s="2" t="s">
        <v>152</v>
      </c>
      <c r="D18" s="2">
        <f t="shared" si="1"/>
        <v>0</v>
      </c>
      <c r="E18" s="37"/>
    </row>
    <row r="19" spans="1:5" ht="39.950000000000003" customHeight="1" x14ac:dyDescent="0.25">
      <c r="A19" s="40">
        <v>10</v>
      </c>
      <c r="B19" s="3" t="s">
        <v>11</v>
      </c>
      <c r="C19" s="2" t="s">
        <v>152</v>
      </c>
      <c r="D19" s="2">
        <f t="shared" si="1"/>
        <v>0</v>
      </c>
      <c r="E19" s="37"/>
    </row>
    <row r="20" spans="1:5" ht="39.950000000000003" customHeight="1" x14ac:dyDescent="0.25">
      <c r="A20" s="39">
        <v>11</v>
      </c>
      <c r="B20" s="3" t="s">
        <v>18</v>
      </c>
      <c r="C20" s="2" t="s">
        <v>152</v>
      </c>
      <c r="D20" s="2">
        <f t="shared" si="1"/>
        <v>0</v>
      </c>
      <c r="E20" s="37"/>
    </row>
    <row r="21" spans="1:5" ht="39.950000000000003" customHeight="1" x14ac:dyDescent="0.25">
      <c r="A21" s="39">
        <v>12</v>
      </c>
      <c r="B21" s="3" t="s">
        <v>17</v>
      </c>
      <c r="C21" s="2" t="s">
        <v>152</v>
      </c>
      <c r="D21" s="2">
        <f t="shared" si="1"/>
        <v>0</v>
      </c>
      <c r="E21" s="37"/>
    </row>
    <row r="22" spans="1:5" ht="39.950000000000003" hidden="1" customHeight="1" x14ac:dyDescent="0.25">
      <c r="A22" s="39"/>
      <c r="B22" s="3"/>
      <c r="C22" s="2"/>
      <c r="D22" s="2">
        <f>SUM(D10:D21)</f>
        <v>0</v>
      </c>
      <c r="E22" s="37"/>
    </row>
    <row r="23" spans="1:5" s="19" customFormat="1" ht="39.950000000000003" customHeight="1" x14ac:dyDescent="0.25">
      <c r="A23" s="42" t="s">
        <v>20</v>
      </c>
      <c r="B23" s="122" t="s">
        <v>174</v>
      </c>
      <c r="C23" s="122"/>
      <c r="D23" s="65">
        <f>(D22/(A21*3))</f>
        <v>0</v>
      </c>
      <c r="E23" s="57"/>
    </row>
    <row r="24" spans="1:5" ht="39.950000000000003" customHeight="1" x14ac:dyDescent="0.25">
      <c r="A24" s="125"/>
      <c r="B24" s="126"/>
      <c r="C24" s="126"/>
      <c r="D24" s="126"/>
      <c r="E24" s="127"/>
    </row>
    <row r="25" spans="1:5" ht="39.950000000000003" customHeight="1" thickBot="1" x14ac:dyDescent="0.3">
      <c r="A25" s="58" t="s">
        <v>21</v>
      </c>
      <c r="B25" s="120" t="s">
        <v>175</v>
      </c>
      <c r="C25" s="120"/>
      <c r="D25" s="70">
        <f>AVERAGE(D9,D23)</f>
        <v>0.5</v>
      </c>
      <c r="E25" s="71"/>
    </row>
  </sheetData>
  <mergeCells count="7">
    <mergeCell ref="A1:E1"/>
    <mergeCell ref="A2:E2"/>
    <mergeCell ref="B25:C25"/>
    <mergeCell ref="B9:C9"/>
    <mergeCell ref="B23:C23"/>
    <mergeCell ref="A4:B4"/>
    <mergeCell ref="A24:E24"/>
  </mergeCells>
  <conditionalFormatting sqref="D5:D8">
    <cfRule type="cellIs" dxfId="99" priority="9" operator="equal">
      <formula>0</formula>
    </cfRule>
    <cfRule type="cellIs" dxfId="98" priority="10" operator="equal">
      <formula>1</formula>
    </cfRule>
    <cfRule type="cellIs" dxfId="97" priority="11" operator="equal">
      <formula>2</formula>
    </cfRule>
    <cfRule type="cellIs" dxfId="96" priority="12" operator="equal">
      <formula>3</formula>
    </cfRule>
  </conditionalFormatting>
  <conditionalFormatting sqref="D22">
    <cfRule type="cellIs" dxfId="95" priority="5" operator="equal">
      <formula>1</formula>
    </cfRule>
    <cfRule type="cellIs" dxfId="94" priority="6" operator="equal">
      <formula>2</formula>
    </cfRule>
    <cfRule type="cellIs" dxfId="93" priority="7" operator="equal">
      <formula>3</formula>
    </cfRule>
    <cfRule type="cellIs" dxfId="92" priority="8" operator="equal">
      <formula>4</formula>
    </cfRule>
  </conditionalFormatting>
  <conditionalFormatting sqref="D10:D21">
    <cfRule type="cellIs" dxfId="91" priority="1" operator="equal">
      <formula>0</formula>
    </cfRule>
    <cfRule type="cellIs" dxfId="90" priority="2" operator="equal">
      <formula>1</formula>
    </cfRule>
    <cfRule type="cellIs" dxfId="89" priority="3" operator="equal">
      <formula>2</formula>
    </cfRule>
    <cfRule type="cellIs" dxfId="88" priority="4" operator="equal">
      <formula>3</formula>
    </cfRule>
  </conditionalFormatting>
  <dataValidations count="1">
    <dataValidation type="list" allowBlank="1" showInputMessage="1" showErrorMessage="1" sqref="C5:C8 C10:C22">
      <formula1>"No existe, En proceso, Documentado, Evaluado-Revisado"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selection activeCell="A3" sqref="A3"/>
    </sheetView>
  </sheetViews>
  <sheetFormatPr baseColWidth="10" defaultRowHeight="15" x14ac:dyDescent="0.25"/>
  <cols>
    <col min="1" max="1" width="6.7109375" style="1" customWidth="1"/>
    <col min="2" max="2" width="50.7109375" style="26" customWidth="1"/>
    <col min="3" max="4" width="14.7109375" customWidth="1"/>
    <col min="5" max="5" width="50.7109375" customWidth="1"/>
  </cols>
  <sheetData>
    <row r="1" spans="1:5" ht="23.25" x14ac:dyDescent="0.25">
      <c r="A1" s="114" t="s">
        <v>0</v>
      </c>
      <c r="B1" s="115"/>
      <c r="C1" s="115"/>
      <c r="D1" s="115"/>
      <c r="E1" s="116"/>
    </row>
    <row r="2" spans="1:5" ht="24" thickBot="1" x14ac:dyDescent="0.3">
      <c r="A2" s="117" t="s">
        <v>65</v>
      </c>
      <c r="B2" s="118"/>
      <c r="C2" s="118"/>
      <c r="D2" s="118"/>
      <c r="E2" s="119"/>
    </row>
    <row r="3" spans="1:5" x14ac:dyDescent="0.25">
      <c r="A3" s="67"/>
      <c r="B3" s="68"/>
      <c r="C3" s="6"/>
      <c r="D3" s="6"/>
      <c r="E3" s="53"/>
    </row>
    <row r="4" spans="1:5" s="19" customFormat="1" ht="18.75" x14ac:dyDescent="0.25">
      <c r="A4" s="123" t="s">
        <v>1</v>
      </c>
      <c r="B4" s="124"/>
      <c r="C4" s="5" t="s">
        <v>2</v>
      </c>
      <c r="D4" s="5" t="s">
        <v>4</v>
      </c>
      <c r="E4" s="69" t="s">
        <v>3</v>
      </c>
    </row>
    <row r="5" spans="1:5" ht="39.950000000000003" customHeight="1" x14ac:dyDescent="0.25">
      <c r="A5" s="39">
        <v>1</v>
      </c>
      <c r="B5" s="3" t="s">
        <v>38</v>
      </c>
      <c r="C5" s="2" t="s">
        <v>152</v>
      </c>
      <c r="D5" s="2">
        <f>IF(C5="Evaluado-Revisado",3,IF(C5="Documentado",2,IF(C5="En proceso",1,0)))</f>
        <v>0</v>
      </c>
      <c r="E5" s="37"/>
    </row>
    <row r="6" spans="1:5" ht="39.950000000000003" customHeight="1" x14ac:dyDescent="0.25">
      <c r="A6" s="39">
        <v>2</v>
      </c>
      <c r="B6" s="3" t="s">
        <v>28</v>
      </c>
      <c r="C6" s="2" t="s">
        <v>151</v>
      </c>
      <c r="D6" s="2">
        <f t="shared" ref="D6:D17" si="0">IF(C6="Evaluado-Revisado",3,IF(C6="Documentado",2,IF(C6="En proceso",1,0)))</f>
        <v>1</v>
      </c>
      <c r="E6" s="37"/>
    </row>
    <row r="7" spans="1:5" ht="39.950000000000003" customHeight="1" x14ac:dyDescent="0.25">
      <c r="A7" s="39">
        <v>3</v>
      </c>
      <c r="B7" s="3" t="s">
        <v>27</v>
      </c>
      <c r="C7" s="2" t="s">
        <v>191</v>
      </c>
      <c r="D7" s="2">
        <f t="shared" si="0"/>
        <v>2</v>
      </c>
      <c r="E7" s="37"/>
    </row>
    <row r="8" spans="1:5" ht="39.950000000000003" customHeight="1" x14ac:dyDescent="0.25">
      <c r="A8" s="39">
        <v>4</v>
      </c>
      <c r="B8" s="3" t="s">
        <v>26</v>
      </c>
      <c r="C8" s="2" t="s">
        <v>5</v>
      </c>
      <c r="D8" s="2">
        <f t="shared" si="0"/>
        <v>3</v>
      </c>
      <c r="E8" s="37"/>
    </row>
    <row r="9" spans="1:5" ht="39.950000000000003" customHeight="1" x14ac:dyDescent="0.25">
      <c r="A9" s="39">
        <v>5</v>
      </c>
      <c r="B9" s="3" t="s">
        <v>29</v>
      </c>
      <c r="C9" s="2" t="s">
        <v>191</v>
      </c>
      <c r="D9" s="2">
        <f t="shared" si="0"/>
        <v>2</v>
      </c>
      <c r="E9" s="37"/>
    </row>
    <row r="10" spans="1:5" ht="39.950000000000003" customHeight="1" x14ac:dyDescent="0.25">
      <c r="A10" s="39">
        <v>6</v>
      </c>
      <c r="B10" s="3" t="s">
        <v>30</v>
      </c>
      <c r="C10" s="2" t="s">
        <v>5</v>
      </c>
      <c r="D10" s="2">
        <f t="shared" si="0"/>
        <v>3</v>
      </c>
      <c r="E10" s="37"/>
    </row>
    <row r="11" spans="1:5" ht="39.950000000000003" customHeight="1" x14ac:dyDescent="0.25">
      <c r="A11" s="39">
        <v>7</v>
      </c>
      <c r="B11" s="3" t="s">
        <v>31</v>
      </c>
      <c r="C11" s="2" t="s">
        <v>5</v>
      </c>
      <c r="D11" s="2">
        <f t="shared" si="0"/>
        <v>3</v>
      </c>
      <c r="E11" s="37"/>
    </row>
    <row r="12" spans="1:5" ht="39.950000000000003" customHeight="1" x14ac:dyDescent="0.25">
      <c r="A12" s="39">
        <v>8</v>
      </c>
      <c r="B12" s="3" t="s">
        <v>32</v>
      </c>
      <c r="C12" s="2" t="s">
        <v>5</v>
      </c>
      <c r="D12" s="2">
        <f t="shared" si="0"/>
        <v>3</v>
      </c>
      <c r="E12" s="37"/>
    </row>
    <row r="13" spans="1:5" ht="39.950000000000003" customHeight="1" x14ac:dyDescent="0.25">
      <c r="A13" s="39">
        <v>9</v>
      </c>
      <c r="B13" s="3" t="s">
        <v>33</v>
      </c>
      <c r="C13" s="2" t="s">
        <v>5</v>
      </c>
      <c r="D13" s="2">
        <f t="shared" si="0"/>
        <v>3</v>
      </c>
      <c r="E13" s="37"/>
    </row>
    <row r="14" spans="1:5" ht="39.950000000000003" customHeight="1" x14ac:dyDescent="0.25">
      <c r="A14" s="39">
        <v>10</v>
      </c>
      <c r="B14" s="3" t="s">
        <v>34</v>
      </c>
      <c r="C14" s="2" t="s">
        <v>5</v>
      </c>
      <c r="D14" s="2">
        <f t="shared" si="0"/>
        <v>3</v>
      </c>
      <c r="E14" s="37"/>
    </row>
    <row r="15" spans="1:5" ht="39.950000000000003" customHeight="1" x14ac:dyDescent="0.25">
      <c r="A15" s="39">
        <v>11</v>
      </c>
      <c r="B15" s="3" t="s">
        <v>35</v>
      </c>
      <c r="C15" s="2" t="s">
        <v>5</v>
      </c>
      <c r="D15" s="2">
        <f t="shared" si="0"/>
        <v>3</v>
      </c>
      <c r="E15" s="37"/>
    </row>
    <row r="16" spans="1:5" ht="39.950000000000003" customHeight="1" x14ac:dyDescent="0.25">
      <c r="A16" s="39">
        <v>12</v>
      </c>
      <c r="B16" s="3" t="s">
        <v>36</v>
      </c>
      <c r="C16" s="2" t="s">
        <v>5</v>
      </c>
      <c r="D16" s="2">
        <f t="shared" si="0"/>
        <v>3</v>
      </c>
      <c r="E16" s="37"/>
    </row>
    <row r="17" spans="1:5" ht="39.950000000000003" customHeight="1" x14ac:dyDescent="0.25">
      <c r="A17" s="39">
        <v>13</v>
      </c>
      <c r="B17" s="3" t="s">
        <v>37</v>
      </c>
      <c r="C17" s="2" t="s">
        <v>5</v>
      </c>
      <c r="D17" s="2">
        <f t="shared" si="0"/>
        <v>3</v>
      </c>
      <c r="E17" s="37"/>
    </row>
    <row r="18" spans="1:5" ht="39.950000000000003" hidden="1" customHeight="1" x14ac:dyDescent="0.25">
      <c r="A18" s="39"/>
      <c r="B18" s="3"/>
      <c r="C18" s="2"/>
      <c r="D18" s="2">
        <f>SUM(D5:D17)</f>
        <v>32</v>
      </c>
      <c r="E18" s="37"/>
    </row>
    <row r="19" spans="1:5" s="18" customFormat="1" ht="39.950000000000003" customHeight="1" x14ac:dyDescent="0.3">
      <c r="A19" s="42" t="s">
        <v>47</v>
      </c>
      <c r="B19" s="121" t="s">
        <v>172</v>
      </c>
      <c r="C19" s="121"/>
      <c r="D19" s="65">
        <f>(D18/(A17*3))</f>
        <v>0.82051282051282048</v>
      </c>
      <c r="E19" s="43"/>
    </row>
    <row r="20" spans="1:5" ht="39.950000000000003" customHeight="1" x14ac:dyDescent="0.25">
      <c r="A20" s="39">
        <v>1</v>
      </c>
      <c r="B20" s="3" t="s">
        <v>39</v>
      </c>
      <c r="C20" s="2" t="s">
        <v>5</v>
      </c>
      <c r="D20" s="2">
        <f>IF(C20="Evaluado-Revisado",3,IF(C20="Documentado",2,IF(C20="En proceso",1,0)))</f>
        <v>3</v>
      </c>
      <c r="E20" s="37"/>
    </row>
    <row r="21" spans="1:5" ht="39.950000000000003" customHeight="1" x14ac:dyDescent="0.25">
      <c r="A21" s="39">
        <v>2</v>
      </c>
      <c r="B21" s="3" t="s">
        <v>40</v>
      </c>
      <c r="C21" s="2" t="s">
        <v>5</v>
      </c>
      <c r="D21" s="2">
        <f t="shared" ref="D21:D28" si="1">IF(C21="Evaluado-Revisado",3,IF(C21="Documentado",2,IF(C21="En proceso",1,0)))</f>
        <v>3</v>
      </c>
      <c r="E21" s="37"/>
    </row>
    <row r="22" spans="1:5" ht="39.950000000000003" customHeight="1" x14ac:dyDescent="0.25">
      <c r="A22" s="39">
        <v>3</v>
      </c>
      <c r="B22" s="3" t="s">
        <v>41</v>
      </c>
      <c r="C22" s="2" t="s">
        <v>5</v>
      </c>
      <c r="D22" s="2">
        <f t="shared" si="1"/>
        <v>3</v>
      </c>
      <c r="E22" s="37"/>
    </row>
    <row r="23" spans="1:5" ht="39.950000000000003" customHeight="1" x14ac:dyDescent="0.25">
      <c r="A23" s="39">
        <v>4</v>
      </c>
      <c r="B23" s="3" t="s">
        <v>42</v>
      </c>
      <c r="C23" s="2" t="s">
        <v>5</v>
      </c>
      <c r="D23" s="2">
        <f t="shared" si="1"/>
        <v>3</v>
      </c>
      <c r="E23" s="37"/>
    </row>
    <row r="24" spans="1:5" ht="39.950000000000003" customHeight="1" x14ac:dyDescent="0.25">
      <c r="A24" s="39">
        <v>5</v>
      </c>
      <c r="B24" s="3" t="s">
        <v>43</v>
      </c>
      <c r="C24" s="2" t="s">
        <v>5</v>
      </c>
      <c r="D24" s="2">
        <f t="shared" si="1"/>
        <v>3</v>
      </c>
      <c r="E24" s="37"/>
    </row>
    <row r="25" spans="1:5" ht="39.950000000000003" customHeight="1" x14ac:dyDescent="0.25">
      <c r="A25" s="39">
        <v>6</v>
      </c>
      <c r="B25" s="3" t="s">
        <v>44</v>
      </c>
      <c r="C25" s="2" t="s">
        <v>5</v>
      </c>
      <c r="D25" s="2">
        <f t="shared" si="1"/>
        <v>3</v>
      </c>
      <c r="E25" s="37"/>
    </row>
    <row r="26" spans="1:5" ht="39.950000000000003" customHeight="1" x14ac:dyDescent="0.25">
      <c r="A26" s="39">
        <v>7</v>
      </c>
      <c r="B26" s="3" t="s">
        <v>45</v>
      </c>
      <c r="C26" s="2" t="s">
        <v>5</v>
      </c>
      <c r="D26" s="2">
        <f t="shared" si="1"/>
        <v>3</v>
      </c>
      <c r="E26" s="37"/>
    </row>
    <row r="27" spans="1:5" ht="39.950000000000003" customHeight="1" x14ac:dyDescent="0.25">
      <c r="A27" s="39">
        <v>8</v>
      </c>
      <c r="B27" s="3" t="s">
        <v>46</v>
      </c>
      <c r="C27" s="2" t="s">
        <v>5</v>
      </c>
      <c r="D27" s="2">
        <f t="shared" si="1"/>
        <v>3</v>
      </c>
      <c r="E27" s="37"/>
    </row>
    <row r="28" spans="1:5" ht="39.950000000000003" customHeight="1" x14ac:dyDescent="0.25">
      <c r="A28" s="39">
        <v>9</v>
      </c>
      <c r="B28" s="3" t="s">
        <v>37</v>
      </c>
      <c r="C28" s="2" t="s">
        <v>5</v>
      </c>
      <c r="D28" s="2">
        <f t="shared" si="1"/>
        <v>3</v>
      </c>
      <c r="E28" s="37"/>
    </row>
    <row r="29" spans="1:5" ht="39.950000000000003" hidden="1" customHeight="1" x14ac:dyDescent="0.25">
      <c r="A29" s="39"/>
      <c r="B29" s="3"/>
      <c r="C29" s="2"/>
      <c r="D29" s="2">
        <f>SUM(D20:D28)</f>
        <v>27</v>
      </c>
      <c r="E29" s="37"/>
    </row>
    <row r="30" spans="1:5" s="18" customFormat="1" ht="39.950000000000003" customHeight="1" x14ac:dyDescent="0.3">
      <c r="A30" s="42" t="s">
        <v>48</v>
      </c>
      <c r="B30" s="121" t="s">
        <v>177</v>
      </c>
      <c r="C30" s="121"/>
      <c r="D30" s="44">
        <f>(D29/(A28*3))</f>
        <v>1</v>
      </c>
      <c r="E30" s="43"/>
    </row>
    <row r="31" spans="1:5" ht="39.950000000000003" customHeight="1" x14ac:dyDescent="0.25">
      <c r="A31" s="40">
        <v>1</v>
      </c>
      <c r="B31" s="3" t="s">
        <v>56</v>
      </c>
      <c r="C31" s="2" t="s">
        <v>5</v>
      </c>
      <c r="D31" s="2">
        <f t="shared" ref="D31:D33" si="2">IF(C31="Evaluado-Revisado",3,IF(C31="Documentado",2,IF(C31="En proceso",1,0)))</f>
        <v>3</v>
      </c>
      <c r="E31" s="38"/>
    </row>
    <row r="32" spans="1:5" ht="39.950000000000003" customHeight="1" x14ac:dyDescent="0.25">
      <c r="A32" s="40">
        <v>2</v>
      </c>
      <c r="B32" s="3" t="s">
        <v>55</v>
      </c>
      <c r="C32" s="2" t="s">
        <v>5</v>
      </c>
      <c r="D32" s="2">
        <f t="shared" si="2"/>
        <v>3</v>
      </c>
      <c r="E32" s="38"/>
    </row>
    <row r="33" spans="1:5" ht="39.950000000000003" customHeight="1" x14ac:dyDescent="0.25">
      <c r="A33" s="40">
        <v>3</v>
      </c>
      <c r="B33" s="3" t="s">
        <v>57</v>
      </c>
      <c r="C33" s="2" t="s">
        <v>5</v>
      </c>
      <c r="D33" s="2">
        <f t="shared" si="2"/>
        <v>3</v>
      </c>
      <c r="E33" s="38"/>
    </row>
    <row r="34" spans="1:5" ht="39.950000000000003" hidden="1" customHeight="1" x14ac:dyDescent="0.25">
      <c r="A34" s="40"/>
      <c r="B34" s="3"/>
      <c r="C34" s="2"/>
      <c r="D34" s="2">
        <f>SUM(D31:D33)</f>
        <v>9</v>
      </c>
      <c r="E34" s="38"/>
    </row>
    <row r="35" spans="1:5" s="18" customFormat="1" ht="39.950000000000003" customHeight="1" x14ac:dyDescent="0.3">
      <c r="A35" s="42" t="s">
        <v>49</v>
      </c>
      <c r="B35" s="121" t="s">
        <v>168</v>
      </c>
      <c r="C35" s="121"/>
      <c r="D35" s="44">
        <f>(D34/(A33*3))</f>
        <v>1</v>
      </c>
      <c r="E35" s="43"/>
    </row>
    <row r="36" spans="1:5" ht="39.950000000000003" customHeight="1" x14ac:dyDescent="0.25">
      <c r="A36" s="40">
        <v>1</v>
      </c>
      <c r="B36" s="66" t="s">
        <v>58</v>
      </c>
      <c r="C36" s="2" t="s">
        <v>5</v>
      </c>
      <c r="D36" s="2">
        <f t="shared" ref="D36:D39" si="3">IF(C36="Evaluado-Revisado",3,IF(C36="Documentado",2,IF(C36="En proceso",1,0)))</f>
        <v>3</v>
      </c>
      <c r="E36" s="38"/>
    </row>
    <row r="37" spans="1:5" ht="39.950000000000003" customHeight="1" x14ac:dyDescent="0.25">
      <c r="A37" s="40">
        <v>2</v>
      </c>
      <c r="B37" s="66" t="s">
        <v>59</v>
      </c>
      <c r="C37" s="2" t="s">
        <v>5</v>
      </c>
      <c r="D37" s="2">
        <f t="shared" si="3"/>
        <v>3</v>
      </c>
      <c r="E37" s="38"/>
    </row>
    <row r="38" spans="1:5" ht="39.950000000000003" customHeight="1" x14ac:dyDescent="0.25">
      <c r="A38" s="40">
        <v>3</v>
      </c>
      <c r="B38" s="66" t="s">
        <v>60</v>
      </c>
      <c r="C38" s="2" t="s">
        <v>5</v>
      </c>
      <c r="D38" s="2">
        <f t="shared" si="3"/>
        <v>3</v>
      </c>
      <c r="E38" s="38"/>
    </row>
    <row r="39" spans="1:5" ht="39.950000000000003" customHeight="1" x14ac:dyDescent="0.25">
      <c r="A39" s="40">
        <v>4</v>
      </c>
      <c r="B39" s="66" t="s">
        <v>61</v>
      </c>
      <c r="C39" s="2" t="s">
        <v>5</v>
      </c>
      <c r="D39" s="2">
        <f t="shared" si="3"/>
        <v>3</v>
      </c>
      <c r="E39" s="38"/>
    </row>
    <row r="40" spans="1:5" ht="39.950000000000003" hidden="1" customHeight="1" x14ac:dyDescent="0.25">
      <c r="A40" s="40"/>
      <c r="B40" s="66"/>
      <c r="C40" s="2"/>
      <c r="D40" s="2">
        <f>SUM(D36:D39)</f>
        <v>12</v>
      </c>
      <c r="E40" s="38"/>
    </row>
    <row r="41" spans="1:5" s="18" customFormat="1" ht="39.950000000000003" customHeight="1" x14ac:dyDescent="0.3">
      <c r="A41" s="42" t="s">
        <v>50</v>
      </c>
      <c r="B41" s="121" t="s">
        <v>169</v>
      </c>
      <c r="C41" s="121"/>
      <c r="D41" s="44">
        <f>(D40/(A39*3))</f>
        <v>1</v>
      </c>
      <c r="E41" s="43"/>
    </row>
    <row r="42" spans="1:5" ht="39.950000000000003" customHeight="1" x14ac:dyDescent="0.25">
      <c r="A42" s="40">
        <v>1</v>
      </c>
      <c r="B42" s="66" t="s">
        <v>63</v>
      </c>
      <c r="C42" s="2" t="s">
        <v>5</v>
      </c>
      <c r="D42" s="2">
        <f t="shared" ref="D42:D44" si="4">IF(C42="Evaluado-Revisado",3,IF(C42="Documentado",2,IF(C42="En proceso",1,0)))</f>
        <v>3</v>
      </c>
      <c r="E42" s="38"/>
    </row>
    <row r="43" spans="1:5" ht="39.950000000000003" customHeight="1" x14ac:dyDescent="0.25">
      <c r="A43" s="40">
        <v>2</v>
      </c>
      <c r="B43" s="66" t="s">
        <v>64</v>
      </c>
      <c r="C43" s="2" t="s">
        <v>5</v>
      </c>
      <c r="D43" s="2">
        <f t="shared" si="4"/>
        <v>3</v>
      </c>
      <c r="E43" s="38"/>
    </row>
    <row r="44" spans="1:5" ht="39.950000000000003" customHeight="1" x14ac:dyDescent="0.25">
      <c r="A44" s="40">
        <v>3</v>
      </c>
      <c r="B44" s="66" t="s">
        <v>62</v>
      </c>
      <c r="C44" s="2" t="s">
        <v>5</v>
      </c>
      <c r="D44" s="2">
        <f t="shared" si="4"/>
        <v>3</v>
      </c>
      <c r="E44" s="38"/>
    </row>
    <row r="45" spans="1:5" ht="39.950000000000003" hidden="1" customHeight="1" x14ac:dyDescent="0.25">
      <c r="A45" s="40"/>
      <c r="B45" s="66"/>
      <c r="C45" s="2"/>
      <c r="D45" s="2">
        <f>SUM(D42:D44)</f>
        <v>9</v>
      </c>
      <c r="E45" s="38"/>
    </row>
    <row r="46" spans="1:5" s="18" customFormat="1" ht="39.950000000000003" customHeight="1" x14ac:dyDescent="0.3">
      <c r="A46" s="42" t="s">
        <v>51</v>
      </c>
      <c r="B46" s="121" t="s">
        <v>170</v>
      </c>
      <c r="C46" s="121"/>
      <c r="D46" s="44">
        <f>(D45/(A44*3))</f>
        <v>1</v>
      </c>
      <c r="E46" s="43"/>
    </row>
    <row r="47" spans="1:5" x14ac:dyDescent="0.25">
      <c r="A47" s="128"/>
      <c r="B47" s="129"/>
      <c r="C47" s="129"/>
      <c r="D47" s="129"/>
      <c r="E47" s="130"/>
    </row>
    <row r="48" spans="1:5" ht="45.75" customHeight="1" thickBot="1" x14ac:dyDescent="0.3">
      <c r="A48" s="58">
        <v>1.2</v>
      </c>
      <c r="B48" s="120" t="s">
        <v>171</v>
      </c>
      <c r="C48" s="120"/>
      <c r="D48" s="70">
        <f>AVERAGE(D19,D30,D35,D41,D46)</f>
        <v>0.96410256410256401</v>
      </c>
      <c r="E48" s="71"/>
    </row>
  </sheetData>
  <mergeCells count="10">
    <mergeCell ref="B48:C48"/>
    <mergeCell ref="B35:C35"/>
    <mergeCell ref="B41:C41"/>
    <mergeCell ref="B46:C46"/>
    <mergeCell ref="A1:E1"/>
    <mergeCell ref="A2:E2"/>
    <mergeCell ref="A47:E47"/>
    <mergeCell ref="B19:C19"/>
    <mergeCell ref="A4:B4"/>
    <mergeCell ref="B30:C30"/>
  </mergeCells>
  <conditionalFormatting sqref="D18 D29">
    <cfRule type="cellIs" dxfId="87" priority="41" operator="equal">
      <formula>1</formula>
    </cfRule>
    <cfRule type="cellIs" dxfId="86" priority="42" operator="equal">
      <formula>2</formula>
    </cfRule>
    <cfRule type="cellIs" dxfId="85" priority="43" operator="equal">
      <formula>3</formula>
    </cfRule>
    <cfRule type="cellIs" dxfId="84" priority="44" operator="equal">
      <formula>4</formula>
    </cfRule>
  </conditionalFormatting>
  <conditionalFormatting sqref="D34">
    <cfRule type="cellIs" dxfId="83" priority="37" operator="equal">
      <formula>1</formula>
    </cfRule>
    <cfRule type="cellIs" dxfId="82" priority="38" operator="equal">
      <formula>2</formula>
    </cfRule>
    <cfRule type="cellIs" dxfId="81" priority="39" operator="equal">
      <formula>3</formula>
    </cfRule>
    <cfRule type="cellIs" dxfId="80" priority="40" operator="equal">
      <formula>4</formula>
    </cfRule>
  </conditionalFormatting>
  <conditionalFormatting sqref="D40">
    <cfRule type="cellIs" dxfId="79" priority="33" operator="equal">
      <formula>1</formula>
    </cfRule>
    <cfRule type="cellIs" dxfId="78" priority="34" operator="equal">
      <formula>2</formula>
    </cfRule>
    <cfRule type="cellIs" dxfId="77" priority="35" operator="equal">
      <formula>3</formula>
    </cfRule>
    <cfRule type="cellIs" dxfId="76" priority="36" operator="equal">
      <formula>4</formula>
    </cfRule>
  </conditionalFormatting>
  <conditionalFormatting sqref="D45">
    <cfRule type="cellIs" dxfId="75" priority="29" operator="equal">
      <formula>1</formula>
    </cfRule>
    <cfRule type="cellIs" dxfId="74" priority="30" operator="equal">
      <formula>2</formula>
    </cfRule>
    <cfRule type="cellIs" dxfId="73" priority="31" operator="equal">
      <formula>3</formula>
    </cfRule>
    <cfRule type="cellIs" dxfId="72" priority="32" operator="equal">
      <formula>4</formula>
    </cfRule>
  </conditionalFormatting>
  <conditionalFormatting sqref="D5:D17">
    <cfRule type="cellIs" dxfId="71" priority="17" operator="equal">
      <formula>0</formula>
    </cfRule>
    <cfRule type="cellIs" dxfId="70" priority="18" operator="equal">
      <formula>1</formula>
    </cfRule>
    <cfRule type="cellIs" dxfId="69" priority="19" operator="equal">
      <formula>2</formula>
    </cfRule>
    <cfRule type="cellIs" dxfId="68" priority="20" operator="equal">
      <formula>3</formula>
    </cfRule>
  </conditionalFormatting>
  <conditionalFormatting sqref="D20:D28">
    <cfRule type="cellIs" dxfId="67" priority="13" operator="equal">
      <formula>0</formula>
    </cfRule>
    <cfRule type="cellIs" dxfId="66" priority="14" operator="equal">
      <formula>1</formula>
    </cfRule>
    <cfRule type="cellIs" dxfId="65" priority="15" operator="equal">
      <formula>2</formula>
    </cfRule>
    <cfRule type="cellIs" dxfId="64" priority="16" operator="equal">
      <formula>3</formula>
    </cfRule>
  </conditionalFormatting>
  <conditionalFormatting sqref="D31:D33">
    <cfRule type="cellIs" dxfId="63" priority="9" operator="equal">
      <formula>0</formula>
    </cfRule>
    <cfRule type="cellIs" dxfId="62" priority="10" operator="equal">
      <formula>1</formula>
    </cfRule>
    <cfRule type="cellIs" dxfId="61" priority="11" operator="equal">
      <formula>2</formula>
    </cfRule>
    <cfRule type="cellIs" dxfId="60" priority="12" operator="equal">
      <formula>3</formula>
    </cfRule>
  </conditionalFormatting>
  <conditionalFormatting sqref="D36:D39">
    <cfRule type="cellIs" dxfId="59" priority="5" operator="equal">
      <formula>0</formula>
    </cfRule>
    <cfRule type="cellIs" dxfId="58" priority="6" operator="equal">
      <formula>1</formula>
    </cfRule>
    <cfRule type="cellIs" dxfId="57" priority="7" operator="equal">
      <formula>2</formula>
    </cfRule>
    <cfRule type="cellIs" dxfId="56" priority="8" operator="equal">
      <formula>3</formula>
    </cfRule>
  </conditionalFormatting>
  <conditionalFormatting sqref="D42:D44">
    <cfRule type="cellIs" dxfId="55" priority="1" operator="equal">
      <formula>0</formula>
    </cfRule>
    <cfRule type="cellIs" dxfId="54" priority="2" operator="equal">
      <formula>1</formula>
    </cfRule>
    <cfRule type="cellIs" dxfId="53" priority="3" operator="equal">
      <formula>2</formula>
    </cfRule>
    <cfRule type="cellIs" dxfId="52" priority="4" operator="equal">
      <formula>3</formula>
    </cfRule>
  </conditionalFormatting>
  <dataValidations count="1">
    <dataValidation type="list" allowBlank="1" showInputMessage="1" showErrorMessage="1" sqref="C5:C18 C20:C29 C31:C34 C36:C40 C42:C45">
      <formula1>"No existe, En proceso, Documentado, Evaluado-Revisado"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4" workbookViewId="0">
      <selection activeCell="B13" sqref="B13"/>
    </sheetView>
  </sheetViews>
  <sheetFormatPr baseColWidth="10" defaultColWidth="19" defaultRowHeight="15" x14ac:dyDescent="0.25"/>
  <cols>
    <col min="1" max="1" width="7.28515625" style="1" customWidth="1"/>
    <col min="2" max="2" width="50.7109375" style="15" customWidth="1"/>
    <col min="3" max="3" width="14.7109375" customWidth="1"/>
    <col min="4" max="4" width="14.7109375" style="1" customWidth="1"/>
    <col min="5" max="5" width="50.7109375" customWidth="1"/>
  </cols>
  <sheetData>
    <row r="1" spans="1:7" ht="23.25" x14ac:dyDescent="0.25">
      <c r="A1" s="114" t="s">
        <v>0</v>
      </c>
      <c r="B1" s="115"/>
      <c r="C1" s="115"/>
      <c r="D1" s="115"/>
      <c r="E1" s="116"/>
    </row>
    <row r="2" spans="1:7" ht="24" thickBot="1" x14ac:dyDescent="0.3">
      <c r="A2" s="117" t="s">
        <v>163</v>
      </c>
      <c r="B2" s="118"/>
      <c r="C2" s="118"/>
      <c r="D2" s="118"/>
      <c r="E2" s="119"/>
    </row>
    <row r="3" spans="1:7" ht="15.75" thickBot="1" x14ac:dyDescent="0.3">
      <c r="A3" s="133"/>
      <c r="B3" s="134"/>
      <c r="C3" s="134"/>
      <c r="D3" s="134"/>
      <c r="E3" s="135"/>
    </row>
    <row r="4" spans="1:7" s="18" customFormat="1" ht="18.75" x14ac:dyDescent="0.3">
      <c r="A4" s="131" t="s">
        <v>1</v>
      </c>
      <c r="B4" s="132"/>
      <c r="C4" s="35" t="s">
        <v>2</v>
      </c>
      <c r="D4" s="35" t="s">
        <v>4</v>
      </c>
      <c r="E4" s="36" t="s">
        <v>3</v>
      </c>
    </row>
    <row r="5" spans="1:7" ht="39.950000000000003" customHeight="1" x14ac:dyDescent="0.25">
      <c r="A5" s="39">
        <v>1</v>
      </c>
      <c r="B5" s="3" t="s">
        <v>72</v>
      </c>
      <c r="C5" s="2" t="s">
        <v>5</v>
      </c>
      <c r="D5" s="21">
        <f>IF(C5="Evaluado-Revisado",3,IF(C5="Documentado",2,IF(C5="En proceso",1,0)))</f>
        <v>3</v>
      </c>
      <c r="E5" s="37"/>
    </row>
    <row r="6" spans="1:7" ht="39.950000000000003" customHeight="1" x14ac:dyDescent="0.25">
      <c r="A6" s="39">
        <v>2</v>
      </c>
      <c r="B6" s="3" t="s">
        <v>75</v>
      </c>
      <c r="C6" s="2" t="s">
        <v>5</v>
      </c>
      <c r="D6" s="21">
        <f t="shared" ref="D6:D11" si="0">IF(C6="Evaluado-Revisado",3,IF(C6="Documentado",2,IF(C6="En proceso",1,0)))</f>
        <v>3</v>
      </c>
      <c r="E6" s="37"/>
    </row>
    <row r="7" spans="1:7" ht="39.950000000000003" customHeight="1" x14ac:dyDescent="0.25">
      <c r="A7" s="39">
        <v>3</v>
      </c>
      <c r="B7" s="3" t="s">
        <v>76</v>
      </c>
      <c r="C7" s="2" t="s">
        <v>5</v>
      </c>
      <c r="D7" s="21">
        <f t="shared" si="0"/>
        <v>3</v>
      </c>
      <c r="E7" s="37"/>
    </row>
    <row r="8" spans="1:7" ht="39.950000000000003" customHeight="1" x14ac:dyDescent="0.25">
      <c r="A8" s="39">
        <v>4</v>
      </c>
      <c r="B8" s="3" t="s">
        <v>73</v>
      </c>
      <c r="C8" s="2" t="s">
        <v>5</v>
      </c>
      <c r="D8" s="21">
        <f t="shared" si="0"/>
        <v>3</v>
      </c>
      <c r="E8" s="37"/>
    </row>
    <row r="9" spans="1:7" ht="39.950000000000003" customHeight="1" x14ac:dyDescent="0.25">
      <c r="A9" s="39">
        <v>5</v>
      </c>
      <c r="B9" s="3" t="s">
        <v>74</v>
      </c>
      <c r="C9" s="2" t="s">
        <v>5</v>
      </c>
      <c r="D9" s="21">
        <f t="shared" si="0"/>
        <v>3</v>
      </c>
      <c r="E9" s="37"/>
    </row>
    <row r="10" spans="1:7" ht="39.950000000000003" customHeight="1" x14ac:dyDescent="0.25">
      <c r="A10" s="39">
        <v>6</v>
      </c>
      <c r="B10" s="3" t="s">
        <v>84</v>
      </c>
      <c r="C10" s="2" t="s">
        <v>5</v>
      </c>
      <c r="D10" s="21">
        <f t="shared" si="0"/>
        <v>3</v>
      </c>
      <c r="E10" s="37"/>
    </row>
    <row r="11" spans="1:7" ht="39.950000000000003" customHeight="1" x14ac:dyDescent="0.25">
      <c r="A11" s="39">
        <v>7</v>
      </c>
      <c r="B11" s="3" t="s">
        <v>85</v>
      </c>
      <c r="C11" s="2" t="s">
        <v>5</v>
      </c>
      <c r="D11" s="21">
        <f t="shared" si="0"/>
        <v>3</v>
      </c>
      <c r="E11" s="37"/>
    </row>
    <row r="12" spans="1:7" ht="39.950000000000003" hidden="1" customHeight="1" x14ac:dyDescent="0.25">
      <c r="A12" s="39"/>
      <c r="B12" s="3"/>
      <c r="C12" s="2"/>
      <c r="D12" s="2">
        <f>SUM(D5:D11)</f>
        <v>21</v>
      </c>
      <c r="E12" s="37"/>
    </row>
    <row r="13" spans="1:7" s="46" customFormat="1" ht="39.950000000000003" customHeight="1" x14ac:dyDescent="0.3">
      <c r="A13" s="42" t="s">
        <v>66</v>
      </c>
      <c r="B13" s="41" t="s">
        <v>178</v>
      </c>
      <c r="C13" s="41"/>
      <c r="D13" s="44">
        <f>(D12/(A11*3))</f>
        <v>1</v>
      </c>
      <c r="E13" s="45"/>
    </row>
    <row r="14" spans="1:7" ht="39.950000000000003" customHeight="1" x14ac:dyDescent="0.25">
      <c r="A14" s="39">
        <v>1</v>
      </c>
      <c r="B14" s="3" t="s">
        <v>78</v>
      </c>
      <c r="C14" s="2" t="s">
        <v>5</v>
      </c>
      <c r="D14" s="21">
        <f t="shared" ref="D14:D15" si="1">IF(C14="Evaluado-Revisado",3,IF(C14="Documentado",2,IF(C14="En proceso",1,0)))</f>
        <v>3</v>
      </c>
      <c r="E14" s="37"/>
    </row>
    <row r="15" spans="1:7" ht="39.950000000000003" customHeight="1" x14ac:dyDescent="0.25">
      <c r="A15" s="39">
        <v>2</v>
      </c>
      <c r="B15" s="3" t="s">
        <v>77</v>
      </c>
      <c r="C15" s="2" t="s">
        <v>5</v>
      </c>
      <c r="D15" s="21">
        <f t="shared" si="1"/>
        <v>3</v>
      </c>
      <c r="E15" s="37"/>
      <c r="G15" s="10"/>
    </row>
    <row r="16" spans="1:7" ht="39.950000000000003" hidden="1" customHeight="1" x14ac:dyDescent="0.25">
      <c r="A16" s="39"/>
      <c r="B16" s="3"/>
      <c r="C16" s="2"/>
      <c r="D16" s="2">
        <f>SUM(D14:D15)</f>
        <v>6</v>
      </c>
      <c r="E16" s="37"/>
      <c r="G16" s="10"/>
    </row>
    <row r="17" spans="1:7" s="46" customFormat="1" ht="39.950000000000003" customHeight="1" x14ac:dyDescent="0.3">
      <c r="A17" s="42" t="s">
        <v>68</v>
      </c>
      <c r="B17" s="41" t="s">
        <v>179</v>
      </c>
      <c r="C17" s="41"/>
      <c r="D17" s="44">
        <f>(D16/(A15*3))</f>
        <v>1</v>
      </c>
      <c r="E17" s="45"/>
    </row>
    <row r="18" spans="1:7" ht="39.950000000000003" customHeight="1" x14ac:dyDescent="0.25">
      <c r="A18" s="40">
        <v>1</v>
      </c>
      <c r="B18" s="3" t="s">
        <v>79</v>
      </c>
      <c r="C18" s="2" t="s">
        <v>5</v>
      </c>
      <c r="D18" s="21">
        <f t="shared" ref="D18:D22" si="2">IF(C18="Evaluado-Revisado",3,IF(C18="Documentado",2,IF(C18="En proceso",1,0)))</f>
        <v>3</v>
      </c>
      <c r="E18" s="38"/>
      <c r="G18" s="9"/>
    </row>
    <row r="19" spans="1:7" ht="39.950000000000003" customHeight="1" x14ac:dyDescent="0.25">
      <c r="A19" s="40">
        <v>2</v>
      </c>
      <c r="B19" s="3" t="s">
        <v>83</v>
      </c>
      <c r="C19" s="2" t="s">
        <v>5</v>
      </c>
      <c r="D19" s="21">
        <f t="shared" si="2"/>
        <v>3</v>
      </c>
      <c r="E19" s="38"/>
      <c r="G19" s="7"/>
    </row>
    <row r="20" spans="1:7" ht="39.950000000000003" customHeight="1" x14ac:dyDescent="0.25">
      <c r="A20" s="40">
        <v>3</v>
      </c>
      <c r="B20" s="3" t="s">
        <v>80</v>
      </c>
      <c r="C20" s="2" t="s">
        <v>5</v>
      </c>
      <c r="D20" s="21">
        <f t="shared" si="2"/>
        <v>3</v>
      </c>
      <c r="E20" s="38"/>
      <c r="G20" s="7"/>
    </row>
    <row r="21" spans="1:7" ht="39.950000000000003" customHeight="1" x14ac:dyDescent="0.25">
      <c r="A21" s="40">
        <v>4</v>
      </c>
      <c r="B21" s="3" t="s">
        <v>81</v>
      </c>
      <c r="C21" s="2" t="s">
        <v>5</v>
      </c>
      <c r="D21" s="21">
        <f t="shared" si="2"/>
        <v>3</v>
      </c>
      <c r="E21" s="38"/>
      <c r="G21" s="7"/>
    </row>
    <row r="22" spans="1:7" ht="39.950000000000003" customHeight="1" x14ac:dyDescent="0.25">
      <c r="A22" s="40">
        <v>5</v>
      </c>
      <c r="B22" s="3" t="s">
        <v>82</v>
      </c>
      <c r="C22" s="2" t="s">
        <v>5</v>
      </c>
      <c r="D22" s="21">
        <f t="shared" si="2"/>
        <v>3</v>
      </c>
      <c r="E22" s="38"/>
      <c r="G22" s="7"/>
    </row>
    <row r="23" spans="1:7" ht="39.950000000000003" hidden="1" customHeight="1" x14ac:dyDescent="0.25">
      <c r="A23" s="40"/>
      <c r="B23" s="3"/>
      <c r="C23" s="2"/>
      <c r="D23" s="2">
        <f>SUM(D18:D22)</f>
        <v>15</v>
      </c>
      <c r="E23" s="38"/>
      <c r="G23" s="7"/>
    </row>
    <row r="24" spans="1:7" s="46" customFormat="1" ht="39.950000000000003" customHeight="1" x14ac:dyDescent="0.3">
      <c r="A24" s="42" t="s">
        <v>70</v>
      </c>
      <c r="B24" s="41" t="s">
        <v>180</v>
      </c>
      <c r="C24" s="41"/>
      <c r="D24" s="44">
        <f>(D23/(A22*3))</f>
        <v>1</v>
      </c>
      <c r="E24" s="45"/>
      <c r="G24" s="47"/>
    </row>
    <row r="25" spans="1:7" ht="19.5" x14ac:dyDescent="0.3">
      <c r="A25" s="136"/>
      <c r="B25" s="137"/>
      <c r="C25" s="137"/>
      <c r="D25" s="137"/>
      <c r="E25" s="138"/>
      <c r="G25" s="8"/>
    </row>
    <row r="26" spans="1:7" ht="39.950000000000003" customHeight="1" thickBot="1" x14ac:dyDescent="0.3">
      <c r="A26" s="58">
        <v>1.2</v>
      </c>
      <c r="B26" s="120" t="s">
        <v>181</v>
      </c>
      <c r="C26" s="120"/>
      <c r="D26" s="70">
        <f>AVERAGE(D24,D17,D13)</f>
        <v>1</v>
      </c>
      <c r="E26" s="71"/>
    </row>
  </sheetData>
  <mergeCells count="6">
    <mergeCell ref="A4:B4"/>
    <mergeCell ref="A1:E1"/>
    <mergeCell ref="A2:E2"/>
    <mergeCell ref="A3:E3"/>
    <mergeCell ref="B26:C26"/>
    <mergeCell ref="A25:E25"/>
  </mergeCells>
  <conditionalFormatting sqref="D5:D11">
    <cfRule type="cellIs" dxfId="51" priority="9" operator="equal">
      <formula>0</formula>
    </cfRule>
    <cfRule type="cellIs" dxfId="50" priority="10" operator="equal">
      <formula>1</formula>
    </cfRule>
    <cfRule type="cellIs" dxfId="49" priority="11" operator="equal">
      <formula>2</formula>
    </cfRule>
    <cfRule type="cellIs" dxfId="48" priority="12" operator="equal">
      <formula>3</formula>
    </cfRule>
  </conditionalFormatting>
  <conditionalFormatting sqref="D14:D15">
    <cfRule type="cellIs" dxfId="47" priority="5" operator="equal">
      <formula>0</formula>
    </cfRule>
    <cfRule type="cellIs" dxfId="46" priority="6" operator="equal">
      <formula>1</formula>
    </cfRule>
    <cfRule type="cellIs" dxfId="45" priority="7" operator="equal">
      <formula>2</formula>
    </cfRule>
    <cfRule type="cellIs" dxfId="44" priority="8" operator="equal">
      <formula>3</formula>
    </cfRule>
  </conditionalFormatting>
  <conditionalFormatting sqref="D18:D22">
    <cfRule type="cellIs" dxfId="43" priority="1" operator="equal">
      <formula>0</formula>
    </cfRule>
    <cfRule type="cellIs" dxfId="42" priority="2" operator="equal">
      <formula>1</formula>
    </cfRule>
    <cfRule type="cellIs" dxfId="41" priority="3" operator="equal">
      <formula>2</formula>
    </cfRule>
    <cfRule type="cellIs" dxfId="40" priority="4" operator="equal">
      <formula>3</formula>
    </cfRule>
  </conditionalFormatting>
  <dataValidations count="1">
    <dataValidation type="list" allowBlank="1" showInputMessage="1" showErrorMessage="1" sqref="C18:C23 C14:C16 C5:C12">
      <formula1>"No existe, En proceso, Documentado, Evaluado-Revisado"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B16" sqref="B16:C16"/>
    </sheetView>
  </sheetViews>
  <sheetFormatPr baseColWidth="10" defaultRowHeight="15" x14ac:dyDescent="0.25"/>
  <cols>
    <col min="1" max="1" width="9.140625" style="17" customWidth="1"/>
    <col min="2" max="2" width="50.7109375" style="15" customWidth="1"/>
    <col min="3" max="4" width="14.7109375" customWidth="1"/>
    <col min="5" max="5" width="50.7109375" customWidth="1"/>
  </cols>
  <sheetData>
    <row r="1" spans="1:7" ht="23.25" x14ac:dyDescent="0.25">
      <c r="A1" s="114" t="s">
        <v>0</v>
      </c>
      <c r="B1" s="115"/>
      <c r="C1" s="115"/>
      <c r="D1" s="115"/>
      <c r="E1" s="116"/>
    </row>
    <row r="2" spans="1:7" ht="24" thickBot="1" x14ac:dyDescent="0.3">
      <c r="A2" s="117" t="s">
        <v>90</v>
      </c>
      <c r="B2" s="118"/>
      <c r="C2" s="118"/>
      <c r="D2" s="118"/>
      <c r="E2" s="119"/>
    </row>
    <row r="3" spans="1:7" x14ac:dyDescent="0.25">
      <c r="A3" s="51"/>
      <c r="B3" s="52"/>
      <c r="C3" s="6"/>
      <c r="D3" s="6"/>
      <c r="E3" s="53"/>
    </row>
    <row r="4" spans="1:7" s="72" customFormat="1" ht="18.75" x14ac:dyDescent="0.3">
      <c r="A4" s="143" t="s">
        <v>1</v>
      </c>
      <c r="B4" s="144"/>
      <c r="C4" s="75" t="s">
        <v>2</v>
      </c>
      <c r="D4" s="75" t="s">
        <v>4</v>
      </c>
      <c r="E4" s="69" t="s">
        <v>3</v>
      </c>
    </row>
    <row r="5" spans="1:7" ht="39.950000000000003" customHeight="1" x14ac:dyDescent="0.25">
      <c r="A5" s="77">
        <v>1</v>
      </c>
      <c r="B5" s="22" t="s">
        <v>104</v>
      </c>
      <c r="C5" s="20" t="s">
        <v>5</v>
      </c>
      <c r="D5" s="21">
        <f>IF(C5="Evaluado-Revisado",3,IF(C5="Documentado",2,IF(C5="En proceso",1,0)))</f>
        <v>3</v>
      </c>
      <c r="E5" s="49"/>
    </row>
    <row r="6" spans="1:7" ht="39.950000000000003" customHeight="1" x14ac:dyDescent="0.25">
      <c r="A6" s="50">
        <v>2</v>
      </c>
      <c r="B6" s="3" t="s">
        <v>105</v>
      </c>
      <c r="C6" s="16" t="s">
        <v>5</v>
      </c>
      <c r="D6" s="21">
        <f t="shared" ref="D6:D12" si="0">IF(C6="Evaluado-Revisado",3,IF(C6="Documentado",2,IF(C6="En proceso",1,0)))</f>
        <v>3</v>
      </c>
      <c r="E6" s="37"/>
      <c r="G6" s="7"/>
    </row>
    <row r="7" spans="1:7" ht="39.950000000000003" customHeight="1" x14ac:dyDescent="0.3">
      <c r="A7" s="50">
        <v>3</v>
      </c>
      <c r="B7" s="3" t="s">
        <v>106</v>
      </c>
      <c r="C7" s="16" t="s">
        <v>5</v>
      </c>
      <c r="D7" s="21">
        <f t="shared" si="0"/>
        <v>3</v>
      </c>
      <c r="E7" s="37"/>
      <c r="G7" s="8"/>
    </row>
    <row r="8" spans="1:7" ht="39.950000000000003" customHeight="1" x14ac:dyDescent="0.25">
      <c r="A8" s="50">
        <v>4</v>
      </c>
      <c r="B8" s="14" t="s">
        <v>107</v>
      </c>
      <c r="C8" s="16" t="s">
        <v>5</v>
      </c>
      <c r="D8" s="21">
        <f t="shared" si="0"/>
        <v>3</v>
      </c>
      <c r="E8" s="37"/>
    </row>
    <row r="9" spans="1:7" ht="39.950000000000003" customHeight="1" x14ac:dyDescent="0.25">
      <c r="A9" s="50">
        <v>5</v>
      </c>
      <c r="B9" s="14" t="s">
        <v>108</v>
      </c>
      <c r="C9" s="16" t="s">
        <v>5</v>
      </c>
      <c r="D9" s="21">
        <f t="shared" si="0"/>
        <v>3</v>
      </c>
      <c r="E9" s="37"/>
    </row>
    <row r="10" spans="1:7" ht="39.950000000000003" customHeight="1" x14ac:dyDescent="0.25">
      <c r="A10" s="50">
        <v>6</v>
      </c>
      <c r="B10" s="14" t="s">
        <v>109</v>
      </c>
      <c r="C10" s="16" t="s">
        <v>5</v>
      </c>
      <c r="D10" s="21">
        <f t="shared" si="0"/>
        <v>3</v>
      </c>
      <c r="E10" s="37"/>
    </row>
    <row r="11" spans="1:7" ht="39.950000000000003" customHeight="1" x14ac:dyDescent="0.25">
      <c r="A11" s="50">
        <v>7</v>
      </c>
      <c r="B11" s="14" t="s">
        <v>110</v>
      </c>
      <c r="C11" s="16" t="s">
        <v>5</v>
      </c>
      <c r="D11" s="21">
        <f t="shared" si="0"/>
        <v>3</v>
      </c>
      <c r="E11" s="37"/>
    </row>
    <row r="12" spans="1:7" ht="39.950000000000003" customHeight="1" x14ac:dyDescent="0.25">
      <c r="A12" s="50">
        <v>8</v>
      </c>
      <c r="B12" s="14" t="s">
        <v>111</v>
      </c>
      <c r="C12" s="16" t="s">
        <v>5</v>
      </c>
      <c r="D12" s="21">
        <f t="shared" si="0"/>
        <v>3</v>
      </c>
      <c r="E12" s="37"/>
    </row>
    <row r="13" spans="1:7" ht="39.950000000000003" hidden="1" customHeight="1" x14ac:dyDescent="0.25">
      <c r="A13" s="50"/>
      <c r="B13" s="14"/>
      <c r="C13" s="23"/>
      <c r="D13" s="2">
        <f>SUM(D5:D12)</f>
        <v>24</v>
      </c>
      <c r="E13" s="37"/>
    </row>
    <row r="14" spans="1:7" s="19" customFormat="1" ht="39.950000000000003" customHeight="1" x14ac:dyDescent="0.25">
      <c r="A14" s="42" t="s">
        <v>92</v>
      </c>
      <c r="B14" s="141" t="s">
        <v>182</v>
      </c>
      <c r="C14" s="142"/>
      <c r="D14" s="44">
        <f>(D13/(A12*3))</f>
        <v>1</v>
      </c>
      <c r="E14" s="57"/>
    </row>
    <row r="15" spans="1:7" ht="19.5" x14ac:dyDescent="0.3">
      <c r="A15" s="51"/>
      <c r="B15" s="52"/>
      <c r="C15" s="6"/>
      <c r="D15" s="78"/>
      <c r="E15" s="53"/>
      <c r="G15" s="8"/>
    </row>
    <row r="16" spans="1:7" s="19" customFormat="1" ht="39.950000000000003" customHeight="1" thickBot="1" x14ac:dyDescent="0.3">
      <c r="A16" s="58">
        <v>2.1</v>
      </c>
      <c r="B16" s="139" t="s">
        <v>183</v>
      </c>
      <c r="C16" s="140"/>
      <c r="D16" s="70">
        <f>AVERAGE(D14)</f>
        <v>1</v>
      </c>
      <c r="E16" s="60"/>
    </row>
  </sheetData>
  <mergeCells count="5">
    <mergeCell ref="A1:E1"/>
    <mergeCell ref="A2:E2"/>
    <mergeCell ref="B16:C16"/>
    <mergeCell ref="B14:C14"/>
    <mergeCell ref="A4:B4"/>
  </mergeCells>
  <conditionalFormatting sqref="D5:D12">
    <cfRule type="cellIs" dxfId="39" priority="1" operator="equal">
      <formula>0</formula>
    </cfRule>
    <cfRule type="cellIs" dxfId="38" priority="2" operator="equal">
      <formula>1</formula>
    </cfRule>
    <cfRule type="cellIs" dxfId="37" priority="3" operator="equal">
      <formula>2</formula>
    </cfRule>
    <cfRule type="cellIs" dxfId="36" priority="4" operator="equal">
      <formula>3</formula>
    </cfRule>
  </conditionalFormatting>
  <dataValidations count="1">
    <dataValidation type="list" allowBlank="1" showInputMessage="1" showErrorMessage="1" sqref="C5:C13">
      <formula1>"No existe, En proceso, Documentado, Evaluado-Revisado"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6" sqref="B16:C16"/>
    </sheetView>
  </sheetViews>
  <sheetFormatPr baseColWidth="10" defaultRowHeight="15" x14ac:dyDescent="0.25"/>
  <cols>
    <col min="1" max="1" width="9.140625" style="17" customWidth="1"/>
    <col min="2" max="2" width="50.7109375" style="15" customWidth="1"/>
    <col min="3" max="4" width="14.7109375" customWidth="1"/>
    <col min="5" max="5" width="50.7109375" customWidth="1"/>
  </cols>
  <sheetData>
    <row r="1" spans="1:8" ht="23.25" x14ac:dyDescent="0.25">
      <c r="A1" s="114" t="s">
        <v>0</v>
      </c>
      <c r="B1" s="115"/>
      <c r="C1" s="115"/>
      <c r="D1" s="115"/>
      <c r="E1" s="116"/>
    </row>
    <row r="2" spans="1:8" ht="24" thickBot="1" x14ac:dyDescent="0.3">
      <c r="A2" s="117" t="s">
        <v>164</v>
      </c>
      <c r="B2" s="118"/>
      <c r="C2" s="118"/>
      <c r="D2" s="118"/>
      <c r="E2" s="119"/>
    </row>
    <row r="3" spans="1:8" x14ac:dyDescent="0.25">
      <c r="A3" s="51"/>
      <c r="B3" s="52"/>
      <c r="C3" s="6"/>
      <c r="D3" s="6"/>
      <c r="E3" s="53"/>
    </row>
    <row r="4" spans="1:8" s="72" customFormat="1" ht="18.75" x14ac:dyDescent="0.3">
      <c r="A4" s="143" t="s">
        <v>1</v>
      </c>
      <c r="B4" s="144"/>
      <c r="C4" s="75" t="s">
        <v>2</v>
      </c>
      <c r="D4" s="75" t="s">
        <v>4</v>
      </c>
      <c r="E4" s="69" t="s">
        <v>3</v>
      </c>
    </row>
    <row r="5" spans="1:8" ht="39.950000000000003" customHeight="1" x14ac:dyDescent="0.25">
      <c r="A5" s="50">
        <v>1</v>
      </c>
      <c r="B5" s="3" t="s">
        <v>113</v>
      </c>
      <c r="C5" s="16" t="s">
        <v>5</v>
      </c>
      <c r="D5" s="21">
        <f>IF(C5="Evaluado-Revisado",3,IF(C5="Documentado",2,IF(C5="En proceso",1,0)))</f>
        <v>3</v>
      </c>
      <c r="E5" s="37"/>
    </row>
    <row r="6" spans="1:8" ht="39.950000000000003" customHeight="1" x14ac:dyDescent="0.25">
      <c r="A6" s="50">
        <v>2</v>
      </c>
      <c r="B6" s="14" t="s">
        <v>112</v>
      </c>
      <c r="C6" s="16" t="s">
        <v>5</v>
      </c>
      <c r="D6" s="21">
        <f t="shared" ref="D6:D12" si="0">IF(C6="Evaluado-Revisado",3,IF(C6="Documentado",2,IF(C6="En proceso",1,0)))</f>
        <v>3</v>
      </c>
      <c r="E6" s="37"/>
      <c r="G6" s="10"/>
      <c r="H6" s="7"/>
    </row>
    <row r="7" spans="1:8" ht="39.950000000000003" customHeight="1" x14ac:dyDescent="0.25">
      <c r="A7" s="50">
        <v>3</v>
      </c>
      <c r="B7" s="14" t="s">
        <v>114</v>
      </c>
      <c r="C7" s="16" t="s">
        <v>5</v>
      </c>
      <c r="D7" s="21">
        <f t="shared" si="0"/>
        <v>3</v>
      </c>
      <c r="E7" s="37"/>
      <c r="G7" s="10"/>
      <c r="H7" s="7"/>
    </row>
    <row r="8" spans="1:8" ht="39.950000000000003" customHeight="1" x14ac:dyDescent="0.25">
      <c r="A8" s="50">
        <v>4</v>
      </c>
      <c r="B8" s="14" t="s">
        <v>115</v>
      </c>
      <c r="C8" s="16" t="s">
        <v>5</v>
      </c>
      <c r="D8" s="21">
        <f t="shared" si="0"/>
        <v>3</v>
      </c>
      <c r="E8" s="37"/>
      <c r="G8" s="10"/>
      <c r="H8" s="7"/>
    </row>
    <row r="9" spans="1:8" ht="39.950000000000003" customHeight="1" x14ac:dyDescent="0.25">
      <c r="A9" s="50">
        <v>5</v>
      </c>
      <c r="B9" s="14" t="s">
        <v>116</v>
      </c>
      <c r="C9" s="16" t="s">
        <v>5</v>
      </c>
      <c r="D9" s="21">
        <f t="shared" si="0"/>
        <v>3</v>
      </c>
      <c r="E9" s="37"/>
      <c r="G9" s="10"/>
      <c r="H9" s="7"/>
    </row>
    <row r="10" spans="1:8" ht="39.950000000000003" customHeight="1" x14ac:dyDescent="0.25">
      <c r="A10" s="50">
        <v>6</v>
      </c>
      <c r="B10" s="14" t="s">
        <v>117</v>
      </c>
      <c r="C10" s="16" t="s">
        <v>5</v>
      </c>
      <c r="D10" s="21">
        <f t="shared" si="0"/>
        <v>3</v>
      </c>
      <c r="E10" s="37"/>
      <c r="G10" s="10"/>
      <c r="H10" s="7"/>
    </row>
    <row r="11" spans="1:8" ht="39.950000000000003" customHeight="1" x14ac:dyDescent="0.25">
      <c r="A11" s="50">
        <v>7</v>
      </c>
      <c r="B11" s="14" t="s">
        <v>118</v>
      </c>
      <c r="C11" s="16" t="s">
        <v>5</v>
      </c>
      <c r="D11" s="21">
        <f t="shared" si="0"/>
        <v>3</v>
      </c>
      <c r="E11" s="37"/>
      <c r="G11" s="10"/>
      <c r="H11" s="7"/>
    </row>
    <row r="12" spans="1:8" ht="39.950000000000003" customHeight="1" x14ac:dyDescent="0.25">
      <c r="A12" s="50">
        <v>8</v>
      </c>
      <c r="B12" s="14" t="s">
        <v>119</v>
      </c>
      <c r="C12" s="16" t="s">
        <v>5</v>
      </c>
      <c r="D12" s="21">
        <f t="shared" si="0"/>
        <v>3</v>
      </c>
      <c r="E12" s="37"/>
      <c r="G12" s="10"/>
      <c r="H12" s="7"/>
    </row>
    <row r="13" spans="1:8" ht="39.950000000000003" hidden="1" customHeight="1" x14ac:dyDescent="0.25">
      <c r="A13" s="50"/>
      <c r="B13" s="14"/>
      <c r="C13" s="23"/>
      <c r="D13" s="21">
        <f>SUM(D5:D12)</f>
        <v>24</v>
      </c>
      <c r="E13" s="37"/>
      <c r="G13" s="10"/>
      <c r="H13" s="7"/>
    </row>
    <row r="14" spans="1:8" s="19" customFormat="1" ht="39.950000000000003" customHeight="1" x14ac:dyDescent="0.25">
      <c r="A14" s="42" t="s">
        <v>123</v>
      </c>
      <c r="B14" s="141" t="s">
        <v>184</v>
      </c>
      <c r="C14" s="142"/>
      <c r="D14" s="44">
        <f>(D13/(A12*3))</f>
        <v>1</v>
      </c>
      <c r="E14" s="57"/>
    </row>
    <row r="15" spans="1:8" ht="19.5" x14ac:dyDescent="0.3">
      <c r="A15" s="51"/>
      <c r="B15" s="52"/>
      <c r="C15" s="6"/>
      <c r="D15" s="6"/>
      <c r="E15" s="53"/>
      <c r="G15" s="8"/>
    </row>
    <row r="16" spans="1:8" s="19" customFormat="1" ht="39.950000000000003" customHeight="1" thickBot="1" x14ac:dyDescent="0.3">
      <c r="A16" s="58">
        <v>2.2000000000000002</v>
      </c>
      <c r="B16" s="139" t="s">
        <v>184</v>
      </c>
      <c r="C16" s="140"/>
      <c r="D16" s="70">
        <f>AVERAGE(D14)</f>
        <v>1</v>
      </c>
      <c r="E16" s="60"/>
    </row>
  </sheetData>
  <mergeCells count="5">
    <mergeCell ref="A1:E1"/>
    <mergeCell ref="A2:E2"/>
    <mergeCell ref="B14:C14"/>
    <mergeCell ref="B16:C16"/>
    <mergeCell ref="A4:B4"/>
  </mergeCells>
  <conditionalFormatting sqref="D13">
    <cfRule type="cellIs" dxfId="35" priority="9" operator="equal">
      <formula>1</formula>
    </cfRule>
    <cfRule type="cellIs" dxfId="34" priority="10" operator="equal">
      <formula>2</formula>
    </cfRule>
    <cfRule type="cellIs" dxfId="33" priority="11" operator="equal">
      <formula>3</formula>
    </cfRule>
    <cfRule type="cellIs" dxfId="32" priority="12" operator="equal">
      <formula>4</formula>
    </cfRule>
  </conditionalFormatting>
  <conditionalFormatting sqref="D5:D12">
    <cfRule type="cellIs" dxfId="31" priority="1" operator="equal">
      <formula>0</formula>
    </cfRule>
    <cfRule type="cellIs" dxfId="30" priority="2" operator="equal">
      <formula>1</formula>
    </cfRule>
    <cfRule type="cellIs" dxfId="29" priority="3" operator="equal">
      <formula>2</formula>
    </cfRule>
    <cfRule type="cellIs" dxfId="28" priority="4" operator="equal">
      <formula>3</formula>
    </cfRule>
  </conditionalFormatting>
  <dataValidations count="1">
    <dataValidation type="list" allowBlank="1" showInputMessage="1" showErrorMessage="1" sqref="C5:C13">
      <formula1>"No existe, En proceso, Documentado, Evaluado-Revisado"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B12" sqref="B12"/>
    </sheetView>
  </sheetViews>
  <sheetFormatPr baseColWidth="10" defaultRowHeight="15" x14ac:dyDescent="0.25"/>
  <cols>
    <col min="1" max="1" width="9.140625" style="17" customWidth="1"/>
    <col min="2" max="2" width="50.7109375" style="15" customWidth="1"/>
    <col min="3" max="4" width="14.7109375" customWidth="1"/>
    <col min="5" max="5" width="50.7109375" customWidth="1"/>
  </cols>
  <sheetData>
    <row r="1" spans="1:8" ht="23.25" x14ac:dyDescent="0.25">
      <c r="A1" s="114" t="s">
        <v>0</v>
      </c>
      <c r="B1" s="115"/>
      <c r="C1" s="115"/>
      <c r="D1" s="115"/>
      <c r="E1" s="116"/>
    </row>
    <row r="2" spans="1:8" ht="24" thickBot="1" x14ac:dyDescent="0.3">
      <c r="A2" s="117" t="s">
        <v>100</v>
      </c>
      <c r="B2" s="118"/>
      <c r="C2" s="118"/>
      <c r="D2" s="118"/>
      <c r="E2" s="119"/>
    </row>
    <row r="3" spans="1:8" x14ac:dyDescent="0.25">
      <c r="A3" s="148"/>
      <c r="B3" s="149"/>
      <c r="C3" s="149"/>
      <c r="D3" s="149"/>
      <c r="E3" s="150"/>
    </row>
    <row r="4" spans="1:8" s="72" customFormat="1" ht="18.75" x14ac:dyDescent="0.3">
      <c r="A4" s="143" t="s">
        <v>1</v>
      </c>
      <c r="B4" s="144"/>
      <c r="C4" s="75" t="s">
        <v>2</v>
      </c>
      <c r="D4" s="75" t="s">
        <v>4</v>
      </c>
      <c r="E4" s="69" t="s">
        <v>3</v>
      </c>
    </row>
    <row r="5" spans="1:8" ht="39.950000000000003" customHeight="1" x14ac:dyDescent="0.25">
      <c r="A5" s="64">
        <v>1</v>
      </c>
      <c r="B5" s="3" t="s">
        <v>121</v>
      </c>
      <c r="C5" s="16" t="s">
        <v>5</v>
      </c>
      <c r="D5" s="21">
        <f>IF(C5="Evaluado-Revisado",3,IF(C5="Documentado",2,IF(C5="En proceso",1,0)))</f>
        <v>3</v>
      </c>
      <c r="E5" s="38"/>
      <c r="G5" s="9"/>
      <c r="H5" s="7"/>
    </row>
    <row r="6" spans="1:8" ht="39.950000000000003" customHeight="1" x14ac:dyDescent="0.3">
      <c r="A6" s="64">
        <v>2</v>
      </c>
      <c r="B6" s="3" t="s">
        <v>120</v>
      </c>
      <c r="C6" s="16" t="s">
        <v>5</v>
      </c>
      <c r="D6" s="21">
        <f t="shared" ref="D6:D7" si="0">IF(C6="Evaluado-Revisado",3,IF(C6="Documentado",2,IF(C6="En proceso",1,0)))</f>
        <v>3</v>
      </c>
      <c r="E6" s="38"/>
      <c r="G6" s="7"/>
      <c r="H6" s="8"/>
    </row>
    <row r="7" spans="1:8" ht="39.950000000000003" customHeight="1" x14ac:dyDescent="0.25">
      <c r="A7" s="64">
        <v>3</v>
      </c>
      <c r="B7" s="3" t="s">
        <v>122</v>
      </c>
      <c r="C7" s="16" t="s">
        <v>5</v>
      </c>
      <c r="D7" s="21">
        <f t="shared" si="0"/>
        <v>3</v>
      </c>
      <c r="E7" s="38"/>
      <c r="G7" s="7"/>
    </row>
    <row r="8" spans="1:8" ht="39.950000000000003" hidden="1" customHeight="1" x14ac:dyDescent="0.25">
      <c r="A8" s="76"/>
      <c r="B8" s="27"/>
      <c r="C8" s="61"/>
      <c r="D8" s="62">
        <f>SUM(D5:D7)</f>
        <v>9</v>
      </c>
      <c r="E8" s="63"/>
      <c r="G8" s="7"/>
    </row>
    <row r="9" spans="1:8" s="19" customFormat="1" ht="39.950000000000003" customHeight="1" x14ac:dyDescent="0.25">
      <c r="A9" s="42" t="s">
        <v>102</v>
      </c>
      <c r="B9" s="121" t="s">
        <v>185</v>
      </c>
      <c r="C9" s="121"/>
      <c r="D9" s="44">
        <f>(D8/(A7*3))</f>
        <v>1</v>
      </c>
      <c r="E9" s="57"/>
    </row>
    <row r="10" spans="1:8" ht="18.75" x14ac:dyDescent="0.25">
      <c r="A10" s="145"/>
      <c r="B10" s="146"/>
      <c r="C10" s="146"/>
      <c r="D10" s="146"/>
      <c r="E10" s="147"/>
      <c r="G10" s="7"/>
    </row>
    <row r="11" spans="1:8" s="19" customFormat="1" ht="39.950000000000003" customHeight="1" thickBot="1" x14ac:dyDescent="0.3">
      <c r="A11" s="58">
        <v>2.2999999999999998</v>
      </c>
      <c r="B11" s="120" t="s">
        <v>185</v>
      </c>
      <c r="C11" s="120"/>
      <c r="D11" s="70">
        <f>AVERAGE(D9)</f>
        <v>1</v>
      </c>
      <c r="E11" s="60"/>
    </row>
  </sheetData>
  <mergeCells count="7">
    <mergeCell ref="B9:C9"/>
    <mergeCell ref="B11:C11"/>
    <mergeCell ref="A1:E1"/>
    <mergeCell ref="A2:E2"/>
    <mergeCell ref="A10:E10"/>
    <mergeCell ref="A3:E3"/>
    <mergeCell ref="A4:B4"/>
  </mergeCells>
  <conditionalFormatting sqref="D5:D7">
    <cfRule type="cellIs" dxfId="27" priority="1" operator="equal">
      <formula>0</formula>
    </cfRule>
    <cfRule type="cellIs" dxfId="26" priority="2" operator="equal">
      <formula>1</formula>
    </cfRule>
    <cfRule type="cellIs" dxfId="25" priority="3" operator="equal">
      <formula>2</formula>
    </cfRule>
    <cfRule type="cellIs" dxfId="24" priority="4" operator="equal">
      <formula>3</formula>
    </cfRule>
  </conditionalFormatting>
  <dataValidations count="1">
    <dataValidation type="list" allowBlank="1" showInputMessage="1" showErrorMessage="1" sqref="C5:C8">
      <formula1>"No existe, En proceso, Documentado, Evaluado-Revisado"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B39" sqref="B39"/>
    </sheetView>
  </sheetViews>
  <sheetFormatPr baseColWidth="10" defaultRowHeight="15" x14ac:dyDescent="0.25"/>
  <cols>
    <col min="1" max="1" width="9.140625" style="17" customWidth="1"/>
    <col min="2" max="2" width="50.7109375" style="15" customWidth="1"/>
    <col min="3" max="4" width="14.7109375" style="1" customWidth="1"/>
    <col min="5" max="5" width="50.7109375" customWidth="1"/>
  </cols>
  <sheetData>
    <row r="1" spans="1:5" ht="23.25" x14ac:dyDescent="0.25">
      <c r="A1" s="114" t="s">
        <v>0</v>
      </c>
      <c r="B1" s="115"/>
      <c r="C1" s="115"/>
      <c r="D1" s="115"/>
      <c r="E1" s="116"/>
    </row>
    <row r="2" spans="1:5" ht="24" thickBot="1" x14ac:dyDescent="0.3">
      <c r="A2" s="117" t="s">
        <v>165</v>
      </c>
      <c r="B2" s="118"/>
      <c r="C2" s="118"/>
      <c r="D2" s="118"/>
      <c r="E2" s="119"/>
    </row>
    <row r="3" spans="1:5" ht="15.75" thickBot="1" x14ac:dyDescent="0.3"/>
    <row r="4" spans="1:5" s="72" customFormat="1" ht="18.75" x14ac:dyDescent="0.3">
      <c r="A4" s="131" t="s">
        <v>1</v>
      </c>
      <c r="B4" s="132"/>
      <c r="C4" s="35" t="s">
        <v>2</v>
      </c>
      <c r="D4" s="35" t="s">
        <v>4</v>
      </c>
      <c r="E4" s="36" t="s">
        <v>3</v>
      </c>
    </row>
    <row r="5" spans="1:5" ht="50.25" customHeight="1" x14ac:dyDescent="0.25">
      <c r="A5" s="48">
        <v>1</v>
      </c>
      <c r="B5" s="22" t="s">
        <v>124</v>
      </c>
      <c r="C5" s="21" t="s">
        <v>152</v>
      </c>
      <c r="D5" s="21">
        <f>IF(C5="Evaluado-Revisado",3,IF(C5="Documentado",2,IF(C5="En proceso",1,0)))</f>
        <v>0</v>
      </c>
      <c r="E5" s="49"/>
    </row>
    <row r="6" spans="1:5" ht="39.950000000000003" customHeight="1" x14ac:dyDescent="0.25">
      <c r="A6" s="50">
        <v>2</v>
      </c>
      <c r="B6" s="3" t="s">
        <v>125</v>
      </c>
      <c r="C6" s="2" t="s">
        <v>152</v>
      </c>
      <c r="D6" s="21">
        <f t="shared" ref="D6:D14" si="0">IF(C6="Evaluado-Revisado",3,IF(C6="Documentado",2,IF(C6="En proceso",1,0)))</f>
        <v>0</v>
      </c>
      <c r="E6" s="37"/>
    </row>
    <row r="7" spans="1:5" ht="39.950000000000003" customHeight="1" x14ac:dyDescent="0.25">
      <c r="A7" s="50">
        <v>3</v>
      </c>
      <c r="B7" s="3" t="s">
        <v>126</v>
      </c>
      <c r="C7" s="2" t="s">
        <v>151</v>
      </c>
      <c r="D7" s="21">
        <f t="shared" si="0"/>
        <v>1</v>
      </c>
      <c r="E7" s="37"/>
    </row>
    <row r="8" spans="1:5" ht="39.950000000000003" customHeight="1" x14ac:dyDescent="0.25">
      <c r="A8" s="50">
        <v>4</v>
      </c>
      <c r="B8" s="14" t="s">
        <v>127</v>
      </c>
      <c r="C8" s="2" t="s">
        <v>152</v>
      </c>
      <c r="D8" s="21">
        <f t="shared" si="0"/>
        <v>0</v>
      </c>
      <c r="E8" s="37"/>
    </row>
    <row r="9" spans="1:5" ht="39.950000000000003" customHeight="1" x14ac:dyDescent="0.25">
      <c r="A9" s="50">
        <v>5</v>
      </c>
      <c r="B9" s="14" t="s">
        <v>149</v>
      </c>
      <c r="C9" s="2" t="s">
        <v>151</v>
      </c>
      <c r="D9" s="21">
        <f t="shared" si="0"/>
        <v>1</v>
      </c>
      <c r="E9" s="37"/>
    </row>
    <row r="10" spans="1:5" ht="39.950000000000003" customHeight="1" x14ac:dyDescent="0.25">
      <c r="A10" s="50">
        <v>6</v>
      </c>
      <c r="B10" s="14" t="s">
        <v>128</v>
      </c>
      <c r="C10" s="2" t="s">
        <v>151</v>
      </c>
      <c r="D10" s="21">
        <f t="shared" si="0"/>
        <v>1</v>
      </c>
      <c r="E10" s="37"/>
    </row>
    <row r="11" spans="1:5" ht="39.950000000000003" customHeight="1" x14ac:dyDescent="0.25">
      <c r="A11" s="50">
        <v>7</v>
      </c>
      <c r="B11" s="14" t="s">
        <v>129</v>
      </c>
      <c r="C11" s="2" t="s">
        <v>152</v>
      </c>
      <c r="D11" s="21">
        <f t="shared" si="0"/>
        <v>0</v>
      </c>
      <c r="E11" s="37"/>
    </row>
    <row r="12" spans="1:5" ht="39.950000000000003" customHeight="1" x14ac:dyDescent="0.25">
      <c r="A12" s="50">
        <v>8</v>
      </c>
      <c r="B12" s="14" t="s">
        <v>130</v>
      </c>
      <c r="C12" s="2" t="s">
        <v>152</v>
      </c>
      <c r="D12" s="21">
        <f t="shared" si="0"/>
        <v>0</v>
      </c>
      <c r="E12" s="37"/>
    </row>
    <row r="13" spans="1:5" ht="39.950000000000003" customHeight="1" x14ac:dyDescent="0.25">
      <c r="A13" s="50">
        <v>9</v>
      </c>
      <c r="B13" s="14" t="s">
        <v>111</v>
      </c>
      <c r="C13" s="2" t="s">
        <v>5</v>
      </c>
      <c r="D13" s="21">
        <f t="shared" si="0"/>
        <v>3</v>
      </c>
      <c r="E13" s="37"/>
    </row>
    <row r="14" spans="1:5" ht="39.950000000000003" customHeight="1" x14ac:dyDescent="0.25">
      <c r="A14" s="50">
        <v>10</v>
      </c>
      <c r="B14" s="14" t="s">
        <v>131</v>
      </c>
      <c r="C14" s="2" t="s">
        <v>5</v>
      </c>
      <c r="D14" s="21">
        <f t="shared" si="0"/>
        <v>3</v>
      </c>
      <c r="E14" s="37"/>
    </row>
    <row r="15" spans="1:5" ht="39.950000000000003" hidden="1" customHeight="1" x14ac:dyDescent="0.25">
      <c r="A15" s="50"/>
      <c r="B15" s="14"/>
      <c r="C15" s="13"/>
      <c r="D15" s="21">
        <f>SUM(D5:D14)</f>
        <v>9</v>
      </c>
      <c r="E15" s="37"/>
    </row>
    <row r="16" spans="1:5" s="19" customFormat="1" ht="39.950000000000003" customHeight="1" x14ac:dyDescent="0.25">
      <c r="A16" s="54" t="s">
        <v>132</v>
      </c>
      <c r="B16" s="55" t="s">
        <v>186</v>
      </c>
      <c r="C16" s="56"/>
      <c r="D16" s="44">
        <f>(D15/(A14*3))</f>
        <v>0.3</v>
      </c>
      <c r="E16" s="57"/>
    </row>
    <row r="17" spans="1:5" ht="39.950000000000003" customHeight="1" x14ac:dyDescent="0.25">
      <c r="A17" s="50">
        <v>1</v>
      </c>
      <c r="B17" s="22" t="s">
        <v>135</v>
      </c>
      <c r="C17" s="2" t="s">
        <v>152</v>
      </c>
      <c r="D17" s="21">
        <f t="shared" ref="D17:D26" si="1">IF(C17="Evaluado-Revisado",3,IF(C17="Documentado",2,IF(C17="En proceso",1,0)))</f>
        <v>0</v>
      </c>
      <c r="E17" s="37"/>
    </row>
    <row r="18" spans="1:5" ht="39.950000000000003" customHeight="1" x14ac:dyDescent="0.25">
      <c r="A18" s="50">
        <v>2</v>
      </c>
      <c r="B18" s="14" t="s">
        <v>136</v>
      </c>
      <c r="C18" s="2" t="s">
        <v>5</v>
      </c>
      <c r="D18" s="21">
        <f t="shared" si="1"/>
        <v>3</v>
      </c>
      <c r="E18" s="37"/>
    </row>
    <row r="19" spans="1:5" ht="39.950000000000003" customHeight="1" x14ac:dyDescent="0.25">
      <c r="A19" s="50">
        <v>3</v>
      </c>
      <c r="B19" s="14" t="s">
        <v>137</v>
      </c>
      <c r="C19" s="2" t="s">
        <v>5</v>
      </c>
      <c r="D19" s="21">
        <f t="shared" si="1"/>
        <v>3</v>
      </c>
      <c r="E19" s="37"/>
    </row>
    <row r="20" spans="1:5" ht="39.950000000000003" customHeight="1" x14ac:dyDescent="0.25">
      <c r="A20" s="50">
        <v>4</v>
      </c>
      <c r="B20" s="14" t="s">
        <v>137</v>
      </c>
      <c r="C20" s="2" t="s">
        <v>5</v>
      </c>
      <c r="D20" s="21">
        <f t="shared" si="1"/>
        <v>3</v>
      </c>
      <c r="E20" s="37"/>
    </row>
    <row r="21" spans="1:5" ht="39.950000000000003" customHeight="1" x14ac:dyDescent="0.25">
      <c r="A21" s="50">
        <v>5</v>
      </c>
      <c r="B21" s="14" t="s">
        <v>138</v>
      </c>
      <c r="C21" s="2" t="s">
        <v>5</v>
      </c>
      <c r="D21" s="21">
        <f t="shared" si="1"/>
        <v>3</v>
      </c>
      <c r="E21" s="37"/>
    </row>
    <row r="22" spans="1:5" ht="39.950000000000003" customHeight="1" x14ac:dyDescent="0.25">
      <c r="A22" s="50">
        <v>6</v>
      </c>
      <c r="B22" s="14" t="s">
        <v>139</v>
      </c>
      <c r="C22" s="2" t="s">
        <v>5</v>
      </c>
      <c r="D22" s="21">
        <f t="shared" si="1"/>
        <v>3</v>
      </c>
      <c r="E22" s="37"/>
    </row>
    <row r="23" spans="1:5" ht="39.950000000000003" customHeight="1" x14ac:dyDescent="0.25">
      <c r="A23" s="50">
        <v>7</v>
      </c>
      <c r="B23" s="14" t="s">
        <v>142</v>
      </c>
      <c r="C23" s="2" t="s">
        <v>5</v>
      </c>
      <c r="D23" s="21">
        <f t="shared" si="1"/>
        <v>3</v>
      </c>
      <c r="E23" s="37"/>
    </row>
    <row r="24" spans="1:5" ht="39.950000000000003" customHeight="1" x14ac:dyDescent="0.25">
      <c r="A24" s="50">
        <v>8</v>
      </c>
      <c r="B24" s="14" t="s">
        <v>140</v>
      </c>
      <c r="C24" s="2" t="s">
        <v>5</v>
      </c>
      <c r="D24" s="21">
        <f t="shared" si="1"/>
        <v>3</v>
      </c>
      <c r="E24" s="37"/>
    </row>
    <row r="25" spans="1:5" ht="39.950000000000003" customHeight="1" x14ac:dyDescent="0.25">
      <c r="A25" s="50">
        <v>9</v>
      </c>
      <c r="B25" s="14" t="s">
        <v>141</v>
      </c>
      <c r="C25" s="2" t="s">
        <v>5</v>
      </c>
      <c r="D25" s="21">
        <f t="shared" si="1"/>
        <v>3</v>
      </c>
      <c r="E25" s="37"/>
    </row>
    <row r="26" spans="1:5" ht="39.950000000000003" customHeight="1" x14ac:dyDescent="0.25">
      <c r="A26" s="50">
        <v>10</v>
      </c>
      <c r="B26" s="14" t="s">
        <v>143</v>
      </c>
      <c r="C26" s="2" t="s">
        <v>5</v>
      </c>
      <c r="D26" s="21">
        <f t="shared" si="1"/>
        <v>3</v>
      </c>
      <c r="E26" s="37"/>
    </row>
    <row r="27" spans="1:5" ht="39.950000000000003" hidden="1" customHeight="1" x14ac:dyDescent="0.25">
      <c r="A27" s="50"/>
      <c r="B27" s="14"/>
      <c r="C27" s="13"/>
      <c r="D27" s="21">
        <f>SUM(D17:D26)</f>
        <v>27</v>
      </c>
      <c r="E27" s="37"/>
    </row>
    <row r="28" spans="1:5" s="19" customFormat="1" ht="39.950000000000003" customHeight="1" x14ac:dyDescent="0.25">
      <c r="A28" s="54" t="s">
        <v>133</v>
      </c>
      <c r="B28" s="141" t="s">
        <v>187</v>
      </c>
      <c r="C28" s="142"/>
      <c r="D28" s="44">
        <f>(D27/(A26*3))</f>
        <v>0.9</v>
      </c>
      <c r="E28" s="57"/>
    </row>
    <row r="29" spans="1:5" ht="39.950000000000003" customHeight="1" x14ac:dyDescent="0.25">
      <c r="A29" s="50">
        <v>1</v>
      </c>
      <c r="B29" s="14" t="s">
        <v>144</v>
      </c>
      <c r="C29" s="2" t="s">
        <v>5</v>
      </c>
      <c r="D29" s="21">
        <f t="shared" ref="D29:D34" si="2">IF(C29="Evaluado-Revisado",3,IF(C29="Documentado",2,IF(C29="En proceso",1,0)))</f>
        <v>3</v>
      </c>
      <c r="E29" s="37"/>
    </row>
    <row r="30" spans="1:5" ht="39.950000000000003" customHeight="1" x14ac:dyDescent="0.25">
      <c r="A30" s="50">
        <v>2</v>
      </c>
      <c r="B30" s="14" t="s">
        <v>147</v>
      </c>
      <c r="C30" s="2" t="s">
        <v>5</v>
      </c>
      <c r="D30" s="21">
        <f t="shared" si="2"/>
        <v>3</v>
      </c>
      <c r="E30" s="37"/>
    </row>
    <row r="31" spans="1:5" ht="39.950000000000003" customHeight="1" x14ac:dyDescent="0.25">
      <c r="A31" s="50">
        <v>3</v>
      </c>
      <c r="B31" s="14" t="s">
        <v>145</v>
      </c>
      <c r="C31" s="2" t="s">
        <v>5</v>
      </c>
      <c r="D31" s="21">
        <f t="shared" si="2"/>
        <v>3</v>
      </c>
      <c r="E31" s="37"/>
    </row>
    <row r="32" spans="1:5" ht="39.950000000000003" customHeight="1" x14ac:dyDescent="0.25">
      <c r="A32" s="50">
        <v>4</v>
      </c>
      <c r="B32" s="14" t="s">
        <v>146</v>
      </c>
      <c r="C32" s="2" t="s">
        <v>5</v>
      </c>
      <c r="D32" s="21">
        <f t="shared" si="2"/>
        <v>3</v>
      </c>
      <c r="E32" s="37"/>
    </row>
    <row r="33" spans="1:5" ht="39.950000000000003" customHeight="1" x14ac:dyDescent="0.25">
      <c r="A33" s="50">
        <v>5</v>
      </c>
      <c r="B33" s="14" t="s">
        <v>148</v>
      </c>
      <c r="C33" s="2" t="s">
        <v>5</v>
      </c>
      <c r="D33" s="21">
        <f t="shared" si="2"/>
        <v>3</v>
      </c>
      <c r="E33" s="37"/>
    </row>
    <row r="34" spans="1:5" ht="39.950000000000003" customHeight="1" x14ac:dyDescent="0.25">
      <c r="A34" s="50">
        <v>6</v>
      </c>
      <c r="B34" s="14" t="s">
        <v>150</v>
      </c>
      <c r="C34" s="2" t="s">
        <v>5</v>
      </c>
      <c r="D34" s="21">
        <f t="shared" si="2"/>
        <v>3</v>
      </c>
      <c r="E34" s="37"/>
    </row>
    <row r="35" spans="1:5" ht="39.950000000000003" hidden="1" customHeight="1" x14ac:dyDescent="0.25">
      <c r="A35" s="50"/>
      <c r="B35" s="14"/>
      <c r="C35" s="13"/>
      <c r="D35" s="21">
        <f>SUM(D29:D34)</f>
        <v>18</v>
      </c>
      <c r="E35" s="37"/>
    </row>
    <row r="36" spans="1:5" s="19" customFormat="1" ht="39.950000000000003" customHeight="1" x14ac:dyDescent="0.25">
      <c r="A36" s="54" t="s">
        <v>134</v>
      </c>
      <c r="B36" s="141" t="s">
        <v>188</v>
      </c>
      <c r="C36" s="142"/>
      <c r="D36" s="44">
        <f>(D35/(A34*3))</f>
        <v>1</v>
      </c>
      <c r="E36" s="57"/>
    </row>
    <row r="37" spans="1:5" x14ac:dyDescent="0.25">
      <c r="A37" s="51"/>
      <c r="B37" s="52"/>
      <c r="C37" s="24"/>
      <c r="D37" s="24"/>
      <c r="E37" s="53"/>
    </row>
    <row r="38" spans="1:5" s="19" customFormat="1" ht="39.950000000000003" customHeight="1" thickBot="1" x14ac:dyDescent="0.3">
      <c r="A38" s="58">
        <v>3</v>
      </c>
      <c r="B38" s="139" t="s">
        <v>189</v>
      </c>
      <c r="C38" s="140"/>
      <c r="D38" s="59">
        <f>AVERAGE(D16,D28,D36)</f>
        <v>0.73333333333333339</v>
      </c>
      <c r="E38" s="60"/>
    </row>
  </sheetData>
  <mergeCells count="6">
    <mergeCell ref="A1:E1"/>
    <mergeCell ref="A2:E2"/>
    <mergeCell ref="B36:C36"/>
    <mergeCell ref="B38:C38"/>
    <mergeCell ref="B28:C28"/>
    <mergeCell ref="A4:B4"/>
  </mergeCells>
  <conditionalFormatting sqref="D15">
    <cfRule type="cellIs" dxfId="23" priority="29" operator="equal">
      <formula>1</formula>
    </cfRule>
    <cfRule type="cellIs" dxfId="22" priority="30" operator="equal">
      <formula>2</formula>
    </cfRule>
    <cfRule type="cellIs" dxfId="21" priority="31" operator="equal">
      <formula>3</formula>
    </cfRule>
    <cfRule type="cellIs" dxfId="20" priority="32" operator="equal">
      <formula>4</formula>
    </cfRule>
  </conditionalFormatting>
  <conditionalFormatting sqref="D27">
    <cfRule type="cellIs" dxfId="19" priority="25" operator="equal">
      <formula>1</formula>
    </cfRule>
    <cfRule type="cellIs" dxfId="18" priority="26" operator="equal">
      <formula>2</formula>
    </cfRule>
    <cfRule type="cellIs" dxfId="17" priority="27" operator="equal">
      <formula>3</formula>
    </cfRule>
    <cfRule type="cellIs" dxfId="16" priority="28" operator="equal">
      <formula>4</formula>
    </cfRule>
  </conditionalFormatting>
  <conditionalFormatting sqref="D35">
    <cfRule type="cellIs" dxfId="15" priority="21" operator="equal">
      <formula>1</formula>
    </cfRule>
    <cfRule type="cellIs" dxfId="14" priority="22" operator="equal">
      <formula>2</formula>
    </cfRule>
    <cfRule type="cellIs" dxfId="13" priority="23" operator="equal">
      <formula>3</formula>
    </cfRule>
    <cfRule type="cellIs" dxfId="12" priority="24" operator="equal">
      <formula>4</formula>
    </cfRule>
  </conditionalFormatting>
  <conditionalFormatting sqref="D5:D14">
    <cfRule type="cellIs" dxfId="11" priority="17" operator="equal">
      <formula>0</formula>
    </cfRule>
    <cfRule type="cellIs" dxfId="10" priority="18" operator="equal">
      <formula>1</formula>
    </cfRule>
    <cfRule type="cellIs" dxfId="9" priority="19" operator="equal">
      <formula>2</formula>
    </cfRule>
    <cfRule type="cellIs" dxfId="8" priority="20" operator="equal">
      <formula>3</formula>
    </cfRule>
  </conditionalFormatting>
  <conditionalFormatting sqref="D17:D26">
    <cfRule type="cellIs" dxfId="7" priority="5" operator="equal">
      <formula>0</formula>
    </cfRule>
    <cfRule type="cellIs" dxfId="6" priority="6" operator="equal">
      <formula>1</formula>
    </cfRule>
    <cfRule type="cellIs" dxfId="5" priority="7" operator="equal">
      <formula>2</formula>
    </cfRule>
    <cfRule type="cellIs" dxfId="4" priority="8" operator="equal">
      <formula>3</formula>
    </cfRule>
  </conditionalFormatting>
  <conditionalFormatting sqref="D29:D34">
    <cfRule type="cellIs" dxfId="3" priority="1" operator="equal">
      <formula>0</formula>
    </cfRule>
    <cfRule type="cellIs" dxfId="2" priority="2" operator="equal">
      <formula>1</formula>
    </cfRule>
    <cfRule type="cellIs" dxfId="1" priority="3" operator="equal">
      <formula>2</formula>
    </cfRule>
    <cfRule type="cellIs" dxfId="0" priority="4" operator="equal">
      <formula>3</formula>
    </cfRule>
  </conditionalFormatting>
  <dataValidations count="1">
    <dataValidation type="list" allowBlank="1" showInputMessage="1" showErrorMessage="1" sqref="C17:C27 C5:C15 C29:C35">
      <formula1>"No existe, En proceso, Documentado, Evaluado-Revisado"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Consolidado</vt:lpstr>
      <vt:lpstr>MPG-CTalento Humano</vt:lpstr>
      <vt:lpstr>MPG-CDireccionamiento</vt:lpstr>
      <vt:lpstr>MPG-CAdmon riesgo</vt:lpstr>
      <vt:lpstr>MES-CAutoevaluacion</vt:lpstr>
      <vt:lpstr>MES-CAuditoria</vt:lpstr>
      <vt:lpstr>MES-CPlanMejora</vt:lpstr>
      <vt:lpstr>Eje Transversal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Visitante</cp:lastModifiedBy>
  <dcterms:created xsi:type="dcterms:W3CDTF">2014-06-19T15:01:18Z</dcterms:created>
  <dcterms:modified xsi:type="dcterms:W3CDTF">2014-09-24T21:51:17Z</dcterms:modified>
</cp:coreProperties>
</file>