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ocuments\TELETRABAJO EDGAR\2021\PLAN E ACCIÓN 2021\SEGUIMIENTO PLAN DE ACCIÓN\Septiembre\"/>
    </mc:Choice>
  </mc:AlternateContent>
  <bookViews>
    <workbookView xWindow="0" yWindow="0" windowWidth="24000" windowHeight="8835" firstSheet="2" activeTab="2"/>
  </bookViews>
  <sheets>
    <sheet name="Hoja4" sheetId="6" state="hidden" r:id="rId1"/>
    <sheet name="Metas Resultados" sheetId="1" state="hidden" r:id="rId2"/>
    <sheet name="Metas Productos" sheetId="2" r:id="rId3"/>
    <sheet name="Hoja1" sheetId="3" state="hidden" r:id="rId4"/>
  </sheets>
  <externalReferences>
    <externalReference r:id="rId5"/>
    <externalReference r:id="rId6"/>
  </externalReferences>
  <definedNames>
    <definedName name="_xlnm._FilterDatabase" localSheetId="0" hidden="1">Hoja4!$A$1:$L$124</definedName>
    <definedName name="_xlnm._FilterDatabase" localSheetId="2" hidden="1">'Metas Productos'!$I$3:$K$5</definedName>
    <definedName name="_xlnm._FilterDatabase" localSheetId="1" hidden="1">'Metas Resultados'!$A$4:$BS$4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9" i="2" l="1"/>
  <c r="BG99" i="2"/>
  <c r="U44" i="2"/>
  <c r="BG330" i="2"/>
  <c r="BG371" i="2"/>
  <c r="BF371" i="2"/>
  <c r="BG370" i="2"/>
  <c r="BF370" i="2"/>
  <c r="BG369" i="2"/>
  <c r="BF369" i="2"/>
  <c r="BG368" i="2"/>
  <c r="BF368" i="2"/>
  <c r="BG367" i="2"/>
  <c r="BF367" i="2"/>
  <c r="BG366" i="2"/>
  <c r="BF366" i="2"/>
  <c r="BG365" i="2"/>
  <c r="BF365" i="2"/>
  <c r="BG364" i="2"/>
  <c r="BF364" i="2"/>
  <c r="BG363" i="2"/>
  <c r="BF363" i="2"/>
  <c r="BG362" i="2"/>
  <c r="BF362" i="2"/>
  <c r="BG361" i="2"/>
  <c r="BF361" i="2"/>
  <c r="BG360" i="2"/>
  <c r="BF360" i="2"/>
  <c r="BG359" i="2"/>
  <c r="BF359" i="2"/>
  <c r="BG358" i="2"/>
  <c r="BF358" i="2"/>
  <c r="BG357" i="2"/>
  <c r="BF357" i="2"/>
  <c r="BG356" i="2"/>
  <c r="BF356" i="2"/>
  <c r="BG355" i="2"/>
  <c r="BF355" i="2"/>
  <c r="BG354" i="2"/>
  <c r="BF354" i="2"/>
  <c r="BG353" i="2"/>
  <c r="BF353" i="2"/>
  <c r="BG352" i="2"/>
  <c r="BF352" i="2"/>
  <c r="BG351" i="2"/>
  <c r="BF351" i="2"/>
  <c r="BG350" i="2"/>
  <c r="BF350" i="2"/>
  <c r="BG349" i="2"/>
  <c r="BF349" i="2"/>
  <c r="BG347" i="2"/>
  <c r="BF347" i="2"/>
  <c r="BG346" i="2"/>
  <c r="BF346" i="2"/>
  <c r="BG345" i="2"/>
  <c r="BF345" i="2"/>
  <c r="BG344" i="2"/>
  <c r="BF344" i="2"/>
  <c r="BG343" i="2"/>
  <c r="BF343" i="2"/>
  <c r="BG342" i="2"/>
  <c r="BF342" i="2"/>
  <c r="BG341" i="2"/>
  <c r="BF341" i="2"/>
  <c r="BG340" i="2"/>
  <c r="BF340" i="2"/>
  <c r="BG338" i="2"/>
  <c r="BF338" i="2"/>
  <c r="BG337" i="2"/>
  <c r="BF337" i="2"/>
  <c r="BG336" i="2"/>
  <c r="BF336" i="2"/>
  <c r="BG335" i="2"/>
  <c r="BF335" i="2"/>
  <c r="BG334" i="2"/>
  <c r="BF334" i="2"/>
  <c r="BG333" i="2"/>
  <c r="BF333" i="2"/>
  <c r="BG332" i="2"/>
  <c r="BF332" i="2"/>
  <c r="BG331" i="2"/>
  <c r="BF331" i="2"/>
  <c r="BF330" i="2"/>
  <c r="BG329" i="2"/>
  <c r="BF329" i="2"/>
  <c r="BG328" i="2"/>
  <c r="BF328" i="2"/>
  <c r="BG327" i="2"/>
  <c r="BF327" i="2"/>
  <c r="BG326" i="2"/>
  <c r="BF326" i="2"/>
  <c r="BG325" i="2"/>
  <c r="BF325" i="2"/>
  <c r="BG324" i="2"/>
  <c r="BF324" i="2"/>
  <c r="BG323" i="2"/>
  <c r="BF323" i="2"/>
  <c r="BG322" i="2"/>
  <c r="BF322" i="2"/>
  <c r="BG321" i="2"/>
  <c r="BF321" i="2"/>
  <c r="BG320" i="2"/>
  <c r="BF320" i="2"/>
  <c r="BG319" i="2"/>
  <c r="BF319" i="2"/>
  <c r="BG318" i="2"/>
  <c r="BF318" i="2"/>
  <c r="BG317" i="2"/>
  <c r="BF317" i="2"/>
  <c r="BG316" i="2"/>
  <c r="BF316" i="2"/>
  <c r="BG315" i="2"/>
  <c r="BF315" i="2"/>
  <c r="BG314" i="2"/>
  <c r="BF314" i="2"/>
  <c r="BG313" i="2"/>
  <c r="BF313" i="2"/>
  <c r="BG312" i="2"/>
  <c r="BF312" i="2"/>
  <c r="BG311" i="2"/>
  <c r="BF311" i="2"/>
  <c r="BG310" i="2"/>
  <c r="BF310" i="2"/>
  <c r="BG309" i="2"/>
  <c r="BF309" i="2"/>
  <c r="BG308" i="2"/>
  <c r="BF308" i="2"/>
  <c r="BG307" i="2"/>
  <c r="BF307" i="2"/>
  <c r="BG306" i="2"/>
  <c r="BF306" i="2"/>
  <c r="BG305" i="2"/>
  <c r="BF305" i="2"/>
  <c r="BG304" i="2"/>
  <c r="BF304" i="2"/>
  <c r="BG303" i="2"/>
  <c r="BF303" i="2"/>
  <c r="BG302" i="2"/>
  <c r="BF302" i="2"/>
  <c r="BG301" i="2"/>
  <c r="BF301" i="2"/>
  <c r="BG300" i="2"/>
  <c r="BF300" i="2"/>
  <c r="BG299" i="2"/>
  <c r="BF299" i="2"/>
  <c r="BG298" i="2"/>
  <c r="BF298" i="2"/>
  <c r="BG297" i="2"/>
  <c r="BF297" i="2"/>
  <c r="BF296" i="2"/>
  <c r="BG295" i="2"/>
  <c r="BF295" i="2"/>
  <c r="BG294" i="2"/>
  <c r="BF294" i="2"/>
  <c r="BG293" i="2"/>
  <c r="BF293" i="2"/>
  <c r="BG292" i="2"/>
  <c r="BF292" i="2"/>
  <c r="BG291" i="2"/>
  <c r="BF291" i="2"/>
  <c r="BG290" i="2"/>
  <c r="BF290" i="2"/>
  <c r="BG289" i="2"/>
  <c r="BF289" i="2"/>
  <c r="BG288" i="2"/>
  <c r="BF288" i="2"/>
  <c r="BG287" i="2"/>
  <c r="BF287" i="2"/>
  <c r="BG286" i="2"/>
  <c r="BF286" i="2"/>
  <c r="BG285" i="2"/>
  <c r="BF285" i="2"/>
  <c r="BG284" i="2"/>
  <c r="BF284" i="2"/>
  <c r="BG283" i="2"/>
  <c r="BF283" i="2"/>
  <c r="BG282" i="2"/>
  <c r="BF282" i="2"/>
  <c r="BG281" i="2"/>
  <c r="BF281" i="2"/>
  <c r="BG280" i="2"/>
  <c r="BF280" i="2"/>
  <c r="BG279" i="2"/>
  <c r="BF279" i="2"/>
  <c r="BG278" i="2"/>
  <c r="BF278" i="2"/>
  <c r="BG277" i="2"/>
  <c r="BF277" i="2"/>
  <c r="BG276" i="2"/>
  <c r="BF276" i="2"/>
  <c r="BG275" i="2"/>
  <c r="BF275" i="2"/>
  <c r="BG274" i="2"/>
  <c r="BF274" i="2"/>
  <c r="BG273" i="2"/>
  <c r="BF273" i="2"/>
  <c r="BG272" i="2"/>
  <c r="BF272" i="2"/>
  <c r="BG271" i="2"/>
  <c r="BF271" i="2"/>
  <c r="BG270" i="2"/>
  <c r="BF270" i="2"/>
  <c r="BG269" i="2"/>
  <c r="BF269" i="2"/>
  <c r="BG268" i="2"/>
  <c r="BF268" i="2"/>
  <c r="BG267" i="2"/>
  <c r="BF267" i="2"/>
  <c r="BG266" i="2"/>
  <c r="BF266" i="2"/>
  <c r="BG265" i="2"/>
  <c r="BF265" i="2"/>
  <c r="BG264" i="2"/>
  <c r="BF264" i="2"/>
  <c r="BG263" i="2"/>
  <c r="BF263" i="2"/>
  <c r="BG262" i="2"/>
  <c r="BF262" i="2"/>
  <c r="BG261" i="2"/>
  <c r="BF261" i="2"/>
  <c r="BF260" i="2"/>
  <c r="BG259" i="2"/>
  <c r="BF259" i="2"/>
  <c r="BG258" i="2"/>
  <c r="BF258" i="2"/>
  <c r="BG257" i="2"/>
  <c r="BF257" i="2"/>
  <c r="BG256" i="2"/>
  <c r="BF256" i="2"/>
  <c r="BG255" i="2"/>
  <c r="BF255" i="2"/>
  <c r="BG254" i="2"/>
  <c r="BF254" i="2"/>
  <c r="BG253" i="2"/>
  <c r="BF253" i="2"/>
  <c r="BG252" i="2"/>
  <c r="BF252" i="2"/>
  <c r="BG251" i="2"/>
  <c r="BF251" i="2"/>
  <c r="BG250" i="2"/>
  <c r="BF250" i="2"/>
  <c r="BG249" i="2"/>
  <c r="BF249" i="2"/>
  <c r="BG248" i="2"/>
  <c r="BF248" i="2"/>
  <c r="BG247" i="2"/>
  <c r="BF247" i="2"/>
  <c r="BG246" i="2"/>
  <c r="BF246" i="2"/>
  <c r="BG245" i="2"/>
  <c r="BF245" i="2"/>
  <c r="BG244" i="2"/>
  <c r="BF244" i="2"/>
  <c r="BG243" i="2"/>
  <c r="BF243" i="2"/>
  <c r="BG242" i="2"/>
  <c r="BF242" i="2"/>
  <c r="BG241" i="2"/>
  <c r="BF241" i="2"/>
  <c r="BG240" i="2"/>
  <c r="BF240" i="2"/>
  <c r="BG239" i="2"/>
  <c r="BF239" i="2"/>
  <c r="BG238" i="2"/>
  <c r="BF238" i="2"/>
  <c r="BG237" i="2"/>
  <c r="BF237" i="2"/>
  <c r="BG236" i="2"/>
  <c r="BF236" i="2"/>
  <c r="BG235" i="2"/>
  <c r="BF235" i="2"/>
  <c r="BG234" i="2"/>
  <c r="BF234" i="2"/>
  <c r="BG233" i="2"/>
  <c r="BF233" i="2"/>
  <c r="BG232" i="2"/>
  <c r="BF232" i="2"/>
  <c r="BG231" i="2"/>
  <c r="BF231" i="2"/>
  <c r="BG230" i="2"/>
  <c r="BF230" i="2"/>
  <c r="BG229" i="2"/>
  <c r="BF229" i="2"/>
  <c r="BG228" i="2"/>
  <c r="BF228" i="2"/>
  <c r="BG227" i="2"/>
  <c r="BF227" i="2"/>
  <c r="BG226" i="2"/>
  <c r="BF226" i="2"/>
  <c r="BG225" i="2"/>
  <c r="BF225" i="2"/>
  <c r="BG224" i="2"/>
  <c r="BF224" i="2"/>
  <c r="BG223" i="2"/>
  <c r="BF223" i="2"/>
  <c r="BG222" i="2"/>
  <c r="BF222" i="2"/>
  <c r="BG221" i="2"/>
  <c r="BF221" i="2"/>
  <c r="BG220" i="2"/>
  <c r="BF220" i="2"/>
  <c r="BG219" i="2"/>
  <c r="BF219" i="2"/>
  <c r="BG218" i="2"/>
  <c r="BF218" i="2"/>
  <c r="BG217" i="2"/>
  <c r="BF217" i="2"/>
  <c r="BG216" i="2"/>
  <c r="BF216" i="2"/>
  <c r="BG215" i="2"/>
  <c r="BF215" i="2"/>
  <c r="BG214" i="2"/>
  <c r="BF214" i="2"/>
  <c r="BG213" i="2"/>
  <c r="BF213" i="2"/>
  <c r="BG212" i="2"/>
  <c r="BF212" i="2"/>
  <c r="BG211" i="2"/>
  <c r="BF211" i="2"/>
  <c r="BG210" i="2"/>
  <c r="BF210" i="2"/>
  <c r="BG209" i="2"/>
  <c r="BF209" i="2"/>
  <c r="BG208" i="2"/>
  <c r="BF208" i="2"/>
  <c r="BG207" i="2"/>
  <c r="BF207" i="2"/>
  <c r="BG206" i="2"/>
  <c r="BF206" i="2"/>
  <c r="BG205" i="2"/>
  <c r="BF205" i="2"/>
  <c r="BG204" i="2"/>
  <c r="BF204" i="2"/>
  <c r="BG203" i="2"/>
  <c r="BF203" i="2"/>
  <c r="BG202" i="2"/>
  <c r="BF202" i="2"/>
  <c r="BG201" i="2"/>
  <c r="BF201" i="2"/>
  <c r="BG200" i="2"/>
  <c r="BF200" i="2"/>
  <c r="BG199" i="2"/>
  <c r="BF199" i="2"/>
  <c r="BG198" i="2"/>
  <c r="BF198" i="2"/>
  <c r="BG197" i="2"/>
  <c r="BF197" i="2"/>
  <c r="BG196" i="2"/>
  <c r="BF196" i="2"/>
  <c r="BG195" i="2"/>
  <c r="BF195" i="2"/>
  <c r="BG194" i="2"/>
  <c r="BF194" i="2"/>
  <c r="BG193" i="2"/>
  <c r="BF193" i="2"/>
  <c r="BG192" i="2"/>
  <c r="BF192" i="2"/>
  <c r="BG191" i="2"/>
  <c r="BF191" i="2"/>
  <c r="BG190" i="2"/>
  <c r="BF190" i="2"/>
  <c r="BG189" i="2"/>
  <c r="BF189" i="2"/>
  <c r="BG188" i="2"/>
  <c r="BF188" i="2"/>
  <c r="BG187" i="2"/>
  <c r="BF187" i="2"/>
  <c r="BG186" i="2"/>
  <c r="BF186" i="2"/>
  <c r="BG185" i="2"/>
  <c r="BF185" i="2"/>
  <c r="BG184" i="2"/>
  <c r="BF184" i="2"/>
  <c r="BG183" i="2"/>
  <c r="BF183" i="2"/>
  <c r="BG182" i="2"/>
  <c r="BF182" i="2"/>
  <c r="BG181" i="2"/>
  <c r="BF181" i="2"/>
  <c r="BG180" i="2"/>
  <c r="BF180" i="2"/>
  <c r="BG179" i="2"/>
  <c r="BF179" i="2"/>
  <c r="BG178" i="2"/>
  <c r="BF178" i="2"/>
  <c r="BG177" i="2"/>
  <c r="BF177" i="2"/>
  <c r="BG176" i="2"/>
  <c r="BF176" i="2"/>
  <c r="BG175" i="2"/>
  <c r="BF175" i="2"/>
  <c r="BG174" i="2"/>
  <c r="BF174" i="2"/>
  <c r="BG173" i="2"/>
  <c r="BF173" i="2"/>
  <c r="BG172" i="2"/>
  <c r="BF172" i="2"/>
  <c r="BG171" i="2"/>
  <c r="BF171" i="2"/>
  <c r="BG170" i="2"/>
  <c r="BF170" i="2"/>
  <c r="BG169" i="2"/>
  <c r="BF169" i="2"/>
  <c r="BG168" i="2"/>
  <c r="BF168" i="2"/>
  <c r="BG167" i="2"/>
  <c r="BF167" i="2"/>
  <c r="BG166" i="2"/>
  <c r="BF166" i="2"/>
  <c r="BG165" i="2"/>
  <c r="BF165" i="2"/>
  <c r="BG164" i="2"/>
  <c r="BF164" i="2"/>
  <c r="BG163" i="2"/>
  <c r="BF163" i="2"/>
  <c r="BG162" i="2"/>
  <c r="BF162" i="2"/>
  <c r="BG161" i="2"/>
  <c r="BF161" i="2"/>
  <c r="BG160" i="2"/>
  <c r="BF160" i="2"/>
  <c r="BG159" i="2"/>
  <c r="BF159" i="2"/>
  <c r="BG158" i="2"/>
  <c r="BF158" i="2"/>
  <c r="BG157" i="2"/>
  <c r="BF157" i="2"/>
  <c r="BG156" i="2"/>
  <c r="BF156" i="2"/>
  <c r="BG155" i="2"/>
  <c r="BF155" i="2"/>
  <c r="BG154" i="2"/>
  <c r="BF154" i="2"/>
  <c r="BG153" i="2"/>
  <c r="BF153" i="2"/>
  <c r="BG152" i="2"/>
  <c r="BF152" i="2"/>
  <c r="BG151" i="2"/>
  <c r="BF151" i="2"/>
  <c r="BG150" i="2"/>
  <c r="BF150" i="2"/>
  <c r="BG149" i="2"/>
  <c r="BF149" i="2"/>
  <c r="BG148" i="2"/>
  <c r="BF148" i="2"/>
  <c r="BG147" i="2"/>
  <c r="BF147" i="2"/>
  <c r="BG146" i="2"/>
  <c r="BF146" i="2"/>
  <c r="BG145" i="2"/>
  <c r="BF145" i="2"/>
  <c r="BG144" i="2"/>
  <c r="BF144" i="2"/>
  <c r="BG143" i="2"/>
  <c r="BF143" i="2"/>
  <c r="BG142" i="2"/>
  <c r="BF142" i="2"/>
  <c r="BG141" i="2"/>
  <c r="BF141" i="2"/>
  <c r="BG140" i="2"/>
  <c r="BF140" i="2"/>
  <c r="BG139" i="2"/>
  <c r="BF139" i="2"/>
  <c r="BG138" i="2"/>
  <c r="BF138" i="2"/>
  <c r="BG135" i="2"/>
  <c r="BF135" i="2"/>
  <c r="BG134" i="2"/>
  <c r="BF134" i="2"/>
  <c r="BG133" i="2"/>
  <c r="BF133" i="2"/>
  <c r="BG132" i="2"/>
  <c r="BF132" i="2"/>
  <c r="BG131" i="2"/>
  <c r="BF131" i="2"/>
  <c r="BG130" i="2"/>
  <c r="BF130" i="2"/>
  <c r="BG129" i="2"/>
  <c r="BF129" i="2"/>
  <c r="BG128" i="2"/>
  <c r="BF128" i="2"/>
  <c r="BG127" i="2"/>
  <c r="BF127" i="2"/>
  <c r="BG126" i="2"/>
  <c r="BF126" i="2"/>
  <c r="BG125" i="2"/>
  <c r="BF125" i="2"/>
  <c r="BG124" i="2"/>
  <c r="BF124" i="2"/>
  <c r="BG123" i="2"/>
  <c r="BF123" i="2"/>
  <c r="BG122" i="2"/>
  <c r="BF122" i="2"/>
  <c r="BG121" i="2"/>
  <c r="BF121" i="2"/>
  <c r="BG120" i="2"/>
  <c r="BF120" i="2"/>
  <c r="BG119" i="2"/>
  <c r="BF119" i="2"/>
  <c r="BG118" i="2"/>
  <c r="BF118" i="2"/>
  <c r="BG117" i="2"/>
  <c r="BF117" i="2"/>
  <c r="BG116" i="2"/>
  <c r="BF116" i="2"/>
  <c r="BG115" i="2"/>
  <c r="BF115" i="2"/>
  <c r="BG114" i="2"/>
  <c r="BF114" i="2"/>
  <c r="BG112" i="2"/>
  <c r="BF112" i="2"/>
  <c r="BG111" i="2"/>
  <c r="BF111" i="2"/>
  <c r="BG110" i="2"/>
  <c r="BF110" i="2"/>
  <c r="BG109" i="2"/>
  <c r="BF109" i="2"/>
  <c r="BG108" i="2"/>
  <c r="BF108" i="2"/>
  <c r="BG107" i="2"/>
  <c r="BF107" i="2"/>
  <c r="BG106" i="2"/>
  <c r="BF106" i="2"/>
  <c r="BG105" i="2"/>
  <c r="BF105" i="2"/>
  <c r="BG104" i="2"/>
  <c r="BF104" i="2"/>
  <c r="BG103" i="2"/>
  <c r="BF103" i="2"/>
  <c r="BG102" i="2"/>
  <c r="BF102" i="2"/>
  <c r="BG101" i="2"/>
  <c r="BF101" i="2"/>
  <c r="BG100" i="2"/>
  <c r="BF100" i="2"/>
  <c r="BF99" i="2"/>
  <c r="BG98" i="2"/>
  <c r="BF98" i="2"/>
  <c r="BG97" i="2"/>
  <c r="BF97" i="2"/>
  <c r="BG96" i="2"/>
  <c r="BF96" i="2"/>
  <c r="BG95" i="2"/>
  <c r="BF95" i="2"/>
  <c r="BG94" i="2"/>
  <c r="BF94" i="2"/>
  <c r="BG93" i="2"/>
  <c r="BF93" i="2"/>
  <c r="BG92" i="2"/>
  <c r="BF92" i="2"/>
  <c r="BG91" i="2"/>
  <c r="BF91" i="2"/>
  <c r="BG90" i="2"/>
  <c r="BF90" i="2"/>
  <c r="BG89" i="2"/>
  <c r="BF89" i="2"/>
  <c r="BG88" i="2"/>
  <c r="BF88" i="2"/>
  <c r="BG87" i="2"/>
  <c r="BF87" i="2"/>
  <c r="BG86" i="2"/>
  <c r="BF86" i="2"/>
  <c r="BG85" i="2"/>
  <c r="BF85" i="2"/>
  <c r="BG84" i="2"/>
  <c r="BF84" i="2"/>
  <c r="BG83" i="2"/>
  <c r="BF83" i="2"/>
  <c r="BG82" i="2"/>
  <c r="BF82" i="2"/>
  <c r="BG81" i="2"/>
  <c r="BF81" i="2"/>
  <c r="BG80" i="2"/>
  <c r="BF80" i="2"/>
  <c r="BG79" i="2"/>
  <c r="BF79" i="2"/>
  <c r="BG78" i="2"/>
  <c r="BF78" i="2"/>
  <c r="BG77" i="2"/>
  <c r="BF77" i="2"/>
  <c r="BG76" i="2"/>
  <c r="BF76" i="2"/>
  <c r="BG75" i="2"/>
  <c r="BF75" i="2"/>
  <c r="BG74" i="2"/>
  <c r="BF74" i="2"/>
  <c r="BG73" i="2"/>
  <c r="BF73" i="2"/>
  <c r="BG72" i="2"/>
  <c r="BF72" i="2"/>
  <c r="BG71" i="2"/>
  <c r="BF71" i="2"/>
  <c r="BG70" i="2"/>
  <c r="BF70" i="2"/>
  <c r="BG69" i="2"/>
  <c r="BF69" i="2"/>
  <c r="BG68" i="2"/>
  <c r="BF68" i="2"/>
  <c r="BG67" i="2"/>
  <c r="BF67" i="2"/>
  <c r="BG66" i="2"/>
  <c r="BF66" i="2"/>
  <c r="BG65" i="2"/>
  <c r="BF65" i="2"/>
  <c r="BG64" i="2"/>
  <c r="BF64" i="2"/>
  <c r="BG63" i="2"/>
  <c r="BF63" i="2"/>
  <c r="BG62" i="2"/>
  <c r="BF62" i="2"/>
  <c r="BG61" i="2"/>
  <c r="BF61" i="2"/>
  <c r="BG60" i="2"/>
  <c r="BF60" i="2"/>
  <c r="BG59" i="2"/>
  <c r="BF59" i="2"/>
  <c r="BG58" i="2"/>
  <c r="BF58" i="2"/>
  <c r="BG57" i="2"/>
  <c r="BF57" i="2"/>
  <c r="BG56" i="2"/>
  <c r="BF56" i="2"/>
  <c r="BG55" i="2"/>
  <c r="BF55" i="2"/>
  <c r="BG54" i="2"/>
  <c r="BF54" i="2"/>
  <c r="BG53" i="2"/>
  <c r="BF53" i="2"/>
  <c r="BG52" i="2"/>
  <c r="BF52" i="2"/>
  <c r="BG51" i="2"/>
  <c r="BF51" i="2"/>
  <c r="BG50" i="2"/>
  <c r="BF50" i="2"/>
  <c r="BG49" i="2"/>
  <c r="BF49" i="2"/>
  <c r="BG48" i="2"/>
  <c r="BF48" i="2"/>
  <c r="BG47" i="2"/>
  <c r="BF47" i="2"/>
  <c r="BG46" i="2"/>
  <c r="BF46" i="2"/>
  <c r="BG45" i="2"/>
  <c r="BF45" i="2"/>
  <c r="BG44" i="2"/>
  <c r="BF44" i="2"/>
  <c r="BG43" i="2"/>
  <c r="BF43" i="2"/>
  <c r="BG42" i="2"/>
  <c r="BF42" i="2"/>
  <c r="BG41" i="2"/>
  <c r="BF41" i="2"/>
  <c r="BG40" i="2"/>
  <c r="BF40" i="2"/>
  <c r="BG39" i="2"/>
  <c r="BF39" i="2"/>
  <c r="BG38" i="2"/>
  <c r="BF38" i="2"/>
  <c r="BG37" i="2"/>
  <c r="BF37" i="2"/>
  <c r="BG36" i="2"/>
  <c r="BF36" i="2"/>
  <c r="BG35" i="2"/>
  <c r="BF35" i="2"/>
  <c r="BG34" i="2"/>
  <c r="BF34" i="2"/>
  <c r="BG33" i="2"/>
  <c r="BF33" i="2"/>
  <c r="BG32" i="2"/>
  <c r="BF32" i="2"/>
  <c r="BG31" i="2"/>
  <c r="BF31" i="2"/>
  <c r="BG30" i="2"/>
  <c r="BF30" i="2"/>
  <c r="BG29" i="2"/>
  <c r="BF29" i="2"/>
  <c r="BG28" i="2"/>
  <c r="BF28" i="2"/>
  <c r="BG27" i="2"/>
  <c r="BF27" i="2"/>
  <c r="BG26" i="2"/>
  <c r="BF26" i="2"/>
  <c r="BG25" i="2"/>
  <c r="BF25" i="2"/>
  <c r="BG24" i="2"/>
  <c r="BF24" i="2"/>
  <c r="BG23" i="2"/>
  <c r="BF23" i="2"/>
  <c r="BG22" i="2"/>
  <c r="BF22" i="2"/>
  <c r="BG21" i="2"/>
  <c r="BF21" i="2"/>
  <c r="BG20" i="2"/>
  <c r="BF20" i="2"/>
  <c r="BG19" i="2"/>
  <c r="BF19" i="2"/>
  <c r="BG18" i="2"/>
  <c r="BF18" i="2"/>
  <c r="BG17" i="2"/>
  <c r="BF17" i="2"/>
  <c r="BG16" i="2"/>
  <c r="BF16" i="2"/>
  <c r="BG15" i="2"/>
  <c r="BF15" i="2"/>
  <c r="BG14" i="2"/>
  <c r="BF14" i="2"/>
  <c r="BG13" i="2"/>
  <c r="BF13" i="2"/>
  <c r="BG12" i="2"/>
  <c r="BF12" i="2"/>
  <c r="BG11" i="2"/>
  <c r="BF11" i="2"/>
  <c r="BG10" i="2"/>
  <c r="BF10" i="2"/>
  <c r="BG9" i="2"/>
  <c r="BF9" i="2"/>
  <c r="BG8" i="2"/>
  <c r="BF8" i="2"/>
  <c r="BG7" i="2"/>
  <c r="BF7" i="2"/>
  <c r="BG6" i="2"/>
  <c r="BF6" i="2"/>
  <c r="AU30" i="2"/>
  <c r="BG348" i="2"/>
  <c r="BF348" i="2"/>
  <c r="BG339" i="2"/>
  <c r="BF339" i="2"/>
  <c r="BG113" i="2"/>
  <c r="BF113" i="2"/>
  <c r="S217" i="2"/>
  <c r="BG137" i="2" l="1"/>
  <c r="BG136" i="2"/>
  <c r="S340" i="2" l="1"/>
  <c r="S39" i="2"/>
  <c r="S134" i="2"/>
  <c r="S339" i="2"/>
  <c r="BF137" i="2"/>
  <c r="BF136" i="2"/>
  <c r="S143" i="2"/>
  <c r="S41" i="2"/>
  <c r="S40" i="2"/>
  <c r="S221" i="2"/>
  <c r="S208" i="2"/>
  <c r="S206" i="2"/>
  <c r="S284" i="2"/>
  <c r="S195" i="2"/>
  <c r="S126" i="2"/>
  <c r="S121" i="2"/>
  <c r="S122" i="2"/>
  <c r="S299" i="2"/>
  <c r="S202" i="2"/>
  <c r="S347" i="2"/>
  <c r="S346" i="2"/>
  <c r="AL260" i="2" l="1"/>
  <c r="BG260" i="2" s="1"/>
  <c r="S20" i="2"/>
  <c r="S207" i="2"/>
  <c r="S138" i="2"/>
  <c r="S260" i="2" l="1"/>
  <c r="S288" i="2"/>
  <c r="AC296" i="2"/>
  <c r="AO296" i="2" s="1"/>
  <c r="BG296" i="2" s="1"/>
  <c r="S329" i="2"/>
  <c r="S13" i="2"/>
  <c r="P33" i="1"/>
  <c r="BP33" i="1"/>
  <c r="BP16" i="1" l="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P82" i="1"/>
  <c r="BQ82" i="1"/>
  <c r="BP83" i="1"/>
  <c r="BQ83" i="1"/>
  <c r="BP84" i="1"/>
  <c r="BQ84"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P110" i="1"/>
  <c r="BQ110" i="1"/>
  <c r="BP111" i="1"/>
  <c r="BQ111" i="1"/>
  <c r="BP112" i="1"/>
  <c r="BQ112" i="1"/>
  <c r="BP113" i="1"/>
  <c r="BQ113" i="1"/>
  <c r="BP114" i="1"/>
  <c r="BQ114" i="1"/>
  <c r="BP115" i="1"/>
  <c r="BQ115" i="1"/>
  <c r="BP116" i="1"/>
  <c r="BQ116" i="1"/>
  <c r="BP117" i="1"/>
  <c r="BQ117" i="1"/>
  <c r="BP118" i="1"/>
  <c r="BQ118" i="1"/>
  <c r="BP119" i="1"/>
  <c r="BQ119" i="1"/>
  <c r="BP120" i="1"/>
  <c r="BQ120" i="1"/>
  <c r="BP121" i="1"/>
  <c r="BQ121" i="1"/>
  <c r="BP122" i="1"/>
  <c r="BQ122" i="1"/>
  <c r="BP123" i="1"/>
  <c r="BQ123" i="1"/>
  <c r="BP124" i="1"/>
  <c r="BQ124" i="1"/>
  <c r="BP125" i="1"/>
  <c r="BQ125" i="1"/>
  <c r="BP126" i="1"/>
  <c r="BQ126" i="1"/>
  <c r="BP127" i="1"/>
  <c r="BQ127" i="1"/>
  <c r="BP128" i="1"/>
  <c r="BQ128" i="1"/>
  <c r="BP15" i="1"/>
  <c r="BQ15" i="1"/>
  <c r="BP6" i="1"/>
  <c r="BQ6" i="1"/>
  <c r="BP7" i="1"/>
  <c r="BQ7" i="1"/>
  <c r="BP8" i="1"/>
  <c r="BQ8" i="1"/>
  <c r="BP9" i="1"/>
  <c r="BQ9" i="1"/>
  <c r="BP10" i="1"/>
  <c r="BQ10" i="1"/>
  <c r="BP11" i="1"/>
  <c r="BQ11" i="1"/>
  <c r="BP12" i="1"/>
  <c r="BQ12" i="1"/>
  <c r="BP13" i="1"/>
  <c r="BQ13" i="1"/>
  <c r="BP14" i="1"/>
  <c r="BQ14" i="1"/>
  <c r="S27" i="2"/>
  <c r="BQ5" i="1"/>
  <c r="BP5" i="1"/>
  <c r="P15" i="1"/>
  <c r="U257" i="2"/>
  <c r="U183" i="2"/>
  <c r="U182" i="2"/>
  <c r="U181" i="2"/>
  <c r="U137" i="2"/>
  <c r="U136" i="2"/>
  <c r="S257" i="2"/>
  <c r="S181" i="2"/>
  <c r="S182" i="2"/>
  <c r="S136" i="2"/>
  <c r="S137" i="2"/>
  <c r="U39" i="2"/>
  <c r="U40" i="2"/>
  <c r="U41" i="2"/>
  <c r="U42" i="2"/>
  <c r="U43" i="2"/>
  <c r="S42" i="2"/>
  <c r="S43" i="2"/>
  <c r="U356" i="2" l="1"/>
  <c r="U357" i="2"/>
  <c r="U358" i="2"/>
  <c r="U359" i="2"/>
  <c r="U360" i="2"/>
  <c r="U361" i="2"/>
  <c r="U362" i="2"/>
  <c r="U363" i="2"/>
  <c r="U364" i="2"/>
  <c r="U365" i="2"/>
  <c r="U366" i="2"/>
  <c r="U367" i="2"/>
  <c r="U368" i="2"/>
  <c r="U369" i="2"/>
  <c r="U370" i="2"/>
  <c r="U371" i="2"/>
  <c r="S359" i="2"/>
  <c r="S360" i="2"/>
  <c r="S361" i="2"/>
  <c r="S362" i="2"/>
  <c r="S363" i="2"/>
  <c r="S364" i="2"/>
  <c r="S365" i="2"/>
  <c r="S366" i="2"/>
  <c r="S367" i="2"/>
  <c r="S368" i="2"/>
  <c r="S369" i="2"/>
  <c r="S370" i="2"/>
  <c r="S371" i="2"/>
  <c r="S356" i="2"/>
  <c r="S357" i="2"/>
  <c r="S358" i="2"/>
  <c r="S308" i="2"/>
  <c r="S309" i="2"/>
  <c r="S310" i="2"/>
  <c r="S311" i="2"/>
  <c r="S312" i="2"/>
  <c r="S313" i="2"/>
  <c r="S314" i="2"/>
  <c r="S300" i="2"/>
  <c r="S301" i="2"/>
  <c r="S302" i="2"/>
  <c r="S303" i="2"/>
  <c r="S304" i="2"/>
  <c r="S305" i="2"/>
  <c r="S306" i="2"/>
  <c r="S307" i="2"/>
  <c r="S209" i="2" l="1"/>
  <c r="S258" i="2"/>
  <c r="S120" i="2" l="1"/>
  <c r="U232" i="2" l="1"/>
  <c r="U114" i="2"/>
  <c r="U102" i="2"/>
  <c r="S113" i="2" l="1"/>
  <c r="BR11" i="1"/>
  <c r="BR20" i="1"/>
  <c r="BR28" i="1"/>
  <c r="BR37" i="1"/>
  <c r="BR45" i="1"/>
  <c r="BR53" i="1"/>
  <c r="BR61" i="1"/>
  <c r="BR124" i="1" l="1"/>
  <c r="BR108" i="1"/>
  <c r="BR101" i="1"/>
  <c r="BR93" i="1"/>
  <c r="BR76" i="1"/>
  <c r="BR79" i="1"/>
  <c r="BR126" i="1"/>
  <c r="BR118" i="1"/>
  <c r="BR110" i="1"/>
  <c r="BR103" i="1"/>
  <c r="BR95" i="1"/>
  <c r="BR87" i="1"/>
  <c r="BR78" i="1"/>
  <c r="BR83" i="1"/>
  <c r="BR122" i="1"/>
  <c r="BR114" i="1"/>
  <c r="BR99" i="1"/>
  <c r="BR91" i="1"/>
  <c r="BR59" i="1"/>
  <c r="BS59" i="1" s="1"/>
  <c r="BR51" i="1"/>
  <c r="BR43" i="1"/>
  <c r="BR35" i="1"/>
  <c r="BR26" i="1"/>
  <c r="BR125" i="1"/>
  <c r="BR117" i="1"/>
  <c r="BR102" i="1"/>
  <c r="BR94" i="1"/>
  <c r="BR86" i="1"/>
  <c r="BR69" i="1"/>
  <c r="BR84" i="1"/>
  <c r="BR52" i="1"/>
  <c r="BR44" i="1"/>
  <c r="BR36" i="1"/>
  <c r="BR27" i="1"/>
  <c r="BR19" i="1"/>
  <c r="BR10" i="1"/>
  <c r="BR109" i="1"/>
  <c r="BR77" i="1"/>
  <c r="BR100" i="1"/>
  <c r="BS100" i="1" s="1"/>
  <c r="BR92" i="1"/>
  <c r="BR75" i="1"/>
  <c r="BR67" i="1"/>
  <c r="BR123" i="1"/>
  <c r="BR58" i="1"/>
  <c r="BR50" i="1"/>
  <c r="BR42" i="1"/>
  <c r="BR34" i="1"/>
  <c r="BR25" i="1"/>
  <c r="BR17" i="1"/>
  <c r="BR8" i="1"/>
  <c r="BR73" i="1"/>
  <c r="BR64" i="1"/>
  <c r="BS64" i="1" s="1"/>
  <c r="BR48" i="1"/>
  <c r="BR40" i="1"/>
  <c r="BR31" i="1"/>
  <c r="BR9" i="1"/>
  <c r="BR18" i="1"/>
  <c r="BR128" i="1"/>
  <c r="BR120" i="1"/>
  <c r="BR112" i="1"/>
  <c r="BR105" i="1"/>
  <c r="BR97" i="1"/>
  <c r="BR89" i="1"/>
  <c r="BR14" i="1"/>
  <c r="BR71" i="1"/>
  <c r="BR68" i="1"/>
  <c r="BR23" i="1"/>
  <c r="BR63" i="1"/>
  <c r="BR55" i="1"/>
  <c r="BR47" i="1"/>
  <c r="BR39" i="1"/>
  <c r="BR30" i="1"/>
  <c r="BR22" i="1"/>
  <c r="BR13" i="1"/>
  <c r="BR70" i="1"/>
  <c r="BR107" i="1"/>
  <c r="BR60" i="1"/>
  <c r="BS60" i="1" s="1"/>
  <c r="BR116" i="1"/>
  <c r="BR5" i="1"/>
  <c r="BR113" i="1"/>
  <c r="BR98" i="1"/>
  <c r="BR82" i="1"/>
  <c r="BR66" i="1"/>
  <c r="BR65" i="1"/>
  <c r="BR57" i="1"/>
  <c r="BR49" i="1"/>
  <c r="BR41" i="1"/>
  <c r="BR32" i="1"/>
  <c r="BR24" i="1"/>
  <c r="BR16" i="1"/>
  <c r="BR7" i="1"/>
  <c r="BR115" i="1"/>
  <c r="BR121" i="1"/>
  <c r="BR106" i="1"/>
  <c r="BR90" i="1"/>
  <c r="BS90" i="1" s="1"/>
  <c r="BR74" i="1"/>
  <c r="BR127" i="1"/>
  <c r="BR119" i="1"/>
  <c r="BR111" i="1"/>
  <c r="BR104" i="1"/>
  <c r="BR96" i="1"/>
  <c r="BR88" i="1"/>
  <c r="BR80" i="1"/>
  <c r="BR72" i="1"/>
  <c r="BR56" i="1"/>
  <c r="BR6" i="1"/>
  <c r="BR62" i="1"/>
  <c r="BR54" i="1"/>
  <c r="BR46" i="1"/>
  <c r="BR38" i="1"/>
  <c r="BR29" i="1"/>
  <c r="BR21" i="1"/>
  <c r="BR12" i="1"/>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100" i="2"/>
  <c r="U101" i="2"/>
  <c r="U103" i="2"/>
  <c r="U104" i="2"/>
  <c r="U105" i="2"/>
  <c r="U106" i="2"/>
  <c r="U107" i="2"/>
  <c r="U108" i="2"/>
  <c r="U109" i="2"/>
  <c r="U110" i="2"/>
  <c r="U111" i="2"/>
  <c r="U112" i="2"/>
  <c r="U113" i="2"/>
  <c r="U115" i="2"/>
  <c r="U116" i="2"/>
  <c r="U117" i="2"/>
  <c r="U118" i="2"/>
  <c r="U119" i="2"/>
  <c r="U120" i="2"/>
  <c r="U123" i="2"/>
  <c r="U124" i="2"/>
  <c r="U125" i="2"/>
  <c r="U127" i="2"/>
  <c r="U128" i="2"/>
  <c r="U129" i="2"/>
  <c r="U130" i="2"/>
  <c r="U131" i="2"/>
  <c r="U132" i="2"/>
  <c r="U133" i="2"/>
  <c r="U134" i="2"/>
  <c r="U135"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3" i="2"/>
  <c r="U234" i="2"/>
  <c r="U235" i="2"/>
  <c r="U236" i="2"/>
  <c r="U237" i="2"/>
  <c r="U238" i="2"/>
  <c r="U239" i="2"/>
  <c r="U240" i="2"/>
  <c r="U241" i="2"/>
  <c r="U242" i="2"/>
  <c r="U243" i="2"/>
  <c r="U244" i="2"/>
  <c r="U245" i="2"/>
  <c r="U246" i="2"/>
  <c r="U247" i="2"/>
  <c r="U248" i="2"/>
  <c r="U249" i="2"/>
  <c r="U250" i="2"/>
  <c r="U251" i="2"/>
  <c r="U252" i="2"/>
  <c r="U253" i="2"/>
  <c r="U254" i="2"/>
  <c r="U255" i="2"/>
  <c r="U256"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15" i="2"/>
  <c r="U316" i="2"/>
  <c r="U317" i="2"/>
  <c r="U318" i="2"/>
  <c r="U319" i="2"/>
  <c r="U320" i="2"/>
  <c r="U321" i="2"/>
  <c r="U322" i="2"/>
  <c r="U323" i="2"/>
  <c r="U324" i="2"/>
  <c r="U325" i="2"/>
  <c r="U326" i="2"/>
  <c r="U327" i="2"/>
  <c r="U328" i="2"/>
  <c r="U329" i="2"/>
  <c r="U331" i="2"/>
  <c r="U332" i="2"/>
  <c r="U333" i="2"/>
  <c r="U334" i="2"/>
  <c r="U335" i="2"/>
  <c r="U336" i="2"/>
  <c r="U337" i="2"/>
  <c r="U338" i="2"/>
  <c r="U339" i="2"/>
  <c r="U340" i="2"/>
  <c r="U341" i="2"/>
  <c r="U342" i="2"/>
  <c r="U343" i="2"/>
  <c r="U344" i="2"/>
  <c r="U345" i="2"/>
  <c r="U347" i="2"/>
  <c r="U348" i="2"/>
  <c r="U349" i="2"/>
  <c r="U350" i="2"/>
  <c r="U351" i="2"/>
  <c r="U352" i="2"/>
  <c r="U353" i="2"/>
  <c r="U354" i="2"/>
  <c r="U355" i="2"/>
  <c r="U6" i="2"/>
  <c r="P113" i="1"/>
  <c r="X85" i="1"/>
  <c r="U85" i="1"/>
  <c r="P6" i="1"/>
  <c r="P7" i="1"/>
  <c r="P9" i="1"/>
  <c r="P10" i="1"/>
  <c r="P11" i="1"/>
  <c r="P12" i="1"/>
  <c r="P13" i="1"/>
  <c r="P14" i="1"/>
  <c r="P16" i="1"/>
  <c r="P17" i="1"/>
  <c r="P18" i="1"/>
  <c r="P19" i="1"/>
  <c r="P20" i="1"/>
  <c r="P21" i="1"/>
  <c r="P22" i="1"/>
  <c r="P23" i="1"/>
  <c r="P24" i="1"/>
  <c r="P25" i="1"/>
  <c r="P26" i="1"/>
  <c r="P27" i="1"/>
  <c r="P28" i="1"/>
  <c r="P29" i="1"/>
  <c r="P30" i="1"/>
  <c r="P31" i="1"/>
  <c r="P32"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4" i="1"/>
  <c r="P115" i="1"/>
  <c r="P116" i="1"/>
  <c r="P117" i="1"/>
  <c r="P118" i="1"/>
  <c r="P119" i="1"/>
  <c r="P120" i="1"/>
  <c r="P121" i="1"/>
  <c r="P122" i="1"/>
  <c r="P123" i="1"/>
  <c r="P124" i="1"/>
  <c r="P125" i="1"/>
  <c r="P126" i="1"/>
  <c r="P127" i="1"/>
  <c r="P128" i="1"/>
  <c r="P5" i="1"/>
  <c r="S81" i="1"/>
  <c r="BQ81" i="1" l="1"/>
  <c r="BR81" i="1" s="1"/>
  <c r="BS80" i="1" s="1"/>
  <c r="BP85" i="1"/>
  <c r="BS56" i="1"/>
  <c r="BS113" i="1"/>
  <c r="BS46" i="1"/>
  <c r="BS8" i="1"/>
  <c r="BS91" i="1"/>
  <c r="BS16" i="1"/>
  <c r="BS23" i="1"/>
  <c r="BS40" i="1"/>
  <c r="BS116" i="1"/>
  <c r="BS101" i="1"/>
  <c r="BS65" i="1"/>
  <c r="BS107" i="1"/>
  <c r="BS62" i="1"/>
  <c r="BS106" i="1"/>
  <c r="BS5" i="1"/>
  <c r="P85" i="1"/>
  <c r="P8" i="1"/>
  <c r="BR85" i="1" l="1"/>
  <c r="S7" i="2" l="1"/>
  <c r="S8" i="2"/>
  <c r="S9" i="2"/>
  <c r="S10" i="2"/>
  <c r="S11" i="2"/>
  <c r="S12" i="2"/>
  <c r="S14" i="2"/>
  <c r="S15" i="2"/>
  <c r="S16" i="2"/>
  <c r="S17" i="2"/>
  <c r="S18" i="2"/>
  <c r="S19" i="2"/>
  <c r="S21" i="2"/>
  <c r="S22" i="2"/>
  <c r="S23" i="2"/>
  <c r="S24" i="2"/>
  <c r="S25" i="2"/>
  <c r="S26" i="2"/>
  <c r="S28" i="2"/>
  <c r="S29" i="2"/>
  <c r="S30" i="2"/>
  <c r="S31" i="2"/>
  <c r="S32" i="2"/>
  <c r="S33" i="2"/>
  <c r="S34" i="2"/>
  <c r="S35" i="2"/>
  <c r="S36" i="2"/>
  <c r="S37" i="2"/>
  <c r="S38"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4" i="2"/>
  <c r="S115" i="2"/>
  <c r="S116" i="2"/>
  <c r="S117" i="2"/>
  <c r="S118" i="2"/>
  <c r="S119" i="2"/>
  <c r="S123" i="2"/>
  <c r="S124" i="2"/>
  <c r="S125" i="2"/>
  <c r="S127" i="2"/>
  <c r="S128" i="2"/>
  <c r="S129" i="2"/>
  <c r="S130" i="2"/>
  <c r="S131" i="2"/>
  <c r="S132" i="2"/>
  <c r="S133" i="2"/>
  <c r="S135" i="2"/>
  <c r="S139" i="2"/>
  <c r="S140" i="2"/>
  <c r="S141" i="2"/>
  <c r="S142"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4" i="2"/>
  <c r="S185" i="2"/>
  <c r="S186" i="2"/>
  <c r="S187" i="2"/>
  <c r="S188" i="2"/>
  <c r="S189" i="2"/>
  <c r="S190" i="2"/>
  <c r="S191" i="2"/>
  <c r="S192" i="2"/>
  <c r="S193" i="2"/>
  <c r="S194" i="2"/>
  <c r="S196" i="2"/>
  <c r="S197" i="2"/>
  <c r="S198" i="2"/>
  <c r="S199" i="2"/>
  <c r="S200" i="2"/>
  <c r="S201" i="2"/>
  <c r="S203" i="2"/>
  <c r="S204" i="2"/>
  <c r="S205" i="2"/>
  <c r="S210" i="2"/>
  <c r="S211" i="2"/>
  <c r="S212" i="2"/>
  <c r="S213" i="2"/>
  <c r="S214" i="2"/>
  <c r="S215" i="2"/>
  <c r="S216" i="2"/>
  <c r="S218" i="2"/>
  <c r="S219" i="2"/>
  <c r="S220"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9" i="2"/>
  <c r="S261" i="2"/>
  <c r="S262" i="2"/>
  <c r="S263" i="2"/>
  <c r="S264" i="2"/>
  <c r="S265" i="2"/>
  <c r="S266" i="2"/>
  <c r="S267" i="2"/>
  <c r="S268" i="2"/>
  <c r="S269" i="2"/>
  <c r="S270" i="2"/>
  <c r="S271" i="2"/>
  <c r="S272" i="2"/>
  <c r="S273" i="2"/>
  <c r="S274" i="2"/>
  <c r="S275" i="2"/>
  <c r="S276" i="2"/>
  <c r="S277" i="2"/>
  <c r="S278" i="2"/>
  <c r="S279" i="2"/>
  <c r="S280" i="2"/>
  <c r="S281" i="2"/>
  <c r="S282" i="2"/>
  <c r="S283" i="2"/>
  <c r="S285" i="2"/>
  <c r="S286" i="2"/>
  <c r="S287" i="2"/>
  <c r="S289" i="2"/>
  <c r="S290" i="2"/>
  <c r="S291" i="2"/>
  <c r="S292" i="2"/>
  <c r="S293" i="2"/>
  <c r="S294" i="2"/>
  <c r="S295" i="2"/>
  <c r="S296" i="2"/>
  <c r="S297" i="2"/>
  <c r="S298" i="2"/>
  <c r="S315" i="2"/>
  <c r="S316" i="2"/>
  <c r="S317" i="2"/>
  <c r="S318" i="2"/>
  <c r="S319" i="2"/>
  <c r="S320" i="2"/>
  <c r="S321" i="2"/>
  <c r="S322" i="2"/>
  <c r="S323" i="2"/>
  <c r="S324" i="2"/>
  <c r="S325" i="2"/>
  <c r="S326" i="2"/>
  <c r="S327" i="2"/>
  <c r="S332" i="2"/>
  <c r="S333" i="2"/>
  <c r="S334" i="2"/>
  <c r="S335" i="2"/>
  <c r="S336" i="2"/>
  <c r="S337" i="2"/>
  <c r="S338" i="2"/>
  <c r="S341" i="2"/>
  <c r="S342" i="2"/>
  <c r="S343" i="2"/>
  <c r="S344" i="2"/>
  <c r="S345" i="2"/>
  <c r="S348" i="2"/>
  <c r="S349" i="2"/>
  <c r="S350" i="2"/>
  <c r="S351" i="2"/>
  <c r="S352" i="2"/>
  <c r="S353" i="2"/>
  <c r="S354" i="2"/>
  <c r="S355" i="2"/>
  <c r="S6" i="2"/>
  <c r="U346" i="2"/>
</calcChain>
</file>

<file path=xl/sharedStrings.xml><?xml version="1.0" encoding="utf-8"?>
<sst xmlns="http://schemas.openxmlformats.org/spreadsheetml/2006/main" count="9687" uniqueCount="4129">
  <si>
    <t>Enero</t>
  </si>
  <si>
    <t>Febrero</t>
  </si>
  <si>
    <t>Marzo</t>
  </si>
  <si>
    <t>Abril</t>
  </si>
  <si>
    <t>Mayo</t>
  </si>
  <si>
    <t>Junio</t>
  </si>
  <si>
    <t>Julio</t>
  </si>
  <si>
    <t>Agosto</t>
  </si>
  <si>
    <t>Septiembre</t>
  </si>
  <si>
    <t>Octubre</t>
  </si>
  <si>
    <t>Noviembre</t>
  </si>
  <si>
    <t>Diciembre</t>
  </si>
  <si>
    <t>ID MR</t>
  </si>
  <si>
    <t>METAS DE RESULTADOS</t>
  </si>
  <si>
    <t>Datos Faltantes</t>
  </si>
  <si>
    <t>Área</t>
  </si>
  <si>
    <t>Plan Estratégico</t>
  </si>
  <si>
    <t>Propósito</t>
  </si>
  <si>
    <t>Indicador</t>
  </si>
  <si>
    <t>Fórmula o forma de medir el indicador / Descripción de la Meta de resultado</t>
  </si>
  <si>
    <t>Fecha</t>
  </si>
  <si>
    <t>Unidad de medida</t>
  </si>
  <si>
    <t>Formato</t>
  </si>
  <si>
    <t>Meta</t>
  </si>
  <si>
    <t>Ponderación</t>
  </si>
  <si>
    <t>Programación mensual de cumplimiento 2021
(Valor Acumulado)</t>
  </si>
  <si>
    <t>Clasificador</t>
  </si>
  <si>
    <t>Clase</t>
  </si>
  <si>
    <t>Dimensión MIPG</t>
  </si>
  <si>
    <t>Política MIPG</t>
  </si>
  <si>
    <t>Objetivo de Calidad</t>
  </si>
  <si>
    <t>Proceso</t>
  </si>
  <si>
    <t>Nivel proceso al que pertenece</t>
  </si>
  <si>
    <t>Producto proyecto</t>
  </si>
  <si>
    <t>Proyecto de Inversión (Producto)</t>
  </si>
  <si>
    <t>Responsables</t>
  </si>
  <si>
    <t>ENERO</t>
  </si>
  <si>
    <t>FEBRERO</t>
  </si>
  <si>
    <t>MARZO</t>
  </si>
  <si>
    <t>ABRIL</t>
  </si>
  <si>
    <t>MAYO</t>
  </si>
  <si>
    <t>JUNIO</t>
  </si>
  <si>
    <t>JULIO</t>
  </si>
  <si>
    <t>AGOSTO</t>
  </si>
  <si>
    <t>SEPTIEMBRE</t>
  </si>
  <si>
    <t>OCTUBRE</t>
  </si>
  <si>
    <t>NOVIEMBRE</t>
  </si>
  <si>
    <t>DICIEMBRE</t>
  </si>
  <si>
    <t>Línea</t>
  </si>
  <si>
    <t>Objetivo</t>
  </si>
  <si>
    <t>Estrategia</t>
  </si>
  <si>
    <t>Línea de Acción</t>
  </si>
  <si>
    <t>Inicio</t>
  </si>
  <si>
    <t>Fin</t>
  </si>
  <si>
    <t xml:space="preserve">Programación </t>
  </si>
  <si>
    <t>Avance Cuantitativo</t>
  </si>
  <si>
    <t>Avance Cualitativo</t>
  </si>
  <si>
    <t>Cumplimiento de la meta</t>
  </si>
  <si>
    <t>Reporte</t>
  </si>
  <si>
    <t>Resultado</t>
  </si>
  <si>
    <t>Producto</t>
  </si>
  <si>
    <t>Total</t>
  </si>
  <si>
    <t>Sumatoria programaciones</t>
  </si>
  <si>
    <t>Sumatoria avances</t>
  </si>
  <si>
    <t>Formula</t>
  </si>
  <si>
    <t>PA-COM-01</t>
  </si>
  <si>
    <t>Grupo Comunicaciones y Prensa</t>
  </si>
  <si>
    <t>Transformación sectorial</t>
  </si>
  <si>
    <t>Fortalecer la institucionalidad y la coordinación  del sector minero-energético, ambiental y socialmente, a nivel nacional y territorial</t>
  </si>
  <si>
    <t>Impulsaremos la transformación organizacional y cultural del sector para el logro de los objetivos de mediano y largo plazo, haciendo uso eficiente de los recursos económicos</t>
  </si>
  <si>
    <t>Promover y apropiar la transformación cultural, digital y organizacional, dandole vida al propósito superior y a los valores del Minenergía</t>
  </si>
  <si>
    <t>Comunicar de manera efectiva la importancia del sector minero energetico en la vida diaria de los colombianos asi como su aporte economico y de transformacion del sector.</t>
  </si>
  <si>
    <t xml:space="preserve">Número de pulicaciones en medios masivos de comunicacion gestionadas por el grupo de Comunicaciones y Prensa del Ministerio de Minas y Energía. </t>
  </si>
  <si>
    <t>Cantidad</t>
  </si>
  <si>
    <t>#</t>
  </si>
  <si>
    <t>No Reportó</t>
  </si>
  <si>
    <t>Plan de Comunicación</t>
  </si>
  <si>
    <t>Efectividad</t>
  </si>
  <si>
    <t>D5 - Información y Comunicaciones</t>
  </si>
  <si>
    <t>Transparencia, acceso a la información pública y lucha contra la corrupción</t>
  </si>
  <si>
    <t>Asegurar la funcionalidad y el desempeño del sistema de gestión para lograr la mejora continua de los procesos de la entidad con criterios de eficacia, eficiencia y efectividad</t>
  </si>
  <si>
    <t>Comunicación institucional</t>
  </si>
  <si>
    <t>Estratégico</t>
  </si>
  <si>
    <t>PRENSA - Servicio de divulgación del sector minero energético</t>
  </si>
  <si>
    <t>rdramirez</t>
  </si>
  <si>
    <t>jdportilla</t>
  </si>
  <si>
    <t>PA-COM-02</t>
  </si>
  <si>
    <t>Empoderar a través de la comunicación al equipo humano del Ministerio de Minas y Energía, para contribuir a la Transformación Cultural y el cumplimiento del objetivo estratégico de la entidad</t>
  </si>
  <si>
    <t>(porcentaje de personas encuestadas que reconocen la efectividad de la comunicación interna para la cohesión de los equipos y para la transferencia de conocimiento.</t>
  </si>
  <si>
    <t>Porcentaje</t>
  </si>
  <si>
    <t>%</t>
  </si>
  <si>
    <t>Fortalecimiento Institucional y Simplificación de Procesos</t>
  </si>
  <si>
    <t>Fortalecer las competencias y el desarrollo de los Servidores Públicos, para mejorar su desempeño y la conformidad de los productos y/o servicios de la entidad</t>
  </si>
  <si>
    <t>mcpestana</t>
  </si>
  <si>
    <t>PA-COM-03</t>
  </si>
  <si>
    <t>Potenciar el uso de herramientas digitales con contenidos pedagógicos para dar a conocer a los distintos públicos de interés la importancia del sector minero-energético para la reactivación y el desarrollo sostenible del país</t>
  </si>
  <si>
    <t>Impacto de las publicaciones en canales digitales propios del Ministerio</t>
  </si>
  <si>
    <t>PA-DEE-01</t>
  </si>
  <si>
    <t>Dirección de Energía Eléctrica</t>
  </si>
  <si>
    <t>Transformación Energética con responsabilidad socioambiental</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</si>
  <si>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</si>
  <si>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</si>
  <si>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Ampliar la cobertura de servicios públicos domiciliarios (gas y energía eléctrica) asegurando su sostenibilidad y eficiencia </t>
  </si>
  <si>
    <t>Ampliar la cobertura del servicio de energía eléctrica en las zonas rurales del país</t>
  </si>
  <si>
    <t xml:space="preserve">Nuevos usuarios con servicio de energia electrica con recursos publicos </t>
  </si>
  <si>
    <t>Incorporación de los lineamientos para la transversalización del enfoque de derechos humanos, género y diferencial étnico del sector Minero Energético</t>
  </si>
  <si>
    <t>No se reportaron usuarios en el mes de enero</t>
  </si>
  <si>
    <t>Se reportaron 2893 nuevos usuarios beneficiados con recursos del SGR</t>
  </si>
  <si>
    <t>"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</si>
  <si>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t>
  </si>
  <si>
    <t>Sinergia</t>
  </si>
  <si>
    <t>D2 - Direccionamiento Estratégico y Planeación</t>
  </si>
  <si>
    <t>Planeación Institucional</t>
  </si>
  <si>
    <t>Formular y adoptar oportunamente políticas, planes, programas, proyectos, regulaciones y reglamentaciones para el sector minero y energético, de acuerdo con las directrices del Gobierno Nacional</t>
  </si>
  <si>
    <t>Seguimiento, vigilancia y control a políticas, planes, programas, proyectos y reglamentación sectorial</t>
  </si>
  <si>
    <t>Misional</t>
  </si>
  <si>
    <t>ljzuluaga@minenergia.gov.co</t>
  </si>
  <si>
    <t>sisalamanca@minenergia.gov.co</t>
  </si>
  <si>
    <t>PA-DEE-02</t>
  </si>
  <si>
    <t>Nuevos usuarios con servicio de energia electrica con recursos privados</t>
  </si>
  <si>
    <t>Implementación de política del programa de sustitución en áreas de páramo</t>
  </si>
  <si>
    <t>Indicador que se reporte trimestre vencido</t>
  </si>
  <si>
    <t>Indicador que se reporta trimestre vencido</t>
  </si>
  <si>
    <t>Se reporta trimestre vencido</t>
  </si>
  <si>
    <t>En el primer trimestre del año 2021 se han conectado 2704 nuevos usuarios con recursos privados.</t>
  </si>
  <si>
    <t>sinergia</t>
  </si>
  <si>
    <t>ljzuluaga</t>
  </si>
  <si>
    <t>esolarte</t>
  </si>
  <si>
    <t>PA-DEE-03</t>
  </si>
  <si>
    <t>Nuevos usuarios con recursos asignados FAZNI y FAER
Usuario 9167</t>
  </si>
  <si>
    <t>%Modelo de Seguridad y Privacidad de la informacion actualizado e implementado</t>
  </si>
  <si>
    <t>Se realizaron reuniones con  IPSE y UPME para revisar los proyectos que estaban en fase de estructuración y viabilizació</t>
  </si>
  <si>
    <t>Se tiene listado de proyectos remitidos por IPSE y UPME y a febrero 28 no se han radicado proyectos al MME</t>
  </si>
  <si>
    <t>UPME e IPSE se encuentra en el proceso de viabilización de proyectos, a la fecha no se ha radicado ningún proyecto en el MME</t>
  </si>
  <si>
    <t>A comienzos del mes de abril se proyectó, revisó y aprobó el grupo de apoyo técnico mediante un oficio, por otro lado IPSE radico un proyecto en el MME., desde la dirección de energía se realizaron las observaciones e IPSE envió las respuestas a las observaciones, se realizo la presentación para el comité y se cito a comite</t>
  </si>
  <si>
    <t>PA-DEE-04</t>
  </si>
  <si>
    <t>Mejorar la calidad y confiabilidad del servicio de energia electrica de las familias con el programa de normalización de redes electrica-PRONE</t>
  </si>
  <si>
    <t>Usuarios beneficiados en comité PRONE</t>
  </si>
  <si>
    <t># de usuarios beneficiados con recursos asignados PRONE</t>
  </si>
  <si>
    <t>Inicio proceso de planificación de la convocatoria</t>
  </si>
  <si>
    <t>Las actividades Elaboración de la minuta y anexos y las diferentes revisiones de la minuta se realizaron cumpliendo el cronograma inicialmente establecido. Por otro lado, la actividad "Publicación para comentarios Resolución Convocatoria PRONE en la página Web" inicio el 24 de marzo hasta el 8 de abril</t>
  </si>
  <si>
    <t>La Publicación para comentarios Resolución Convocatoria PRONE en la página Web se realizo hasta el 8 de abril y la actividad Elaborar y Publicar "Formulario para recepción de comentarios de la ciudadanía y partes interesadas" se realizó hasta el 16 de abril. . La actividad "Publicar Resolución Convocatoria y anexos" y "Recepción de Documentos" inicio el 26 de abril hasta el 10 de mayo.</t>
  </si>
  <si>
    <t>Plan de Acción</t>
  </si>
  <si>
    <t xml:space="preserve"> Eficiencia</t>
  </si>
  <si>
    <t>Ejecución de políticas, proyectos y reglamentación sectorial</t>
  </si>
  <si>
    <t>PA-DEE-05</t>
  </si>
  <si>
    <t>Formular un mecanismo para la universalización del acceso al servicio de energia electrica en Colombia</t>
  </si>
  <si>
    <t>% de avance mecanismos de universalización</t>
  </si>
  <si>
    <t>Avance real/Avance Planeado</t>
  </si>
  <si>
    <t>Borrador de resolución y memoria justificactiva revisado y aprobado de redes logisticas y
Se publico a comentarios</t>
  </si>
  <si>
    <t>.-Se hizo presentación del resultado del documento del PCOR al viceministro
.-La resolución de redes logisticas estuvo en proceso de recepción de comentarios y  el equipo se encuentra respondiendo los comentarios</t>
  </si>
  <si>
    <t>Resolución de redes logisticas expedido el 25 de marzo, por otro lado el proceso del delta tarifario CREG hizo la primera simulación, a inicios del proximo mes se enviara la información solicitada por ellos.</t>
  </si>
  <si>
    <t>El decreto de redeslogiticas fue expedido el 25 de marzo, por otro lado  el borrador de la resolución del delta tarifario se encuentra publicado para comentarios hasta el 8 de mayo</t>
  </si>
  <si>
    <t>Eficacia</t>
  </si>
  <si>
    <t>Formulación y adopción de políticas, planes, programas, reglamentos y lineamientos sectoriales</t>
  </si>
  <si>
    <t>lmvega</t>
  </si>
  <si>
    <t>PA-DEE-06</t>
  </si>
  <si>
    <t xml:space="preserve">Promover y apropiar la transformación cultural, digital y organizacional, dandole vida al propósito superior y a los valores del Minenergía
</t>
  </si>
  <si>
    <t>Sistematizar los procesos de la administración de los fondos de subsidios del sector electrico</t>
  </si>
  <si>
    <t>% de avance en la sistematización de los procesos  de administración de subsidios del sector electrico</t>
  </si>
  <si>
    <t xml:space="preserve"> Avance real/Avance planeado</t>
  </si>
  <si>
    <t>,-Se estableció la 3ra Bitácora con los requerimientos y errores que se encontraron en las sesiones de pruebas con las empresas prestadoras del servicio
,-Se estableció un cronograma y plan de trabajo por parte de la Dirección de Energía el cual fue socializado con el grupo TICS y se está adaptando a la nueva metodología de trabajo que está implementando el grupo
,-Se han trabajado en 3 sesiones para la definición de requerimientos del módulo de Distribución de recursos en el SIN</t>
  </si>
  <si>
    <t>El cronograma no presenta días de atraso y un avance ejecutado es del 20%. El avance real en las fases es el siguiente: Cargue del Primer Trimestre 2021 (Empresas Fase Pruebas): Avance real 26% Finalización Pruebas Operacionales con Empresas comenzadas en el 2020: Avance real 33%.El 16 de febrero inicio el proceso de retomar contacto con las empresas, se revisaron los temas pendientes de la sesión anterior y actualmente Tics se encuentra en la solución de requerimientos, el cual lleva un avance del 80%.Información Histórica para Cargue SISEG (3 Vigencias Anteriores): Avance real 0%.Proceso sin Iniciar. Desarrollo y ajuste al Módulo de Reportes para Visualizar Base de Datos: 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abril.Desarrollo y ajuste al Módulo de Distribución: Avance real 48%Se han realizado varias reuniones con TICS, el cual ya presento un primer modelo, el cuál esta planeado que inicie pruebas operativas a mediados de abril.</t>
  </si>
  <si>
    <t>Cargue del Primer Trimestre 2021 (Empresas Fase Pruebas): Avance real 30%
Finalización Pruebas Operacionales con Empresas comenzadas en el 2020: Avance real 38%.
La solución de requerimientos termino el 27 de abril. La segunda sesión inicia la segunda semana de mayo, después de enviar la invitación a las empresas.
Información Histórica para Cargue SISEG (3 Vigencias Anteriores): Avance real 61%.
Se ejecuto la actividad definición proceso de cargue y actualmente se encuentra en ejecución la actividad Descarga de Información Base de Datos Actual con un avance del 70% en donde se descargo la información inicial de la base de datos actual.
Desarrollo y ajuste al Módulo de Reportes para Visualizar Base de Datos: Avance real 20%
El equipo continua trabajando en la actividad "definición de la necesidad", en donde están definiendo cuales son los formatos que sirven y cuales se necesitan adicionalmente. Se proyecta fecha de finalización 14 de mayo.
Desarrollo y ajuste al Módulo de Distribución: Avance real 51%
Tics presento un nuevo avance en el modulo, pero no se ha presentado el modulo completo para realizar pruebas. Se proyecta fecha de finalización 7 de mayo.</t>
  </si>
  <si>
    <t>jemunoz</t>
  </si>
  <si>
    <t>PA-DEE-08</t>
  </si>
  <si>
    <t>Generaremos un marco regulatorio claro que promueva el desarrollo del sector y contribuya a mejorar la competitividad del país</t>
  </si>
  <si>
    <t>Revisar de manera eficiente y efectiva los proyectos normativos, regulatorios y legislativos del Ministerio de Minas y Energía</t>
  </si>
  <si>
    <t>Actualizar los Reglamentos Técnicos a cargo del sector de energia.</t>
  </si>
  <si>
    <t>% de avance en la actualización de reglamentos técnicos DEE</t>
  </si>
  <si>
    <t xml:space="preserve"> Avance real Reglamentos técnicos/Avance planeado reglamentos tecnicos</t>
  </si>
  <si>
    <t>Se trabajo en la actualización del avance de los reglamentos RETIE, RETILAP, RETIQ, RETSIT. Iniciando por la planificación y construcción de cronogramas y avance en el documento borrador del RETSIT, Se elaboro borrador y memoria justificativa del proyecto de resolución RETIQ.</t>
  </si>
  <si>
    <t>El cronograma no presenta días de atraso y un avance ejecutado es del 8%
RETIQ: Actualmente esta finalizando la actividad "Documento borrador Resolución y atención comentarios de la OAJ para firma Ministro", la cual fue enviada a OAJ para revisión y observaciones.
RETIE: Finalizo la actividad clavijas y tomacorriente y actualmente estan trabajando en las actividades: Clasificación de las instalaciones e instalaciones eléctricas en minas y esquema de certificación de personas.
RETILAP: En el mes de marzo se trabajo en las actividades objeto y general y sistemas de iluminación.
RETSIT: En el mes de marzo se trabajo en la elaboración del documento borrador para comentarios, donde se realizaron las tareas de creación de grupos focales y grupos de estudios y continúan en ejecución las tareas de elaboración del documento.</t>
  </si>
  <si>
    <r>
      <t>RETIE</t>
    </r>
    <r>
      <rPr>
        <sz val="9"/>
        <color rgb="FF000000"/>
        <rFont val="Calibri"/>
        <family val="2"/>
      </rPr>
      <t>:El avance real en las actividades en ejecución es el siguiente:
LIBRO 1- DISPOSICIONES GENERALES: Avance Real: 61%, cumpliendo con el avance planeado establecido,
LIBRO 2- EVALUACIÓN DELA CONFORMIDAD Avance real: 28%
LIBRO 3-PRODUCTOS: Avance real: 32%
LIBRO 4-INSTALACIONES: Avance real 1%</t>
    </r>
    <r>
      <rPr>
        <b/>
        <sz val="9"/>
        <color rgb="FF000000"/>
        <rFont val="Calibri"/>
        <family val="2"/>
      </rPr>
      <t xml:space="preserve">
RETILAP: </t>
    </r>
    <r>
      <rPr>
        <sz val="9"/>
        <color rgb="FF000000"/>
        <rFont val="Calibri"/>
        <family val="2"/>
      </rPr>
      <t>Presenta un avance real de 19%, La ejecución de actividades se concentro en las fases objeto y general y sistemas de iluminación.</t>
    </r>
    <r>
      <rPr>
        <b/>
        <sz val="9"/>
        <color rgb="FF000000"/>
        <rFont val="Calibri"/>
        <family val="2"/>
      </rPr>
      <t xml:space="preserve">
RETSIT: </t>
    </r>
    <r>
      <rPr>
        <sz val="9"/>
        <color rgb="FF000000"/>
        <rFont val="Calibri"/>
        <family val="2"/>
      </rPr>
      <t>El avance real en las actividades en ejecución es el siguiente:
Elaboración del documento borrador para comentarios: Avance real 87%. Continúan en ejecución las tareas de elaboración del documento, resultado de grupos focales y grupos de estudios.</t>
    </r>
    <r>
      <rPr>
        <b/>
        <sz val="9"/>
        <color rgb="FF000000"/>
        <rFont val="Calibri"/>
        <family val="2"/>
      </rPr>
      <t xml:space="preserve">
RETIQ :</t>
    </r>
    <r>
      <rPr>
        <sz val="9"/>
        <color rgb="FF000000"/>
        <rFont val="Calibri"/>
        <family val="2"/>
      </rPr>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r>
  </si>
  <si>
    <t>MEJORAMIENTO DE LA EFICIENCIA Y SEGURIDAD EN LOS PRODUCTOS, SISTEMAS E INSTALACIONES QUE ESTÁN BAJO EL ALCANCE DE LOS REGLAMENTOS TÉCNICOS DEL SECTOR DE ENERGIA ELÉCTRICA EN EL TERRITORIO NACIONAL</t>
  </si>
  <si>
    <t>Orojas</t>
  </si>
  <si>
    <t>PA-DEE-09</t>
  </si>
  <si>
    <t>Reactivación del sector minero energético con responsabilidad socioambiental</t>
  </si>
  <si>
    <t>Consolidar al sector minero energético como dinamizador del desarrollo del país</t>
  </si>
  <si>
    <t>Implementaremos las medidas necesarias para potenciar el sector, de forma que este sea competitivo y logre posicionarse a nivel internacional</t>
  </si>
  <si>
    <t>Garantizar la confiabilidad y bajos costos del sistema de energía eléctrica</t>
  </si>
  <si>
    <t>Garantizar la confiabilidad del sistema de energía eléctrica</t>
  </si>
  <si>
    <t xml:space="preserve">Promedio de la duración y de cantidad de interrupciones del servicio de energía eléctrica al año </t>
  </si>
  <si>
    <t>ESTE ES UN INDICADOR EN SINERGIA Y NO SE DEFINIO EN EL PLAN DE ACCIÓN</t>
  </si>
  <si>
    <t>PA-DFM-01</t>
  </si>
  <si>
    <t>Dirección de Formalización Minera</t>
  </si>
  <si>
    <t xml:space="preserve">Asegurar una actividad minera viable, rentable y sostenible con altos niveles de legalidad y acceso al sector financiero para lograr transaccionalidad
</t>
  </si>
  <si>
    <t>Asegurar una actividad minera viable, rentable y sostenible con altos niveles de formalidad y acceso al sector financiero (Minero 5) enmarcado en los lineamientos de fomento minero.</t>
  </si>
  <si>
    <t>Desarrollar la implementación de los lineamientos de fomento minero a través de una red de prestadores de servicios.</t>
  </si>
  <si>
    <t>Porcentaje del cumplimiento mensual de las metas de producto</t>
  </si>
  <si>
    <t xml:space="preserve">No se registra avance de la actividad </t>
  </si>
  <si>
    <t>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t>
  </si>
  <si>
    <t>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</si>
  <si>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0,15</t>
  </si>
  <si>
    <t>A la espera de que la alta dirección defina fecha para la firma de los memorandos de entendimiento de Boyacá, Cundinamarca y Antioquia (los cuales ya se encuentran con VoBo de la OAJ). Se cuenta con los planes de acción de los departamentos de Caldas, Boyacá, Antioquia y Cundinamarca. Se esta trabajando con el equipo de Chocó en el borrador del plan de acción para este departamento.</t>
  </si>
  <si>
    <t>formulación y adopción de políticas, planes, programas, reglamentos y lineamientos sectoriales</t>
  </si>
  <si>
    <t>smsanchez</t>
  </si>
  <si>
    <t>ajarias</t>
  </si>
  <si>
    <t>PA-DFM-02</t>
  </si>
  <si>
    <t>Desarrollar un mecanismo de seguimiento, monitoreo, control y evaluación a la implementación de Políticas, Planes, Programas y Proyectos orientados al Fomento del sector minero</t>
  </si>
  <si>
    <t>Mecanismo de seguimiento, monitoreo, control y evaluación a lineamientos de política</t>
  </si>
  <si>
    <t>Mecanismo de seguimiento, monitoreo, control y evaluación a la implementación de Políticas, Planes, Programas y Proyectos orientados al Fomento del sector minero diseñado</t>
  </si>
  <si>
    <t>Se han llevado a cabo 2, con funcionarios con experiencia en formulación e implementación de políticas públicas de las direcciones de formalización minera y empresarial.</t>
  </si>
  <si>
    <t>Se adelantaron mesas con la UPME, ANM, DNP y la oficina de planeación del Ministerio para la recolección de requisitos.</t>
  </si>
  <si>
    <t xml:space="preserve">Se desarrollaron 10 mesas con interesados en total y se realizo la definición del alcance. Se propusieron al grupo TIC los resultados de las mesas para la evaluación de requerimientos de cara al diseño de la herramienta. </t>
  </si>
  <si>
    <t>arocha</t>
  </si>
  <si>
    <t>PA-DFM-03</t>
  </si>
  <si>
    <t>Dar cumplimiento al convenio de minamata adoptado por colombia mediante la ley 1892 de 2018, en lo relacionado con el sector minero.</t>
  </si>
  <si>
    <t>Adoptar e implementar el Plan estratégico sectorial fase II para el cumplimiento del convenio de minamata.</t>
  </si>
  <si>
    <t>El 22 febrero se realizó reunión la asesora jurídica de la dirección, con el fin de definir el mecanismo de adopción del plan, llegando a la conclusión de que será presentado al señor Ministro y enviado mediante comunicaciones oficiales a cada una de las entidades del sector.</t>
  </si>
  <si>
    <t>0,1</t>
  </si>
  <si>
    <t>A la espera del visto bueno del plan construido de manera conjunta con las entidades adscritas y delegadas para ser presentado al señor ministro.</t>
  </si>
  <si>
    <t>0,05</t>
  </si>
  <si>
    <t>El plan se encuentra elaborado a la espera de ser enviado a las entidades del sector para su VoBo, posterior presentación a la alta dirección y publicación en la pagina web.</t>
  </si>
  <si>
    <t>PEI</t>
  </si>
  <si>
    <t>lfpolania</t>
  </si>
  <si>
    <t>PA-DFM-04</t>
  </si>
  <si>
    <t xml:space="preserve">Adoptar e implementar la polìtica relacionada con la minería de subsistencia  </t>
  </si>
  <si>
    <t>Política de minería de subsistencia adoptada y con fuentes de financiamiento identificadas</t>
  </si>
  <si>
    <t xml:space="preserve">Acto administrativo de adopción con documento fuentes de financiamiento de política de minería de subsistencia </t>
  </si>
  <si>
    <t>Documento</t>
  </si>
  <si>
    <t xml:space="preserve">Plan de Socialización elaborado, en definición de obligación de ser sujeto de consulta previa. </t>
  </si>
  <si>
    <t>0,2</t>
  </si>
  <si>
    <t xml:space="preserve">Se definió de manera preliminar que el documento de política debe ser consultado con comunidades para lo cual se trabaja en la integración de un capítulo étnico. </t>
  </si>
  <si>
    <t xml:space="preserve">Inicio de fase de socialización con dependencias y profesionales del viceministerio de minas. Se hizo la remisión del proyecto debidamente cargado en MGA y SUIFP a Planeación Nacional para financiar la iniciativa. A la espera de observaciones. </t>
  </si>
  <si>
    <t>cebermudez</t>
  </si>
  <si>
    <t>PA-DFM-05</t>
  </si>
  <si>
    <t>Política nacional de seguridad minera actualizada y adoptada</t>
  </si>
  <si>
    <t># documento política nacional de seguridad minera actualizaday adoptada</t>
  </si>
  <si>
    <t>Documento análisis de brechas en elaboración</t>
  </si>
  <si>
    <t>Documento de análisis de brechas en elaboración.</t>
  </si>
  <si>
    <t xml:space="preserve">Documento análisis de brechas en materia de seguridad elaborado. En proceso de divulgación.  Se cuenta con propuesta metodológica para los talleres de actualización de la política, identificación de nuevas brechas y estrategias de cierre de las mismas. </t>
  </si>
  <si>
    <t>PA-DFM-06</t>
  </si>
  <si>
    <t>Elevar los niveles de legalidad de la actividad minera en Colombia</t>
  </si>
  <si>
    <t>Numero de nuevos mineros en la legalidad</t>
  </si>
  <si>
    <t xml:space="preserve">Numero nuevos mineros legales </t>
  </si>
  <si>
    <t>Se contruyó el plan de legalidad a corto, mediano y largo plazo; Nos encontramos en la construcción de la estrategia para implementación del mismo. Adicionalmente se esta en el estudio de mercado para la realización de los 6 Convenios Interadministrativos para el acompañamiento minero ambiental</t>
  </si>
  <si>
    <t>Planes de Acción realizados. Norte de Santander, putumayo, Nariño,  Caldas, Antioquia (Bajo Cauca), Boyacá, Cauca, Cundinamarca.</t>
  </si>
  <si>
    <t>Se cuenta a la fecha con 11 planes de articulación en territorio, entre ellos:
ANTIOQUIA, Mesa Minera Segovia- Remedios, Asociación de Chatarreros Segovia y Remedios, Mesa Minero Agroambiental del Nordeste
Conalminercol
RISARALDA
Asoc Mineros Artesanales de Quinchos
Asomirra, Asoc Barequeros de Miraflores y Aguas Claras
CALDAS
Asoc Mineros Tradicionales de Marmato
Minga Indígena
CÓRDOBA
Asoc Mineros El Alacrán, Fedeagromisbol
CAUCA
Aconc, Cric
BOYACÁ
Confedesmeraldas</t>
  </si>
  <si>
    <t>mhochoa</t>
  </si>
  <si>
    <t>fchamorro</t>
  </si>
  <si>
    <t>PA-DFM-07</t>
  </si>
  <si>
    <t xml:space="preserve">Apoyar las acciones de control a la ilegalidad para proteger las actividades ilegales.  </t>
  </si>
  <si>
    <t>"Generar herramientas para fortalecer los controles a la Explotación Ilícita de Minerales (EIM)</t>
  </si>
  <si>
    <t>Número de procesos o acciones de control a la explotacion ilícita de minerales</t>
  </si>
  <si>
    <t xml:space="preserve">Se avanzó en la retroalimentación y socialización del PL ante los congresistas y demás parte interesadas, las cuales realizaron comentarios y sugerencias. </t>
  </si>
  <si>
    <t>Se continúa en la retroalimentación y socialización del PL ante los congresistas y demás partes interesadas, las cuales realizaron comentarios y sugerencias, por lo que se han realizado ajustes de acuerdo a lo recibido por cada uno. Se espera que el  11 de Marzo se presente ponencia positiva en la comisión 1era.</t>
  </si>
  <si>
    <t>Se continúa trabajando en la coordinación y concertación del articulado  del PL con las diferentes partes involucradas. Se está a la espera de fecha para presentación de ponencia positiva y así avanzar en su trámite.</t>
  </si>
  <si>
    <t> </t>
  </si>
  <si>
    <t>nordonez</t>
  </si>
  <si>
    <t>PA-DH-01</t>
  </si>
  <si>
    <t>Dirección de Hidrocarburos</t>
  </si>
  <si>
    <t>Impulsar el abastecimiento de gas en el país.</t>
  </si>
  <si>
    <t>Iniciar el proceso de transformación  y medición de la operatividad del Sistema de la cadena de distribución de combustibles líquidos derivados del petróleo.</t>
  </si>
  <si>
    <t>Número de nuevos usuarios con el servicio de combustible por redes  y usuarios que deja de usar leña.</t>
  </si>
  <si>
    <t xml:space="preserve">De acuerdo con el reporte de cobertura del último trimestre de 2020, se cuentan con 92.893 usuarios conectados y 1393 usuarios dejaron de usar leña para cocinar con cilindros de glp </t>
  </si>
  <si>
    <t xml:space="preserve">De acuerdo con el reporte de cobertura del último trimestre de 2020, se cuentan con 92.893 usuarios conectados y 1311 usuarios dejaron de usar leña para cocinar con cilindros de glp </t>
  </si>
  <si>
    <t>SUBSIDIOS GAS  POR RED - Servicio de apoyo financiero en el servicio público de gas</t>
  </si>
  <si>
    <t>svelez</t>
  </si>
  <si>
    <t>PA-DH-02</t>
  </si>
  <si>
    <t>Efectuar el seguimiento a la ejecución del plan de abastecimiento de gas.</t>
  </si>
  <si>
    <t>Se efectuará  el seguimiento a la ejecuion del plan de abastecimiento iniciando con la selección del inversionista para la  planta de regasifiacion y el gasoducto en el pacifico. Ademés se presentaran ante la CREG las anifestaciones de interés de los operadores de los proyetos de gas.</t>
  </si>
  <si>
    <t>PA-DH-03</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</si>
  <si>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</si>
  <si>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</si>
  <si>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Reducir el impacto ambiental  resultante de las actividades del sector Minero Energético</t>
  </si>
  <si>
    <t>Reducir el impacto ambiental del uso de combustibles fósiles, a partir de la mejora en la calidad de los mismos.</t>
  </si>
  <si>
    <t>Proyectar y expedir la regulación relacionada con la calidad de los combustibles líquidos derivados del petróleo, biocombustibles  y sus mezclas.</t>
  </si>
  <si>
    <t>Se proyetaran y expediran diferentes reglamentos relaacionados con la calidad de los combustibles</t>
  </si>
  <si>
    <t>REGLAMENTACIÓN TÉCNICA - Documentos de lineamientos técnicos</t>
  </si>
  <si>
    <t>lfgarcia</t>
  </si>
  <si>
    <t>PA-DH-04</t>
  </si>
  <si>
    <t>Aumentar la confiabilidad y trazabilidad de la cadena de distribución (y abastecimiento) de combustibles líquidos, gas natural y energía eléctrica</t>
  </si>
  <si>
    <t>Aumentar la confiabilidad y garantizar el abastecimiento de combustibles líquidos derivados del petróleo</t>
  </si>
  <si>
    <t>Contar con el registro de agentes de la cadena actualizado</t>
  </si>
  <si>
    <t>Se efectuará la actualizacion de la información de los agentes de la cadena de distribución de combustibles en el SICOM</t>
  </si>
  <si>
    <t>PA-DH-05</t>
  </si>
  <si>
    <t>Se hará el seguimiento del indicador de satisfaccion de los usuarios con los servicios que presta la plataforma de SICOM-COMBUSTIBLES LIQUIDOS</t>
  </si>
  <si>
    <t>PA-DH-06</t>
  </si>
  <si>
    <t>Conformación de Centro Nacional de Operaciones de combustibles líquidos ("CNO")</t>
  </si>
  <si>
    <t>Efecuar acciones que permitan la conformacion de Centro Nacional de Operaciones de Combustibles líquidos ("CNO")</t>
  </si>
  <si>
    <t>PA-DH-07</t>
  </si>
  <si>
    <t>Ampliar la cobertura de programa de Reconversión laboral</t>
  </si>
  <si>
    <t>Aumentar la cobertura del programa de reconversion laboral de los pimpineros en la zonas de frontera</t>
  </si>
  <si>
    <t>ZONAS DE FRONTERA - Servicio de apoyo financiero en las zonas de frontera</t>
  </si>
  <si>
    <t>PA-DH-08</t>
  </si>
  <si>
    <t xml:space="preserve"> Expedir la resolución que contiene la metodología de asignación de volúmenes máximos de ZF.</t>
  </si>
  <si>
    <t>Se expedira´la reglamentacion que contiene la metodologia de asignación de volumenes máximos de Zona de Frontera</t>
  </si>
  <si>
    <t>PA-DH-09</t>
  </si>
  <si>
    <t>Flexibilizar de política de precios para la Gasolina Motor Corriente (GMC) (finalmente no se Hizo en 2020)</t>
  </si>
  <si>
    <t>Un proyecto de reglamentación que flexibilice la política de fijación de precios para la gasolina motor corriente.</t>
  </si>
  <si>
    <t>PA-DH-010</t>
  </si>
  <si>
    <t>Definir el Plan de Expansión de poliductos y el Plan de Continuidad de combustibles líquidos para la ejecución oportuna de proyectos prioritarios de transporte y abastecimiento</t>
  </si>
  <si>
    <t>Se emitirá el acto administrativo para la aprobacion del plan de expacion de poliductos y el Plan de continuidad</t>
  </si>
  <si>
    <t>Promover el mayor uso de biocombustibles en demanda regulada y explorar usos alternativos</t>
  </si>
  <si>
    <t>Promover el uso alternativo de biocombustibles  en la cadena de distribucón de biocombustibles.</t>
  </si>
  <si>
    <t>Se promoverá el uso alternativo de biocombustibles  en la cadena de distribucón de biocombustibles.</t>
  </si>
  <si>
    <t>jaortiz</t>
  </si>
  <si>
    <t>PA-DH-011</t>
  </si>
  <si>
    <t>Promover la confiabilidad e integridad de los medios de transporte de crudo en el país</t>
  </si>
  <si>
    <t>Revisar y hacer seguimiento a  los protocolos de respuesta ante eventos de emergencia y/o situaciones que afecten la infraestructura de oleoductos en el país.</t>
  </si>
  <si>
    <t xml:space="preserve">Se hará ,a través de la revision de informes periodicos, el seguimiento a  los protocolos de respuesta ante eventos de emergencia y/o situaciones que afecten la infraestructura de oleoductos en el país. </t>
  </si>
  <si>
    <t>D3 - Gestión con valores para resultados</t>
  </si>
  <si>
    <t>PA-DH-012</t>
  </si>
  <si>
    <t xml:space="preserve">Realizar seguimiento a los mecanismos de control y vigilancia a las actividades de transporte de hidrocarburos en el país. </t>
  </si>
  <si>
    <t>Se hará el seuimiento  a la implementación de un sistema digital pare el control  de transporte de crudo y combustibles que comenzará con un piloto.</t>
  </si>
  <si>
    <t>PA-DH-013</t>
  </si>
  <si>
    <t>Efectuar la revisión, análisis y propuesta de mejora a la regulación para incluir la reclasificación de líneas de transferencia a oleoductos.</t>
  </si>
  <si>
    <t>Medinte al regulacion se determinará el proceso de reclasificación de líneas de transferencia.</t>
  </si>
  <si>
    <t>PA-DH-014</t>
  </si>
  <si>
    <t xml:space="preserve">Consolidar el sector minero energético como dinamizador del desarrollo del país
</t>
  </si>
  <si>
    <t>Reglamentar técnicamente el sector hidrocarburos  (upstream)</t>
  </si>
  <si>
    <t>Dar continuidad a la promoción de inversiones en las actividades de exploración y producción, a través de la expedición de reglamentos técnicos</t>
  </si>
  <si>
    <t xml:space="preserve">Elaborar proyectos de reglamentacion  para las actividades de exploración y producción </t>
  </si>
  <si>
    <t>Se efectuaran diversos proyecto s de regllamentos técnicos</t>
  </si>
  <si>
    <t>carincon</t>
  </si>
  <si>
    <t>PA-DH-015</t>
  </si>
  <si>
    <t>Fortalecer los mecanismos de generación de confianza y de relación con el territorio para viabilizar los proyectos del sector y así brindar seguridad y confiablidad energetica al País</t>
  </si>
  <si>
    <t xml:space="preserve">Elaborar Estratégia ¨ETH¨actualizada y operativa en al menos cinco regiones de mayor conflictividad (Putumayo, Meta, Cesar, Santander y Casanare)   </t>
  </si>
  <si>
    <t>Estratégia ¨ETH¨actualizada y operativa en al menos cinco regiones de mayor conflictividad (Putumayo, Meta, Cesar, Santander y Casanare) elaborada</t>
  </si>
  <si>
    <t>Participación Ciudadana en la Gestión Pública</t>
  </si>
  <si>
    <t>misional</t>
  </si>
  <si>
    <t>SUBSECTOR HIDROCARBUROS - Documentos de lineamientos técnicos</t>
  </si>
  <si>
    <t>Impulsar la realización de pilotos de exploración con fracturación hidráulica, con estándares de la Comisión de Expertos</t>
  </si>
  <si>
    <t>Inicio de actividades de al menos uno de los PPIIs</t>
  </si>
  <si>
    <t>patamayo</t>
  </si>
  <si>
    <t>PA-DME-01</t>
  </si>
  <si>
    <t>DIRECCIÓN DE MINERÍA EMPRESARIAL</t>
  </si>
  <si>
    <t>Aumentar en un 5% la inclusión financiera del sector minero</t>
  </si>
  <si>
    <t>Aumentar la inclusión financiera</t>
  </si>
  <si>
    <t>Porcentaje de aumento de la inclusión financiera</t>
  </si>
  <si>
    <t>En proceso  el desarrollo de la estrategia de inclusión financiera de acuerdo con las acciones especificas del plan de acción</t>
  </si>
  <si>
    <t>COMPETITIVIDAD - Servicio de apoyo financiero para el desarrollo competitivo del sector minero</t>
  </si>
  <si>
    <t>regarcia</t>
  </si>
  <si>
    <t>amcastillo</t>
  </si>
  <si>
    <t>PA-DME-02</t>
  </si>
  <si>
    <t>Elevar el número de estándares y  buenas prácticas implementados en el sector minero</t>
  </si>
  <si>
    <t>Número de buenas prácticas implementadas</t>
  </si>
  <si>
    <t xml:space="preserve">En proceso la divulgación de los estandares desarrollados en la vigencia anterior </t>
  </si>
  <si>
    <t>Se esta definiendo los temas para la definición de los temas para las buenas prácticas a desarrollar este año</t>
  </si>
  <si>
    <t>COMPETITIVIDAD - Documentos de lineamientos técnicos</t>
  </si>
  <si>
    <t>pebustamante</t>
  </si>
  <si>
    <t>PA-DME-03</t>
  </si>
  <si>
    <t>Viabilizar la diversificación de la matriz de producción minera en Colombia con altos estándares de sostenibilidad</t>
  </si>
  <si>
    <t>Aumentar la procucción de carbón</t>
  </si>
  <si>
    <t>Aumentar la producción de carbón con respecto a 2020</t>
  </si>
  <si>
    <t>Porcentaje de incremento entre 2020 y 2021</t>
  </si>
  <si>
    <t>Este indicador se reportara de manera trimestral de acuerdo con el reporte de ANM</t>
  </si>
  <si>
    <t>COMPETITIVIDAD - Servicio de asistencia técnica para la innovación y el desarrollo tecnológico en la minería</t>
  </si>
  <si>
    <t>maalfonso</t>
  </si>
  <si>
    <t>PA-DME-04</t>
  </si>
  <si>
    <t>Diversificar la producción de minerales en el país</t>
  </si>
  <si>
    <t>Aumentar con respecto a 2020 la IED en minería</t>
  </si>
  <si>
    <t>Este indicador se reportara de manera trimestral de acuerdo con el reporte del Banco de la República</t>
  </si>
  <si>
    <t>COMPETITIVIDAD - Servicio de asistencia técnica para el desarrollo de la infraestructura del sector minero</t>
  </si>
  <si>
    <t>lmpreciado</t>
  </si>
  <si>
    <t>PA-DME-05</t>
  </si>
  <si>
    <t>Incremento  en la producción de oro (por cuenta de titulares mineros)</t>
  </si>
  <si>
    <t>Aumento de la producción minera de oro en el país</t>
  </si>
  <si>
    <t>COMPETITIVIDAD - Servicio de divulgación del sector minero</t>
  </si>
  <si>
    <t>PA-DME-06</t>
  </si>
  <si>
    <t>Aumentaremos la transparencia de las entidades públicas para prevenir hechos de corrupción en la gestión administrativa del Estado</t>
  </si>
  <si>
    <t>Fomentar iniciativas para generar transparencia y participación ciudadana en la actuación administrativa de las entidades del sector minero energético</t>
  </si>
  <si>
    <t>Herramienta de gestión de la Dirección con  información del sector minero implemetada</t>
  </si>
  <si>
    <t>Herramienta implementada</t>
  </si>
  <si>
    <t>En proceso el desarrollo de la estrategia CIA</t>
  </si>
  <si>
    <t>PA-GEESE-01</t>
  </si>
  <si>
    <t>Grupo de Ejecución  Estratégica del Sector Estractivo</t>
  </si>
  <si>
    <t>Optimizar el funcionamiento del SGC y promover el flujo constante de recursos de regalías en el SGC</t>
  </si>
  <si>
    <t>Establecer la política de transparencia del sector extractivo en el marco del Sistema General de Regalías (SGR).</t>
  </si>
  <si>
    <t>Número de documentos requeridos para fijar la política de transparencia del sector extractivo en el marco del Sistema General de Regalías (SGR).</t>
  </si>
  <si>
    <t xml:space="preserve">Número de documentos requeridos para fijar la política de transparencia del sector extractivo en el marco del Sistema General de Regalías (SGR), elaborados. </t>
  </si>
  <si>
    <t>Finalizando el mes de enero, se adelantó el proceso de contratación del profesional requerido del seguimiento para la construcción de la Política de Transparencia del Sector Extractivo.</t>
  </si>
  <si>
    <t xml:space="preserve">Durante el mes de febrero se adelantó la reunión con las consultoras de la firma GIZ para la entrega y socialización interna del documento de lineamientos de política obtenidos de la consultoría de 2020. Posteriormente se dio inicio a la elaboración de los términos de referencia para este proceso, y se construyó la ficha técnica para salir a estudio de mercado.  </t>
  </si>
  <si>
    <t>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</si>
  <si>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
Finalmente, se adelantaron 4 talleres con Asociaciones, MHCP, Ecopetrol y Sociedad Civil, con el objetivo de socializar y discutir los parámetros para el desarrollo de la politica.</t>
  </si>
  <si>
    <t>Mejora Normativa</t>
  </si>
  <si>
    <t>mmverdugo</t>
  </si>
  <si>
    <t>efestrada</t>
  </si>
  <si>
    <t>PA-GEESE-02</t>
  </si>
  <si>
    <t>Promover el flujo constante de recursos de regalías, estimulando el desarrollo de los territorios a partir de los beneficios que genera el sector extractivo.</t>
  </si>
  <si>
    <t>Número de documento requeridos para la puesta en marcha del Incentivo a la Produccion 2021- 2022.</t>
  </si>
  <si>
    <t>Número de documentos requeridos para la puesta en marcha del Incentivo a la Produccion 2021- 2022, elaborados.</t>
  </si>
  <si>
    <t xml:space="preserve">Se elaboró el documento técnico y se envío a la Oficina Asesora Jurídica del MME para revisión. </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</si>
  <si>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
Durante el período se avanzó en la agenda tentativa del evento y las respectivas invitaciones.</t>
  </si>
  <si>
    <t>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Durante el período se avanzó en la agenda tentativa del evento y las respectivas invitaciones.</t>
  </si>
  <si>
    <t>Durante el evento de lanzamiento del IP en la ciudad de Riohacha, La Guajira, el 21 de abril de 2021 se expidió la Resolución 4 0124, mediante la cual se desarrolló la metodología adoptada por la Comisión Rectora del SGR para incentivar la producción de recursos naturales no renovables y el transporte marítimo y fluvial de estos recursos y sus derivados, y se estableció la asignación y distribución parcial para el bienio 2021-2022 que beneficia a 212 municipios por un monto de $287MM.</t>
  </si>
  <si>
    <t>PA-GEESE-03</t>
  </si>
  <si>
    <t>Número de proyectos del sector Minero Energético aprobados con recursos del Incentivo a la Producción, Exploración y Formalización.</t>
  </si>
  <si>
    <t>Número de proyectos del sector Minero Energético con recursos del Incentivo a la Producción, Exploración y Formalización  aprobados.</t>
  </si>
  <si>
    <t xml:space="preserve">Durante el mes de enero, con el avance en los procesos de contratación del equipo requerido, se retomó el acompañamiento a las entidades territoriales beneficiarias de recursos del Incentivo a la producción. </t>
  </si>
  <si>
    <r>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r>
    <r>
      <rPr>
        <sz val="9"/>
        <color theme="1"/>
        <rFont val="Calibri"/>
        <family val="2"/>
        <scheme val="minor"/>
      </rPr>
      <t xml:space="preserve">
</t>
    </r>
  </si>
  <si>
    <t>Durante el mes de marzo no se tenía prevista la aprobación de nuevos proyectos de inversión con cargo a los recursos del Incentivo a la Producción.
Para este periodo se identifican dos proyectos en alto estado de maduración,
Arauquita y Sabana de Torres, a los cuales se les continúa realizando el acompañamiento técnico requerido para que sean aprobados próximamente.</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</si>
  <si>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t>
  </si>
  <si>
    <t>jagarciaa</t>
  </si>
  <si>
    <t>PA-GEESE-04</t>
  </si>
  <si>
    <t>Acompañar a las entidades territoriales en las etapas que comprenden el ciclo de los proyectos de inversión de otros sectores, susceptibles de ser financiados con recursos del Incentivo a la Producción, Exploración y Formalización.</t>
  </si>
  <si>
    <t>Número de proyectos de inversión de otros sectores aprobados con cargo a los recursos del Incentivo a la Producción, Exploración y Formalización.</t>
  </si>
  <si>
    <t xml:space="preserve">Número de proyectos de otros sectores aprobados con recursos del Incentivo a la Producción Exploración y Formalización. </t>
  </si>
  <si>
    <t>Durante el mes de enero no se tenía prevista la aprobación de nuevos proyectos de inversión con cargo a los recursos del Incentivo a la Producción.  No obstante lo anterior, con el avance en los procesos de contratación del equipo requerido se retomó el acompañamiento a los municipios beneficiarios de estos recursos.</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</si>
  <si>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t>
  </si>
  <si>
    <t>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t>
  </si>
  <si>
    <r>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t>
    </r>
    <r>
      <rPr>
        <sz val="9"/>
        <rFont val="Calibri"/>
        <family val="2"/>
      </rPr>
      <t>Arauca, Puerto López, Tibú, San Juan de Betulia,Cartagena, El Paso, entre otros.</t>
    </r>
  </si>
  <si>
    <t>PA-GEESE-05</t>
  </si>
  <si>
    <t>Focalizar recursos de regalías hacia proyectos que amplíen la cobertura de energía eléctrica.</t>
  </si>
  <si>
    <t>Nuevos usuarios de energía eléctrica con recursos SGR (proyectos aprobados)</t>
  </si>
  <si>
    <t>Número de nuevos usuarios de energía eléctrica en proyectos del SGR- Aprobados</t>
  </si>
  <si>
    <t>Durante el mes de enero no se tenía prevista la aprobación de nuevos proyectos de inversión con cargo a los recursos del SGR.  No obstante lo anterior, con el avance en los procesos de contratación del equipo requerido se retomó el acompañamiento a los municipios beneficiarios de estos recursos.</t>
  </si>
  <si>
    <t>Para este periodo se incluyen tres proyectos aprobados en los municipios de Palermo -  Huila (131 usuarios), Distracción y Riohacha - La Guajira (426 usuarios) y Departamento de Magdalena (1.137 usuarios), aprobados al cierre de diciembre 2020, los cuales se evidenciaron en el reporte de DNP - Gesproy de febrero 2021 por lo tanto, no fueron reportados en el Plan de Acción de la vigencia 2020.</t>
  </si>
  <si>
    <t>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</si>
  <si>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que beneficien nuevos usuarios de energía eléctrica. Se prevé que el OCAD PAZ  empezará a sesionar a partir del mes de mayo para la aprobación de proyectos de inversión.
En relación con otras fuentes del SGR, las entidades se encuetran adelantando sus procesos de formulación de proyectos en el marco del nuevo sistema para su próxima aprobación.</t>
  </si>
  <si>
    <t>Seguridad Digital</t>
  </si>
  <si>
    <t>Nuevos usuarios de energía eléctrica con recursos SGR (proyectos terminados)</t>
  </si>
  <si>
    <r>
      <t xml:space="preserve">Durante el mes de enero, con el avance en los procesos de contratación del equipo requerido, se inició el acompañamiento a las entidades territoriales  </t>
    </r>
    <r>
      <rPr>
        <u/>
        <sz val="9"/>
        <rFont val="Calibri"/>
        <family val="2"/>
        <scheme val="minor"/>
      </rPr>
      <t>en la ejecución y terminación de los contratos para la ampliación de cobertura en energía eléctrica financiados con recursos del SGR.</t>
    </r>
  </si>
  <si>
    <t xml:space="preserve">Para este periodo se reportan ocho (8) proyectos terminados de energía eléctrica en los municipios de: Puerto Leguizamo (391 usuarios), Carurú (48 usuarios), Departamento Cundinamarca (178 usuarios), Yopal (738), Valle del Guamuez (28 usuarios), Belén de los Andaquíes (94 usuarios), Pisba (89 usuarios) y Río Viejo (42 usuarios). </t>
  </si>
  <si>
    <t>Para este período se reportan 7 proyectos terminados para 1109 nuevos usuarios de energía así:
Vichada (247), Manaure (305), Labranzagrande (207), Unguia (154), Maicao (137), Recetor (7) e Iscuandé (52)</t>
  </si>
  <si>
    <t xml:space="preserve">En abril 2021 se reportan ocho (8) proyectos terminados que benefician a 1.712 nuevos usuarios, así: Montelibano (579); Puerto Libertador (332); El Charco Nariño (95); El Retorno - Guavire (115): Ovejas - Sucre (36); Policarpa - Nariño (75); Manaure - La Guajira (343); Maicao - La Guajira (137). </t>
  </si>
  <si>
    <t>PA-GEESE-06</t>
  </si>
  <si>
    <t>Focalizar recursos de regalías hacia proyectos que amplíen la cobertura de gas domiciliario.</t>
  </si>
  <si>
    <t>Nuevos usuarios de gas domiciliario en proyectos aprobados con recursos del SGR.</t>
  </si>
  <si>
    <t>Número de nuevos usuarios de gas domiciliario en proyectos del SGR aprobados</t>
  </si>
  <si>
    <t xml:space="preserve">Para este periodo se  incluye un proyecto de gas en el municipio de Cómbita - Boyacá (450 usuarios) aprobado al cierre de diciembre 2020, el cual se evidenció en el reporte de DNP - Gesproy de febrero 2021 por lo tanto, no fue reportado en el Plan de Acción de la vigencia 2020. 
Adicionalmente se brindó orientación relacionada con la presentación de proyectos de gas ante el SGR al municipio del Valle del Guamuez, recursos del SGR.  </t>
  </si>
  <si>
    <t>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</si>
  <si>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Para el mes de abril se reporta la aprobación de tres (3) proyectos que beneficiaran a 6.494 nuevos usuarios de gas en los municipios de San Luis de Tolima (675 nuevos usuarios) ; Departamento de Caquetá (3649 nuevos usuarios) y Belén de los Andaquies (2170 nuevos usuarios).</t>
  </si>
  <si>
    <t>PA-GEESE-07</t>
  </si>
  <si>
    <t>Armonizaremos la relación Nación, Territorio, sector público y privado para sumarlos como aliados del desarrollo del sector</t>
  </si>
  <si>
    <t>Visibilizar  los beneficios que obtiene la sociedad colombiana como resultados de los recursos que genera la extracción de recursos no renovables</t>
  </si>
  <si>
    <t>Focalizar recursos de la Asignación para la Paz, para financiar proyectos de inversión orientados a la ampliación de cobertura domiciliaria de energía.</t>
  </si>
  <si>
    <t>Monto de los recursos de la Asignación Paz destinados a proyectos del sector (millones de pesos)</t>
  </si>
  <si>
    <t>Pesos</t>
  </si>
  <si>
    <t>$</t>
  </si>
  <si>
    <t>Durante el mes de enero no hubo citación para el OCAD Paz  para la aprobación de alguno de los proyectos viabilizados durante el año 2020 (48 proyectos por $704.989 millones)</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</si>
  <si>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t>
  </si>
  <si>
    <t>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</si>
  <si>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 la Asignación para la Paz. Se prevé que el OCAD PAZ  empezará a sesionar a partir del mes de mayo para la aprobación de proyectos de inversión con cargo a estos recursos.</t>
  </si>
  <si>
    <t>PA-GEESE-08</t>
  </si>
  <si>
    <t>Visibilizar en los territorios los beneficios que genera el sector extractivo a partir de las socializaciones y entregas de los proyectos financiados con recursos del Incentivo a la Producción, Exploración y Formalización.</t>
  </si>
  <si>
    <t>Número de socializaciones y entregas de proyectos financiados con recursos del Incentivo a la Producción, Exploración y Formalización acompañadas por el MME.</t>
  </si>
  <si>
    <t>Número de proyectos socializados y Número de proyectos entregados para el servicio de las comunidades</t>
  </si>
  <si>
    <t>Durante el mes de enero no se tenía prevista la realización de socializaciones ni entregas de los proyectos de inversión financiados con recursos de Incentivo a la Producción en tanto se adelantaban los procesos de contratación del equipo requerido.</t>
  </si>
  <si>
    <t>Durante el mes de febrero se realizaron 3 socializaciones en los municipios (Cabuyaro, Guamal y Valle del Guamuez).
Así mismo, se realizaron 3 entregas en los municipios (Albania, Piedras y Aguazul).</t>
  </si>
  <si>
    <t>Se realizó la socialización de 6 proyectos en  los  municipios (Montelíbano, Puerto Asis (2), Barrancabermeja, San Marcos, Saravena). 
Así mismo, se realizó la entrega de 8 proyectos en los municipios (San Martín, San Vicente de Chucuri, Puerto Lopez, Valle del Guamuez , San Marcos, Tauramena, Chiriguana, Palermo).</t>
  </si>
  <si>
    <t>Se realizó la socialización de 5 proyectos,  los  municipios fueron (Albania - La Guajira, Cicuco - Bolívar, Trinidad - Casanare, Purificación -Tolima y Colosó -Sucre).
Así mismo, se realizó la   entrega de 2 proyectos en los municipios Riohacha- La Guajira y Talaigua Nuevo- Bolívar)</t>
  </si>
  <si>
    <t>PA-GEESE-09</t>
  </si>
  <si>
    <t xml:space="preserve">Impulsar la conformación de los Comités Tripartitos Locales (CTL) fortaleciendo los procesos de gobernanza y debate informado. </t>
  </si>
  <si>
    <t>Comités Tripartitos Subnacionales conformados y sesionandos</t>
  </si>
  <si>
    <t>Número de Comités Tripartitos Locales conformados y sesionandos</t>
  </si>
  <si>
    <t xml:space="preserve">Finalizando el mes de enero, con el avance en los procesos de contratación del equipo requerido se realizó la solicitud formal de prórroga al convenio de donación, se adelantó la revisión de la modalidad de contratación, y se adelantaron los tramites necesarios para la apropiación de recursos con DNP. </t>
  </si>
  <si>
    <t>Durante el mes de febrero se avanzó en la construcción de los terminos de referencia para el proceso requerido.
Frente al proceso Subnacional, se adelantó reunión con la Agencia Presidencial de Cooperación Internacional de Colombia, APC-Colombia, con el fin de garantizar el proceso de incorporación de los recursos, y se avanzó con la elaboración de los términos de referencia.</t>
  </si>
  <si>
    <t>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t>
  </si>
  <si>
    <t>Durante el mes de abril se  realizó el trámite en APC, avanzando en los trámites correspondientes ante DNP y  Ministerio de Hacienda. Según comunicación del Banco Mundial,  se espera que en el mes de mayo se obtenga la comunicación oficial de prórroga y  la emisión del acto administrativo con la incorporación de los recursos.</t>
  </si>
  <si>
    <t>lroa</t>
  </si>
  <si>
    <t>PA-GAL-01</t>
  </si>
  <si>
    <t>Grupo Asuntos Legislativos</t>
  </si>
  <si>
    <t>Fortalecer la gestión institucional y mejorar el servicio integral para generar una planeación integral orientada a resultados y a esquemas de seguimiento unificados</t>
  </si>
  <si>
    <t>cumplir con los tiempos establecidos en dicha Ley</t>
  </si>
  <si>
    <t>Realizar seguimiento a los requerimientos y Derechos de Petición basados en la Ley 5 de 1992</t>
  </si>
  <si>
    <t xml:space="preserve">
[Informe de seguimiento a Derechos de Petición de Congresistas elaborado]</t>
  </si>
  <si>
    <t>Informes</t>
  </si>
  <si>
    <t>Se recibieron en el mes de enero 5 solicitudes de informacion de congresistas , estas con su respectiva trazabilidad se les dio la respuesta.</t>
  </si>
  <si>
    <t>se recibieron 14 solicitudes de informacion de estas 5 son de Senado y 9 de camara, de estas 9 ya se tramitaron con su respectivo radicado, las 5 restantes estan en proceso de visto bueno, para su posterior firma y radicaciòn.</t>
  </si>
  <si>
    <t>se recibieron 9 solicitudes de informacion de las cuales 6 se dio respectivo tramite de respuesta las 3 pendientes estan en proceso de visto bueno, para su posterior firma, radicaciòn y salida.</t>
  </si>
  <si>
    <t>se recibieron 12 solicitudes de informacion de Congresistas de estas  se dio respectivo tramite de respuesta a 3 pendientes 9 estan en proceso de visto bueno, para su posterior firma, radicaciòn y salida.</t>
  </si>
  <si>
    <t>Atender eficientemente los requerimientos de los ciudadanos, de la industria y partes interesadas, para el desarrollo y fortalecimiento del sector minero y energético a nivel nacional</t>
  </si>
  <si>
    <t>Especiales</t>
  </si>
  <si>
    <t>Alberto Bocanegra Palacio</t>
  </si>
  <si>
    <t xml:space="preserve">Sandra Paola Muñoz </t>
  </si>
  <si>
    <t>PA-GAL-02</t>
  </si>
  <si>
    <t xml:space="preserve">
Realizar seguimiento a los requerimientos de control Político del Congreso de la República</t>
  </si>
  <si>
    <t>[Informe de seguimiento a Requerimientos de control político atendidos]|[Requerimientos de Control Político recibidos]</t>
  </si>
  <si>
    <t>No se realizo ningun requerimiento o invitaciòn de control politico ya que el congreso se encuentra en receso legislativo</t>
  </si>
  <si>
    <t>En este mes se cito a Audiencias Publicas relacionadas con temas del sector como PL FRACKING, Asbesto, Isa, PL 440 (Minas) Dos de estas se llevaron a cabo el 22 y 23 de Marzo, asistiò en Viceministro y el Ministro.</t>
  </si>
  <si>
    <t>En el mes de marzo se llevo a cabo Foro de PL Transicion Energetica 9/03/21. Audiencia Pùblica de PL YNC 5/03/21. Audiencia Pùblica YNC 11/03/21. Audiencia Publica Asbesto 12/03/21. A estas audiencia asistio el Ministro y la Viceministra.</t>
  </si>
  <si>
    <t xml:space="preserve">En el mes de Abril se llevo a cabo los siguientes Debates de Control Politico sin cuestionario .                                   12 abril Debate Regasificadora           13 abril Debate de Control politico Ley 2 de 1959                                                  21Abril Debate de control politico Paramos                                           Comisión Quinta Sesion Ordinaria </t>
  </si>
  <si>
    <t>PA-GAL-03</t>
  </si>
  <si>
    <t>Conceptos emitidos sobre Proyectos de Ley que tengan impacto en el sector Minero Energético</t>
  </si>
  <si>
    <t>[(Número de conceptos sobre PL, temas del sector minero-energético emitidos / Número de conceptos sobre temas del sector minero-energético solicitados)*100]</t>
  </si>
  <si>
    <t>En este mes no se emitio ningun concepto de Proyecto de Ley</t>
  </si>
  <si>
    <t>En este mes se emitiò Concepto Proyecto de Acto Legislativo Nº 458 de 2020 Cámara - 22 de 2020 Senado “Por medio del cual se reforma la Constitución Política de Colombia en su artículo 79 adicionando un inciso que prohíbe expresamente el ejercicio de actividades de exploración y explotación mineras en ecosistemas de páramos”.</t>
  </si>
  <si>
    <t>En el mes de marzo no se ha emitido ningun concepto, estan para visto bueno de los asesores.</t>
  </si>
  <si>
    <t>En el mes de abril no se ha emitido ningun concepto por pate del Ministerio, se esta trabajando en varias iniciativas Legislativas las cuales estan en revision de la oficna Asesora Juridica.</t>
  </si>
  <si>
    <t>Sandra Paola Muñoz</t>
  </si>
  <si>
    <t>PA-GGFC-01</t>
  </si>
  <si>
    <t>Grupo Gestión Financiera y Contable</t>
  </si>
  <si>
    <t>Intervenir procesos con metodologias agiles -Excelencia Operacional</t>
  </si>
  <si>
    <t xml:space="preserve"> Mejorar la razonabilidad, seguimiento y control de las cifras en los estados financieros</t>
  </si>
  <si>
    <t xml:space="preserve">Un Documento que contenga Diagnostico y oportunidades de mejora de los estados financieros dando cumplimiento a la normatividad vigente en el materia </t>
  </si>
  <si>
    <t>Garantizar la administración eficiente y oportuna de los recursos financieros, administrativos y tecnológicos para el cumplimiento de los fines de la entidad con criterios de austeridad y transparencia</t>
  </si>
  <si>
    <t>Gestión financiera</t>
  </si>
  <si>
    <t>cealvarez</t>
  </si>
  <si>
    <t>PA-GCID-01</t>
  </si>
  <si>
    <t>Grupo de Control Interno Disciplinario</t>
  </si>
  <si>
    <t>Construir e implementar un Modelo de control y transparencia que ejecute planes de acciones para fomentar la transparencia y la lucha anticorrupción</t>
  </si>
  <si>
    <t>Fortalecer la cultura de la legalidad, integridad, transparencia y probidad en la gestión pública a cargo de los servidores y colaboradores del MinEnergía</t>
  </si>
  <si>
    <t>Capacitar y promover la cultura de la legalidad en el 60% de los funcinarios y contratistas del MinEnergía, por medio de la exposición de temas realacionados con la transparencia, integridad y lucha contra la crrupción.</t>
  </si>
  <si>
    <t>60% de funcionarios y contratistas/100% de funcionarios y contratistas</t>
  </si>
  <si>
    <t>SIN PROGRAMACIÓN</t>
  </si>
  <si>
    <t>Se inciaron las jornadas de capacitación y formación.</t>
  </si>
  <si>
    <t>D1 - Talento Humano</t>
  </si>
  <si>
    <t>Integridad</t>
  </si>
  <si>
    <t>Control interno disciplinario</t>
  </si>
  <si>
    <t>Evaluación y Control</t>
  </si>
  <si>
    <t>nromero</t>
  </si>
  <si>
    <t>mccaceres</t>
  </si>
  <si>
    <t>PA-GCID-02</t>
  </si>
  <si>
    <t xml:space="preserve">Aportar al desarrollo del valor institucional de integridad y transparencia, mediante la investigación y sanción de conductas que contrarien los principios y fines de la función pública. </t>
  </si>
  <si>
    <t>Cumplir con el 100% de la estrategia de preparación, adecuación e implementación de la gestión disciplinaria, en el marco de la Ley 734 de 2002 y la entrada en vigencia del nuevo Código General Disciplinario (Ley 1952 de 2019.</t>
  </si>
  <si>
    <t>100/100</t>
  </si>
  <si>
    <t>Se inició la implementación del nuevo codigo general disciplinario.</t>
  </si>
  <si>
    <t>Eficiencia</t>
  </si>
  <si>
    <t>PA-GJC-01</t>
  </si>
  <si>
    <t>Grupo de Jurisdicción  Coactiva</t>
  </si>
  <si>
    <t>Diseño del sistema de información para el cobro coactivo</t>
  </si>
  <si>
    <t>Diseño del sistema de información para cobro coactivo</t>
  </si>
  <si>
    <t>Sistema de información diseñado</t>
  </si>
  <si>
    <t>1. Se encuentra en curso el sondeo de mercado SIP-027-2021 incluyendo el servicio de modelado del proceso coactivo. Se espera disponer de los resultados del mismo a partir de la semana entrante para continuar con el proceso pre-contractual.
2. Finalizada la normalización de data y verificación de documentos correspondientes a las actuaciones adelantadas en los expedientes coactivos (103 expedientes, 14000 documentos, aprox) se encuentran en proceso de cargue masivo a ARGO en los expedientes ya creados en el sistema. Una vez cargados, podrán consultarse los documentos en cada expediente. En tanto nos reporte el contratista el cargue efectivo les estaremos comunicando.</t>
  </si>
  <si>
    <t>Defensa Jurídica</t>
  </si>
  <si>
    <t>Gestión jurídica</t>
  </si>
  <si>
    <t>Apoyo</t>
  </si>
  <si>
    <t>GESTION DOCUMENTAL - Servicio de gestión documental</t>
  </si>
  <si>
    <t>jcnova</t>
  </si>
  <si>
    <t>rleal</t>
  </si>
  <si>
    <t>PA-GJC-02</t>
  </si>
  <si>
    <t>Desarrollo, producción y puesta en marcha del sistema</t>
  </si>
  <si>
    <t>Desarrollo, producción y puesta en marcha de la Plataforma Digital</t>
  </si>
  <si>
    <t>Plataforma Digital en marcha</t>
  </si>
  <si>
    <t>La programación inicia en agosto de 2021</t>
  </si>
  <si>
    <t>PA-GGC-01</t>
  </si>
  <si>
    <t>Grupo Gestión Contractual</t>
  </si>
  <si>
    <t>Ampliar el conocimiento y aplicación de los procedimientos internos en materia de contratación estatal para mejorar la Gestión Contractual de la entidad.</t>
  </si>
  <si>
    <t>Porcentaje de avance en el cumplimiento del objetivo</t>
  </si>
  <si>
    <t>Actividades ejecutadas / actividades planeadas</t>
  </si>
  <si>
    <t>No se presenta información en este periodo</t>
  </si>
  <si>
    <t>D6 - Gestión del conocimiento y la innovación</t>
  </si>
  <si>
    <t>clmartinez</t>
  </si>
  <si>
    <t>mapedroza</t>
  </si>
  <si>
    <t>PA-OAAS-01</t>
  </si>
  <si>
    <t>Oficina de Asuntos Ambientales y Sociales</t>
  </si>
  <si>
    <t>Generar un marco de acción que permita al sector minero energético promover, fortalecer y articular iniciativas que apunten a la paridad de género.</t>
  </si>
  <si>
    <t>Tranversalizar el enfoque de derechos humanos, de género y diferencial étnico en la gestión del sector</t>
  </si>
  <si>
    <t>Sin Actividades programadas</t>
  </si>
  <si>
    <t>El avance de la meta de resultado está en 2,4%</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</si>
  <si>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Se realiza el primer acercamiento con las adscritas . Se tiente definido plan de accion por parte de UPME y ANH. ANM se hizo una primera reunion , sin embargo no hay claridad frente a la ersona delegada para el manejo de DDHH.Sesiones para la homolgacion de conocimeinto frente al mapa de Riesgos con la UPME.
Se cuenta con 5 planes de accion entregadas por las adscritas. Validacion el dia 6 de abril para su aprobacion. Pendiente 1 UPME.
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
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</si>
  <si>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El avance de la meta de resultado está en 7%</t>
  </si>
  <si>
    <t>Gestión Estratégica del Talento Humano GETH</t>
  </si>
  <si>
    <t>SOCIAL - Servicio de divulgación  en asuntos ambientales en el sector minero energético</t>
  </si>
  <si>
    <t>mpmoreno</t>
  </si>
  <si>
    <t>lesierra</t>
  </si>
  <si>
    <t>PA-OAAS-02</t>
  </si>
  <si>
    <t>Aumentar la capacidad de generación de FNCER y el número de beneficiarios de programas de eficiencia energética</t>
  </si>
  <si>
    <t>Diseñar e implementar políticas y estrategias que contribuyan a mejorar las condiciones del entorno para el desarrollo de las operaciones del sector minero energético</t>
  </si>
  <si>
    <t>Implementación del 27% del PIGCC ME 2019-2030</t>
  </si>
  <si>
    <t>Avance en la inmplementación del PIGCC ME/implementación PIGCC ME</t>
  </si>
  <si>
    <t>Proceso en desarrollo</t>
  </si>
  <si>
    <t>Se cuenta con documento borrador. Sobre la tercera semana de Abril se realizara divulgacion del documento a las empresas y agramaciones del sector minero, hidrocarburos y electrico, y diferentes oficinas del ministerio y unidades adscritas. ( Se trabaja sobre la identificacion del potencial de mitigacion para alcanzar las metas de reduccion de emisiones y Benchmarking internacional lineamiento de carbononeutralidad ). el 30 de Marzo se presenta el borrador mas actualizado sobre la resolucion al ministro y se acuerda desarrolla una estrategia con la OAJ del ministerio para acelerar la publicacion del proyecto normativo.</t>
  </si>
  <si>
    <t>Se socializa documento en las mesas de cambio climatico. Se construye base de acuerdo a los concertado en las mesas y se envia a las empresa y adscritas.Se realiza presentacion por parte del Ministro sobre la estrategia y adopcion de la norma.(PPT).Se realiza reuniones con la OAJ para la revision documento acto normativo en conjunto con la direccion de hidrocarburos.Se realiza capacitacion virtual (PPT) - ANH .Desarrollo Capitulo especifico para todo el tema de la inclusion carbono neutralidad. Adicionalmente se cuenta con un concepto del equipo de cambio climatico frente a la estrategia 2050. analisis generalizado de la posicion del sector de la posicion de los stakeholders frente a la estrategia carbono neutralidad</t>
  </si>
  <si>
    <t>CAMBIO CLIMATICO (GEI) - Documentos de lineamientos técnicos</t>
  </si>
  <si>
    <t>mptorres</t>
  </si>
  <si>
    <t>PA-OAAS-03</t>
  </si>
  <si>
    <t>Fortalecer la institucionalidad minero energética en la gestión socio ambiental sectorial</t>
  </si>
  <si>
    <t>Desarrollar Capacidades para la Gestión Técnica y del Conocimiento del Sector Minero Energético</t>
  </si>
  <si>
    <t>Capacidades desarrolladas/capacidades programadas</t>
  </si>
  <si>
    <t>No tiene actividad programada</t>
  </si>
  <si>
    <t>Se reprograma la mesa climatica para la tercera semana de abril (19 y 23 de Abril). En proceso revision documento tecnico final.
GRD : Se realiza reunion con el equipo Contractual, se define algunos lineamientos para el contrato con PNUD, se revisa recursos bajo un convenio nuevo. Pendiente finalizacion solicitud CDP. Se generar espacios con la empresa que realizara el curso , definiciones de imagen y accesos , revision frente al modulo I. Se comunico a talento humano para promover la ejecucion y divulgacion del curso. Se revisaron y aprobaron los contenidos y estructura metodologica de los modulos I y II. Se define la imagen del curso.</t>
  </si>
  <si>
    <t>Se realiza la mesa de cambio climatico. Se define documento borrador propuesta y contamos con 2 aliados (Colombia inteligente y Grupo de Gestion de la informacion y servicio al ciudadano).  Se cuenta con CDP y se envia estudio previo a PNUD. Aprobacion Modulo I. Etapa final revision Modulo II. Se realiza asigancion de usuario con INNOVA HUB para iniciar construccion de curso en Moodle del Ministerio. Se realiza reunion con Gestion Humana, se descarta incentivos para el curso. Se cuenta con las piezas de divulgacion del curso, se realiza esta semana para el ministerior y entidades adscritas. Inicio de curso para el 18 de Mayo hasta el 18 de Junio.</t>
  </si>
  <si>
    <t>D4 - Evaluación de resultados</t>
  </si>
  <si>
    <t>AMBIENTAL - Documentos de investigación</t>
  </si>
  <si>
    <t>PA-OAAS-04</t>
  </si>
  <si>
    <t>Potencializar la capacidad de respuesta del sector minero energético por medio del trabajo colaborativo intersectorial</t>
  </si>
  <si>
    <t>Capacidad de respuesta del trabajo colaborativo/ trabajo colaborativo intersectorian programado</t>
  </si>
  <si>
    <t>Se realiza reunion con el equipo Contractual, se define algunos lineamientos para el contrato con PNUD, se revisa recursos bajo un convenio nuevo. Pendiente finalizacion solicitud CDP. Analisis por parte del equipo para revisar alianzas. Reporte  contrato MME-ANH. Avance alianzas en : MME-Mtrabajo-ANH. Avance Minterior-MME-ANH.</t>
  </si>
  <si>
    <t xml:space="preserve">Aprobacion por Miniterio de trabajo , MME y ANH firmado convenio. (Abril). (Adriana Rueda). </t>
  </si>
  <si>
    <t>PA-OAAS-05</t>
  </si>
  <si>
    <t>Fortalecer el posicionamiento de la actividad minero energética a nivel internacional</t>
  </si>
  <si>
    <t>Contribuir al desarrollo de los territorios y armonizar el relacionamiento entre estos y el sector minero energético</t>
  </si>
  <si>
    <t>Desarrollar Capacidades para la medición y evaluación en los resultados de desarrollo sostenible en el Sector Minero Energético</t>
  </si>
  <si>
    <t>Desarrollo de capacidades para la medición de resultados/ capacidades desarrolladas</t>
  </si>
  <si>
    <t>En proceso de contratación</t>
  </si>
  <si>
    <t>Se encuentra en revision los terminos de referencia. En proceso de contratacion con el equipo consultor.</t>
  </si>
  <si>
    <t>Se encuentra en revision los terminos de referencia. En proceso de contratacion con el equipo consultor.  Frente a Porcentaje de avance en la formulación del modelo de evaluación frente al desarrollo sostenible que contribuya a la toma de decisiones y Piloto enfocado en el despliegue del modelo de evaluación y desarrollo sostenible implementado.</t>
  </si>
  <si>
    <t>Direccionamiento estratégico y control institucional</t>
  </si>
  <si>
    <t>PA-OAAS-06</t>
  </si>
  <si>
    <t>Se cuenta con la aprobacion de los tres entregables del convenio 536 de 2020, teniendose el documento conceptual y metodológico de lineamientos del programa de sustitución que da cumplimiento a la meta establecida en un 100%.
Adicionalmente, en el marco del convenio suscrito con el MADS se cuenta con avances en los entregables por parte del MADS y por parte de Minenergia, relacionados con los convenios 398 y 536 de 2020 para la definicion de lineamientos de los programas de reconversion y sustitucion en zonas de paramo.</t>
  </si>
  <si>
    <t xml:space="preserve">Durante el mes de febrero se gestionaron alianzas tecnicas para formulación de pilotos a los que se aplicara y validara la propuesta e lineamientos y la formula de gradualidad. </t>
  </si>
  <si>
    <t xml:space="preserve">Se cuenta con la aprobacion del documento tecnico minero ambiental, sin embargo se encuentra en ajuste el documento de lineamiento. Frente a la aprobacion de los lineamientos preliminares del programa de sustitucion de paramos Se encuentran en ajustes finales. ANM DME DFM y OAAS seran los aprobadores de los lineamientos. Se esta trabajando con Min Ambiente referente a los lineamientos.
Se cuenta con documento preliminar en donde se prioriza las areas de objeto del piloto. Frente a los alcances tecnicos se encuentran  en ajustes en mesas tecnicas con ANM y UPME </t>
  </si>
  <si>
    <t>Se cuenta con documento con las areas definidas para el objeto del piloto Se realiza el estudio de mercado, pendiente respueta de resultados. Se realiza Gestion con DNP y Javieriana . el estudio de sondeo de mercado y documentos ya se publicaron en el SECOP.</t>
  </si>
  <si>
    <t>pmoreno</t>
  </si>
  <si>
    <t>PA-OAAS-07</t>
  </si>
  <si>
    <t>Política sectorial adoptada de Gestión del Riesgo de Desastres</t>
  </si>
  <si>
    <t>Avance de la adopción de la politica /Politica adoptada</t>
  </si>
  <si>
    <t xml:space="preserve">Se realizaron propuestas de ajustes a la estructura de la politica presentada por PNUD. Se socializaron avances de la politica a la DME y Formalizacion minera con el obejtivo de fortalecer su participacion en el proceso. Se realiza las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</si>
  <si>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 xml:space="preserve">Se realiza reunion con PENTA, el cual apoya la consolidacion del componente programatico. Se realia reunion PNUD para discusion de lineas estrategicas. Se define una ruta de trabajo para poder construir el acto administrativo </t>
  </si>
  <si>
    <t>SOCIAL - Documentos de lineamientos técnicos</t>
  </si>
  <si>
    <t>PA-OAAS-08</t>
  </si>
  <si>
    <t>Fomentar el establecimiento de instrumentos de coordinación y concurrencia con las autoridades en territorio</t>
  </si>
  <si>
    <t>Articular Instancias de coordinación</t>
  </si>
  <si>
    <t>AVANCE DE INSTANCIAS DE COORDINACIÓN/ INSTANCIAS PROGRAMADAS</t>
  </si>
  <si>
    <t>PINES  : Se identifican cuellos de botella en los comites tecnico realizado el 27 de Enero de 2021. Se expone 11 proyectos para su inclusion, los cules fueron aprobados previamiente por el Viceministo de Energia y el MME</t>
  </si>
  <si>
    <t>PINES: sEe identifican cuellos de botella en el comité  tecnico del 3 febrero y 17 de Febrero. Se prepara una presentacion al Ministro indicando las alertas y el estado de avance de los proyectos para los 3 subsectores como preparacion al CIIPE del 3 Marzo</t>
  </si>
  <si>
    <r>
      <t>Frente a las instaciones de coordinacion intersectorial Se realizo un comité tecnico en el mes de Marzo en el cual se definieron pasos a seguir para resoluciond e cuellos de botella, seguimiento de los nuevos PINES energias renovables y seguimiento para cada uno de los 3 subsectores.
Frente a la Agenda Estratégica Intersectorial MME - MADS se obtienen los siguientes resultados:</t>
    </r>
    <r>
      <rPr>
        <b/>
        <sz val="11"/>
        <color rgb="FF404040"/>
        <rFont val="Calibri"/>
        <family val="2"/>
      </rPr>
      <t xml:space="preserve">
Energia</t>
    </r>
    <r>
      <rPr>
        <sz val="11"/>
        <color rgb="FF404040"/>
        <rFont val="Calibri"/>
        <family val="2"/>
      </rPr>
      <t>: se realiza reunion con minambiente, hay una propuesta de ajuste , pendiente visto de Min ambiente. De 11 productos , 10 se encuentran concertados en el plan de accion.se realizo el primer comité tecnico llega a una aprobacion parcial del plan de accion.</t>
    </r>
    <r>
      <rPr>
        <b/>
        <sz val="11"/>
        <color rgb="FF404040"/>
        <rFont val="Calibri"/>
        <family val="2"/>
      </rPr>
      <t xml:space="preserve">
Hidrocarburos:</t>
    </r>
    <r>
      <rPr>
        <sz val="11"/>
        <color rgb="FF404040"/>
        <rFont val="Calibri"/>
        <family val="2"/>
      </rPr>
      <t xml:space="preserve"> de 7 acciones sectoriales quedo pendiente 1.se realizo el primer comité tecnico llega a una aprobacion parcial del plan de accion. Se realiza sesion para validacion de los planes de accion priorizados. Se define hitos producto de la priorizacion que se realizo al interior del sector. Se  realiza informacion frente a la validacion, concertacion y priorizacion de hitos por sector.</t>
    </r>
    <r>
      <rPr>
        <b/>
        <sz val="11"/>
        <color rgb="FF404040"/>
        <rFont val="Calibri"/>
        <family val="2"/>
      </rPr>
      <t xml:space="preserve">
Mineria:</t>
    </r>
    <r>
      <rPr>
        <sz val="11"/>
        <color rgb="FF404040"/>
        <rFont val="Calibri"/>
        <family val="2"/>
      </rPr>
      <t xml:space="preserve">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r>
  </si>
  <si>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t>
  </si>
  <si>
    <t>PA-OAAS-09</t>
  </si>
  <si>
    <t>LINEA BASE DE LOS INDICADORES FORMULADOS</t>
  </si>
  <si>
    <t>LINEA BASE DE INDICADORES FORMULADOS</t>
  </si>
  <si>
    <t>Sin actividades programadas</t>
  </si>
  <si>
    <t xml:space="preserve">En compañia del PNUD se desarrollo una linea base para el municipio de Jericó en donde se contemplan 6 dimensiones las cuales tienen en cuenta contexto social, territorial, economico y otras que impacten a la region.
Hay un documento preliminar sobre indicadores y la estrategia. Reuniones de gestion con lider de la estrategia y con enlace territorial de putumayo para revision de plan de accion territorializados. </t>
  </si>
  <si>
    <t xml:space="preserve">Se realiza presentacion por parte de PNUD frente al dashboard de indicadores para territorio. Se considera aplicable, sin embargo es necesario un programador para que se pueda ajustar los indicadores a los demas territorios. Se realiza analisis de la linea base general aplicados a otros territorios. En construccion levantamiento de informacion frente a indicadores puntuales de los territorios. En construccion documento teniendo en cuenta el proceso diagnostico Puerto Wilches y Putumayo. Pendiente revision Guajira. </t>
  </si>
  <si>
    <t>PA-OAAS-010</t>
  </si>
  <si>
    <t>Adoptar la estrategia de relacionamiento territorial 2021</t>
  </si>
  <si>
    <t>Estrategia adoptada</t>
  </si>
  <si>
    <t>Se realizaron ajustes al documento de la  estrategia con observaciones aportadas de las direcciones del ministerio</t>
  </si>
  <si>
    <t xml:space="preserve">Se envia el documento final para la firma del señor Ministro </t>
  </si>
  <si>
    <t xml:space="preserve">Estrategia aprobada por el ministro el 18 de Marzo. Se cuenta con dos piezas de comunicación :
1. Campaña de expectativa
2. Campaña de agradecimiento
Se realiza presentacion de la estrategia al equipo OAAS. Se realiza socializacion con el ViceMinisterio de Minas y la UPME. </t>
  </si>
  <si>
    <t>Se realiza firma en el evento de la Jugada del Equipo 10, donde se expone la EDRT. Se cuenta con dos piezas de comunicación :
1. Campaña de expectativa. Se publico y queda OK.
2. Campaña de agradecimiento. Enviar corre de agradecimiento el dia 12 de Abril.
Socializacion de la EDRT para el 20 de Abril. Se ha realizado socializacion en la Viceministerio de Minas  y UPME. Pendiente ANM, direccion hidrocarburos y energia.</t>
  </si>
  <si>
    <t>PA-OAAS-011</t>
  </si>
  <si>
    <t>Conformar Mesa técnica de articulación intersectorial del sector Minero Energético</t>
  </si>
  <si>
    <t>Conformar Mesas técnica de articulación intersectorial del sector Minero Energético</t>
  </si>
  <si>
    <t>Sin programacion de actividades</t>
  </si>
  <si>
    <t>Se cuenta con la aprobacion del oficio y se enviaron los oficios y memorandos correspondientes. Pendiente alcance frente a modificacion de la fecha de la mesa tecnica.</t>
  </si>
  <si>
    <t>Se realiza Instalacion de la mesa tecnica de articulacion intersectorial. Se realizará el 20 de Mayo el primer acercamiento para realizar analisis de la conflictividad.Se Realiza la proxima mesa el 22 de Junio para revision planes de trabajo</t>
  </si>
  <si>
    <t>PA-OAAS-012</t>
  </si>
  <si>
    <t>Formular Planes de acción con enfoque de género, derechos humanos y enfoque diferencial en territorios priorizados</t>
  </si>
  <si>
    <t>Planes de accion ejecutados con enfoque de género formulados/ planes de acción programados</t>
  </si>
  <si>
    <t>PUTUMAYO: Se cuenta con toda la informacion frente a la caracterizacion territorial recolectada en 2020 la cual esta en proceso de ajuste. Se cuenta con el plan de accion , y este se encuentra en proceso de validacion con autoridades locales y organización de sociedad civil</t>
  </si>
  <si>
    <t>En gestion con los territorios priorizados</t>
  </si>
  <si>
    <t>PA-OAAS-013</t>
  </si>
  <si>
    <t>Desarrollar piloto de proyectos referente a las soluciones basadas en la naturaleza funcionando</t>
  </si>
  <si>
    <t>Porcentage de avance e el piloto desarrollado/ Piloto programado</t>
  </si>
  <si>
    <t>Se cuenta con un documento borrador el cual está siendo validado por el equipo técnico</t>
  </si>
  <si>
    <t xml:space="preserve">Validacion final del documento donde se establece los beneficios  ecosistemicos para el piloto , por parte de la coordinacion del proyecto  </t>
  </si>
  <si>
    <t>Documento Informe tecnico final Beneficios integrales. diagnostico y estudio de prefactibilidad. Stakeholders identificados PAREX. Se retomo la conversacion con la gente de la empresa Urrá y se esta desarrollando el plan de trabajo. Pendiente definir hito o actividades del plan para su respectivo seguimiento.</t>
  </si>
  <si>
    <t>PA-OAAS-014</t>
  </si>
  <si>
    <t>Implementar los lineamientos sociales para el desarrollo de los proyectos PPII</t>
  </si>
  <si>
    <t>Articulación de instancias en los territorios/Instancias programadas</t>
  </si>
  <si>
    <t xml:space="preserve">Se diseñó y se ejecutó el encuentro inaugural del Primer Diálogo Territorial de Puerto Wilches </t>
  </si>
  <si>
    <t>balance de las sesion inagural del primer diologo territorial de puerto wilches en el subcomite social y de transparencia de los PPII.
Adopcion de cronograma para la continuar con la ejecución del primer dialogo territorial en el subcomite.
Articulacion con el subcomite de aguas superficiales ecosistemas y biodiversidad  de los PPII para la ejecucion de los encuentros ambientales en el marco del primer dialogo.
territorial de los PPII.
Articulacion con Subcomité de sismicidad, hidrogeología y normatividad técnica</t>
  </si>
  <si>
    <t>27 de Abril se firma contrato de Luis Carlos Pacheco Coordinador Territorial de Magdalena Medio (ANH-FUPAD)
Selección y entrevista contrato enlace comunitario comunitario (Angela Martinez ) a 1 de Mayo.
Pendiente contratacion de 2 personas.Aprobacion del cronograma por parte del subcomite social,se adopto metodologia de conformacion de las mesas. 
Asignacion de cronograma con los enlaces comunitarios para la ejecucion del mismo.</t>
  </si>
  <si>
    <t>PA-OAAS-015</t>
  </si>
  <si>
    <t>Generar condiciones que permitan incidir en la inclusión de la variable  minero energética en el ordenamiento ambiental en los territorios priorizados</t>
  </si>
  <si>
    <t>Avance de la inclución de la variable minero energetica en el ordenamiento ambiental/Territorios priorizados</t>
  </si>
  <si>
    <t>No se tenian actividades programadas</t>
  </si>
  <si>
    <t>Se cuenta con el Plan de Ordenamiento Departamental de Antioquia y se verifica el estado de formulacion de los POTs de Jerico  y Buritica. Se realizo priorizacion con equipo de estrategia de relacionamiento territorial, donde se define los departamentos de cordoba y antioquia para adelantar el diagnostico, se revisa el plan de ordenamiento departamental de Antioquia y revision de instrumentos de ordenamiento territorial y ambiental en Cordoba.</t>
  </si>
  <si>
    <t>Se cuenta con diagnosticos de los esquemas  territoriales de  acuerdo al analisis minero ambiental de las areas priorizadas en el departamento de Corboda y antioquia. En construccion Cesar y Guajira</t>
  </si>
  <si>
    <t>PA-OARE-01</t>
  </si>
  <si>
    <t>Oficina de Asuntos Regulatorios y Empresariales</t>
  </si>
  <si>
    <t>Fomentar la incorporación de tecnologías renovables para incrementar la diversificación de la matriz de generación eléctrica y mejorar la confiabilidad del suministro</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</si>
  <si>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</si>
  <si>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Incremento de capacidad de generación eléctrica con fuentes no convencionales renovables</t>
  </si>
  <si>
    <t>Nuevos MW de FENCR</t>
  </si>
  <si>
    <t>MW</t>
  </si>
  <si>
    <t>La actividad está programada para meses posteriores</t>
  </si>
  <si>
    <t>24,96</t>
  </si>
  <si>
    <t>La GRANJA SOLAR BELMONTE con capacidad de 5,06 MW entró en operación el 30 de abril. Y la planta TRINA-VATIA BSLII de 19,9 MW de capacidad entró en operación el 22 de enero</t>
  </si>
  <si>
    <t>jarojass</t>
  </si>
  <si>
    <t>spulgarin</t>
  </si>
  <si>
    <t>PA-OARE-02</t>
  </si>
  <si>
    <t>Diseñar políticas de movilidad sostenible y eficiencia energética tal que permitan aportar al cumplimiento de los objetivos del COP21</t>
  </si>
  <si>
    <t>Identificar y evaluar diferentes alternativas que permitar la promoción, implementación y desarrollo de programas y proyectos en movilidad sostenible y de eficiencia energética</t>
  </si>
  <si>
    <t>Avance en las políticas de movilidad sostenible y eficiencia energética diseñadas</t>
  </si>
  <si>
    <t>Números de actividades realizadas / Total de actividades programadas</t>
  </si>
  <si>
    <t>Se está avanzando en la implementación de proyectos de promoción de eficiencia energética y en la estructuración del documento de política de movilidad sostenible y de la propuesta del documento de la estrategia nacional de ciudades energeticas</t>
  </si>
  <si>
    <t>lkchaves</t>
  </si>
  <si>
    <t>PA-OARE-03</t>
  </si>
  <si>
    <t>Establecer mecanismos para verificar y hacer seguimiento en la construcción de proyectos de generación de energía eléctrica</t>
  </si>
  <si>
    <t>Incremento de capacidad de generación eléctrica instalada</t>
  </si>
  <si>
    <t>MW nuevos / MW totales existentes</t>
  </si>
  <si>
    <t>0,44%</t>
  </si>
  <si>
    <t>La GRANJA SOLAR BELMONTE con capacidad de 5,06 MW entró en operación el 30 de abril. Y la planta TRINA-VATIA BSLII de 19,9 MW de capacidad entró en operación el 22 de enero.
La planta Termoyopal G5 con capacidad de 50 MW entró en operación en febrero.
La planta Ingenio de Occidente de 1MW entró en operación en marzo.
La planta Ingenio Maria Luisas con capacidad de 1.8MW entró en operación en enero</t>
  </si>
  <si>
    <t>cemartinez</t>
  </si>
  <si>
    <t>PA-OARE-04</t>
  </si>
  <si>
    <t>Aseguraremos la disponibilidad energética para todos los colombianos en el corto, mediano y largo plazo</t>
  </si>
  <si>
    <t>Definir la ruta para la transformación energética</t>
  </si>
  <si>
    <t>Contribuir en la definición y desarrollo del mapa de ruta de la Misión de Transformación Energética considerando pertinentemente las recomendaciones dadas</t>
  </si>
  <si>
    <t>Implementación de hoja de ruta para la transformación energética</t>
  </si>
  <si>
    <t>Avance en la implementación de hoja de ruta</t>
  </si>
  <si>
    <t>Los comentarios a la hoja de ruta fueron recibidos y están siendo analizados. Se inició el seguimiento de los avances en las propuestas priorizadas por parte de cada dirección del MME</t>
  </si>
  <si>
    <t>zigonzalez</t>
  </si>
  <si>
    <t>PA-OARE-05</t>
  </si>
  <si>
    <t>Desarrollar y actualizar el  marco normativo para el uso seguro de los materiales nucleares y radiactivos en el territorio colombiano.</t>
  </si>
  <si>
    <t>Avance del desarrollo y actualización normativa para el uso seguro de materiales radiactivos y nucleares</t>
  </si>
  <si>
    <t>Ponderado del avance de las actividades realizadas para la elaboración de normatividad / actividades programadas</t>
  </si>
  <si>
    <t>No se adelantaron actividades</t>
  </si>
  <si>
    <t>Con OAJ se adelanta revisión para expedición de normas de seguridad física, transporte de material radiactivo y expedición de autorizaciones para el transporte de materiales radiactivos.</t>
  </si>
  <si>
    <t>jpparra</t>
  </si>
  <si>
    <t>jflozano</t>
  </si>
  <si>
    <t>PA-OARE-06</t>
  </si>
  <si>
    <t>Facilitar la obtención de recursos para financiación de los proyectos del sector diferentes a PGN (Cooperación, recursos propios de las entidades)</t>
  </si>
  <si>
    <t>Velar por el cumplimiento de los compromisos adquiridos por Colombia mediante Tratados, Acuerdos y Convenios en materia nuclear.</t>
  </si>
  <si>
    <t>Grado de avance de las actividades con organismos internacionales en materia nuclear.</t>
  </si>
  <si>
    <t>Actividades realizadas / Actividades programadas</t>
  </si>
  <si>
    <t>Se reportaron materiales objeto de salvaguardias.</t>
  </si>
  <si>
    <t>Se realizó el reporte de cumplimiento de tratados internacionales en materia nuclear, correspondiente al segundo semestre de 2020.</t>
  </si>
  <si>
    <t>Gestión del Conocimiento y la Innovación</t>
  </si>
  <si>
    <t>PA-OARE-07</t>
  </si>
  <si>
    <t>Dar cumplimiento a la función de Autoridad Reguladora de los usuarios de materiales nucleares y radiactivos en el territorio colombiano</t>
  </si>
  <si>
    <t>Grado de avance de la gestión reguladora en asuntos nucleares del MME</t>
  </si>
  <si>
    <t>Ante notificación de Laboratorio de Radioquímica y Preparación de Muestras – RQP del SGC, se adelantó reunión para aclarar aspectos de notificación de uso de materiales radiactivos. Por otra parte, el SGC solicitó autorización para trasvase de fuente de Co-60 categoría 1, ante lo cual se solicitaron aclaraciones adicionales.
Se solicitó al SGC información de segunda fuente de Cs-137 hallada en chatarra de la firma DIACO GERDAU</t>
  </si>
  <si>
    <t>Se comunicó al SGC aceptación de notificación de actividades de instalación categoría 5 – Laboratorio RQP.
La autoridad reguladora canadiense solicitó consentimiento de la autoridad reguladora colombiana para proveer al SGC con fuente de Co-60 categoría 1.
Se remitieron dosímetros de cuerpo entero y extremidades con tecnologías TLD y OSL, como parte del ejercicio de intercomparación de Sievert SAS con el LSCD del SGC.
Se recibió solicitud de renovación de autorización de la empresa prestadora de servicios de dosimetría personal Care Dosimetry.</t>
  </si>
  <si>
    <t>PA-OARE-08</t>
  </si>
  <si>
    <t>Incentivar la participación de la mujer en las aplicaciones de los usos pacíficos de la energía nuclear, promovidos a través del acuerdo ARCAL.</t>
  </si>
  <si>
    <t>Participación de mujeres colombianas en eventos del sector nuclear.</t>
  </si>
  <si>
    <t>Cantidad de eventos con participación de mujeres colombianas / Total de eventos programados en la vigencia.</t>
  </si>
  <si>
    <t>Se invitó a personal femenino de Cancillería, INC y SGC para participar el 2 de marzo en el evento de IE University: "Why is gender equality a smart business?"</t>
  </si>
  <si>
    <t>PA-OARE-09</t>
  </si>
  <si>
    <t>Impulsar la inclusión de tecnologías asociadas a fuentes no convencionales de energía para diversificar la matriz energética.</t>
  </si>
  <si>
    <t>Porcentaje de avance de las actividades para la inclusión de FNC de energía</t>
  </si>
  <si>
    <t>Cantidad de actividades realizadas / Cantidad total de actividades programadas</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</si>
  <si>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
Se adelantó reunión con ANLA para ampliar comentarios relacionados con términos de referencia para elaboración de estudios de impacto ambiental en proyectos de exploración geotérmica.
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</si>
  <si>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jmarin</t>
  </si>
  <si>
    <t>PA-OARE-010</t>
  </si>
  <si>
    <t>Incrementar el conocimiento sobre los Materiales Radiactivos de Origen Natural en el Sector Mineroenergético.</t>
  </si>
  <si>
    <t>Porcentaje de avance en las actividades realizadas afines a los materiales radiactivos de origen natural en los PPII, y en el sector mineroenergético</t>
  </si>
  <si>
    <t>Actividades llevadas a cabo / Total de actividads programadas.</t>
  </si>
  <si>
    <t>Se realizó reunión donde MME presentó a ANLA la metodología para caracterizar radionucleidos de origen natural en los PPII.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</si>
  <si>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mmanosca</t>
  </si>
  <si>
    <t>PA-OCI-01</t>
  </si>
  <si>
    <t>Oficina de Control Interno</t>
  </si>
  <si>
    <t>Coadyuvar en la Optimización del Sistema de Control Interno del Ministerio de Minas Y Energía</t>
  </si>
  <si>
    <t>Avance cumplimiento del Objetivo</t>
  </si>
  <si>
    <t>Avance ejecutado / Avance Programado</t>
  </si>
  <si>
    <t>D7 - Control interno</t>
  </si>
  <si>
    <t>Control Interno</t>
  </si>
  <si>
    <t>Auditoría y evaluación</t>
  </si>
  <si>
    <t>icespinosa</t>
  </si>
  <si>
    <t>mdbeltran</t>
  </si>
  <si>
    <t>PA-OPGI-01</t>
  </si>
  <si>
    <t>Oficina de Planeación y Gestión Internacional</t>
  </si>
  <si>
    <t>Promover la cooperación técnica y/o la consecución de recursos financieros no reembolsables que permitan identificar las mejores prácticas a nivel mundial en el uso eficiente de la energía, las FNC y la minería sostenible.</t>
  </si>
  <si>
    <t>Cuantificar la cooperación internacional que recibe el sector minero-energético</t>
  </si>
  <si>
    <t>Cuatificación economica de la cooperación técnica recibida por el ministerio y sus adscritas</t>
  </si>
  <si>
    <t>Este indicador se medirá en dólares estadounidense reportados a final de cada semestre</t>
  </si>
  <si>
    <t>No se tiene programación</t>
  </si>
  <si>
    <t>Seguimiento y evaluación del desempeño institucional</t>
  </si>
  <si>
    <t>Gestión internacional</t>
  </si>
  <si>
    <t>INTERNACIONAL - Servicio de asistencia técnica para el manejo de temas minero energéticos internacionales</t>
  </si>
  <si>
    <t>abernal</t>
  </si>
  <si>
    <t>bcarreno</t>
  </si>
  <si>
    <t>PA-OPGI-02</t>
  </si>
  <si>
    <t>Liderar y/o apoyar iniciativas regionales o internacionales que estimulen el diálogo e intercambio de experiencias y/o conocimiento</t>
  </si>
  <si>
    <t>Promover el liderazgo del ministerio en espacios internacionales estrategicos</t>
  </si>
  <si>
    <t>Numero de participaciones del ministerio en escenarios internacionales estrategicos</t>
  </si>
  <si>
    <t>Este indicador se medirá según el número de iniciativas</t>
  </si>
  <si>
    <t>Política de Gestión del conocimiento y la innovación</t>
  </si>
  <si>
    <t>PA-OPGI-03</t>
  </si>
  <si>
    <t>Mantener certificación para el MME en la norma ISO 9001:2015 mediante el cumplimiento efectivo de los requisitos</t>
  </si>
  <si>
    <t>Obtener recertificación en la NTC ISO 9001:2015 obtenido</t>
  </si>
  <si>
    <t>Certificación NTC ISO 9001:2015</t>
  </si>
  <si>
    <t>Administración del sistema integrado de gestión</t>
  </si>
  <si>
    <t xml:space="preserve">lvillanueva </t>
  </si>
  <si>
    <t>PA-OPGI-04</t>
  </si>
  <si>
    <t>Fortalecer las aptitudes y conocimiento de los auditores internos y lideres de calidad del Ministerio</t>
  </si>
  <si>
    <t>Jornadas Academicas Realizadas</t>
  </si>
  <si>
    <t>(Número de jornadas académicas para formación en temas del sistema de gestión / Número de jornadas académicas planteada)*100</t>
  </si>
  <si>
    <t>lvillanueva</t>
  </si>
  <si>
    <t>PA-OPGI-05</t>
  </si>
  <si>
    <t>Tener una herramienta que nos permita tener un seguimiento oportuno del sistema de Gestión de Calidad y la Planeación Estratégica</t>
  </si>
  <si>
    <t>Modulos de seguimiento en producción</t>
  </si>
  <si>
    <t>(Número de modulos en producción/ número de modulos planeados para salir a producción) * 100</t>
  </si>
  <si>
    <t>PA-OPGI-06</t>
  </si>
  <si>
    <t>Implementar estrategias a través de las sendas de valor del Ministerio para fortalecer el sistema de gestión y contribuir a generar al proceso de transformación cultural</t>
  </si>
  <si>
    <t>Pilotos mde sendas implmentados</t>
  </si>
  <si>
    <t>Número de pilotos de sendas de valor intervenidos e implementados</t>
  </si>
  <si>
    <t>PA-OPGI-07</t>
  </si>
  <si>
    <t>Mejorar el Modelo Integrado de Planeación y Gestión del MME a través del resultado del reporte FURAG 2020</t>
  </si>
  <si>
    <t>Porcentaje alcanzado en el FURAG</t>
  </si>
  <si>
    <t>Incrementar el resultado del FURAG 2020 del Ministerio en 6 puntos</t>
  </si>
  <si>
    <t>PA-OPGI-08</t>
  </si>
  <si>
    <t>Propender por una ejecución presupuestal de los recursos de inversión eficiente e inteligente</t>
  </si>
  <si>
    <t xml:space="preserve">Elaborar y publicar Informe ejecutivo en materia de ejecución presupuestal. </t>
  </si>
  <si>
    <t>Numero de Informes Elaborados</t>
  </si>
  <si>
    <t>sromero</t>
  </si>
  <si>
    <t>PA-OPGI-09</t>
  </si>
  <si>
    <t>Mecanismo de seguimiento implementado</t>
  </si>
  <si>
    <t>Grupo de Gestión presupuestal</t>
  </si>
  <si>
    <t>Integridad y analisis de la información que permita mejorar la automatización de los datos y el seguimiento a la Ejecución Presupuestal</t>
  </si>
  <si>
    <t>Documento con acciones oportundad de mejora  implementado</t>
  </si>
  <si>
    <t>porcentaje</t>
  </si>
  <si>
    <t>PA-GGISC-01</t>
  </si>
  <si>
    <t>Grupo de Gestión de la información y Servicio Ciudadano</t>
  </si>
  <si>
    <t>Optimizar la gestión de información a partir del uso de tecnologías de la información y la comunicación soportando la gestión documental en mecanismos digitales que permitan estandarizar los procesos y trámites gradualmente en entorno digital, remoto e integral.</t>
  </si>
  <si>
    <t>Procesos documentales soporte de trámites y servicios estratégicos de alto impacto optimizados</t>
  </si>
  <si>
    <t>% de Procesos y/o Servicios priorizados e impementados</t>
  </si>
  <si>
    <t>Se ha priorizado la implementación del proceso de Cobro coactivo. En esta primera fase se adelanto la nomalización de la data y creación masiva de los expedientes actualmente abiertos (108).
Los expedientes fueron creados en el SGDEA ARGO y se encuentran funcionalmente disponibles para uso del área productora. Esta información es base para la planificación del proceso de automatización de la gestión de cobro coactivo.</t>
  </si>
  <si>
    <t>Frente al primer proceso priorizado: Cobro coactivo
se adelanto la revisión de la data y documentación  previamente generada en cada expediente y digitalizada para ser cargada a los expedientes electrónicos a fin de garantizar la integridad de la información registrada en ARGO como SGDEA adoptado por el Ministerio. ses encuentra en proceso de verificación vs los expedientes físicos para proceder con el cargue.
Frente al segundo proceso priorizado: Tramite requerimientos Agentes de Cadena. Se han adelantado mesas de trabajo de modelación de requerimientos con las áreas que funcionalmente gestionan dicho proceso, asi como con el contratista que soporta los tramites.</t>
  </si>
  <si>
    <t xml:space="preserve">Cobro coactivo. Depuración, nomalización y recodificación de la data asociada a màs de 100 expedientes equivalente a un estimado de 14000 documentos. El avance de la preparación de esta data se encuentre en un estimado de 50%.
Proyección de las condiciones técnicas para contratación de los servicios tecnicos en la segunda fase del SGDEA, que incluye la modelación de los procesos estratégicos priorizados, integración de servicios y transparencia activa-proactiva de la documentación institucional a travès del SGDEA. Remisión al Grupo de Gestión Contractual mediante radicado 3-2021-006946 de fecha 31-mar-2021. </t>
  </si>
  <si>
    <t>Con base en el levantamiento de información previo, se adelantó el formulación de los requerimientos específicos; se encuentran en etapa de sondeo de mercado mediante la referencia SIP-027-2021, sobre los cuales se espera confirmar resultados con corte al 07 de mayo.</t>
  </si>
  <si>
    <t>Gestión Documental</t>
  </si>
  <si>
    <t>Gestión documental</t>
  </si>
  <si>
    <t>DOCUMENTOS ELECTRONICOS - Servicio de gestión documental</t>
  </si>
  <si>
    <t>lfhurtado</t>
  </si>
  <si>
    <t>racaro</t>
  </si>
  <si>
    <t>PA-GGISC-02</t>
  </si>
  <si>
    <t xml:space="preserve">Promover y apropiar la transformación cultural, digital y organizacional, dandole vida al propósito superior y a los valores del Minenergía_x000D_
</t>
  </si>
  <si>
    <t>Acceso remoto, integral y estructurado a la documentación soporte de los procesos y trámites priorizados, gestionados por el Ministerio durante la presente administración</t>
  </si>
  <si>
    <t>Archivos de Gestión Priorizados Digitalizados e indexados en SGDEA</t>
  </si>
  <si>
    <t>Archivos digitalizados e indexados en el SGDEA
---------------------------------------------------------------------------------------
Archivos priorizados</t>
  </si>
  <si>
    <t>Actualmente se adelanta proceso pre-contratual, estudios previos y ficha tecnica, en los cuales se involucra la actividad.</t>
  </si>
  <si>
    <t>0,00%</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</si>
  <si>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</si>
  <si>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Se realizan ajustes requeridos, por el Grupo de Gestión Contractual, a la ficha Técnica y los ajustes requeridos, por el Profesional Financiero, al Anexo Técnico. Una vez validados y aprobados dichos documentos se procede con la publicación del sondeo de mercado en SECOP II con referencia: SIP-023-2021. Así mismo se genera la proyección del borrador de los estudios previos del proceso contractual.</t>
  </si>
  <si>
    <t>PA-GGISC-03</t>
  </si>
  <si>
    <t xml:space="preserve">Brindar atención a las solictudes de menor complejidad en primer contacto.   Contribuyendo a la reduccion de los tiempos de respuesta a los ciudadanos y grupos de valor. Disminuir la carga en la areas misionales a los requerimientos clasificados como de primer nivel. </t>
  </si>
  <si>
    <t>Carga operativa de las áreas técnicas disminuida en la atención de peticiones de primer nivel</t>
  </si>
  <si>
    <t xml:space="preserve">% de Peticiones de primer nivel atendidas por el grupo GISC                   </t>
  </si>
  <si>
    <t>Actualmente se están adelantando mesas de trabajo con las áreas técnicas. En total se han realizado 4 mesas, en las cuales se están definiendo los procesos suceptibles de atención en primer nivel. El procedimiento debe estar completo en el mes de marzo de 2021</t>
  </si>
  <si>
    <t>4 mesas de trabajo realizadas y compromisos establecidos con la Coordinación de Gas Combustible y Downstream, falta una mesa de trabajo con la Dirección de Hidrocarburos y una con la Dirección de Energía.</t>
  </si>
  <si>
    <t>Se realizó la actuación del PROCEDIMIENTO PARA ATENCIÓN Y CONTROL DE LOS   DERECHOS DE PETICIÓN, QUEJAS, RECLAMOS Y SOLICITUDES DE INFORMACIÓN – PQRS, en el cual se incluyó la atención de peticiones de primer nivel. La nueva versión del procedimiento es la siguiente: Código: SC-P-01, Fecha: 30-03-2021, Versión: 4.</t>
  </si>
  <si>
    <t>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</si>
  <si>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Servicio al ciudadano</t>
  </si>
  <si>
    <t>PA-GGISC-04</t>
  </si>
  <si>
    <t xml:space="preserve">Promover acciones de innovación, que contribuyan a la promocion de la participacion ciudadana, empoderamiento de los servidores del Ministerio en cultura de innovación y al mejoramiento exponencial del servicio que se brinda al ciudadano </t>
  </si>
  <si>
    <t xml:space="preserve">Ejercicios de prototipado o implementacion de ideas </t>
  </si>
  <si>
    <t>Ideas Innovadoras implementadas</t>
  </si>
  <si>
    <t xml:space="preserve">Se realizaron mesas de trabajo con el DNP con el fin de conocer los procesos de acompañamiento que dicha entidad realiza en temas de innovación. De otra parte, se realizó un primer contacto con la Oficina de Asuntos Ambientales y Sociales - OAAS, con el fin de validar la posibilidad de unir esfuerzos para el proceso de innovación 2021. </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</si>
  <si>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</si>
  <si>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8,9,16,19,22,23, 26, 29 y 30 de Abril, con el fin de entender procesos y metodologias de trabajo y alimentar el documento Anexo técnico</t>
  </si>
  <si>
    <t>PA-GSA-01</t>
  </si>
  <si>
    <t>Grupo Servicios Administrativos</t>
  </si>
  <si>
    <t>Mejorar la experiencia de los servidores, colaboradores y usuarios del MME a través de la transformación cultural, espacios abiertos y optimización de procesos misionales, digitales y transversales</t>
  </si>
  <si>
    <t>Espacios intervenidos, porcentaje de reduccion y piezas de campañas</t>
  </si>
  <si>
    <t>% de cumplimiento de actividades/ actividades programadas</t>
  </si>
  <si>
    <t>No reportó</t>
  </si>
  <si>
    <t>Gestión Financiera</t>
  </si>
  <si>
    <t>ambermudez</t>
  </si>
  <si>
    <t>lpgalindo</t>
  </si>
  <si>
    <t>PA-STH-01</t>
  </si>
  <si>
    <t>Subdirección de Talento Humano</t>
  </si>
  <si>
    <t>Gestionar promover y fortalecer la cultura organizacional potenciando el capital humano del Ministerio de Minas y Energía para cumplir el propósito superior y los valores del Ministerio de Minas y Energía</t>
  </si>
  <si>
    <t>Ejecución de los Planes y Programas para el desarrollo del capital Humano del Ministerio de Minas y Energía</t>
  </si>
  <si>
    <t>Porcentaje de cumplimiento del Plan Estratégico de Talento Humano</t>
  </si>
  <si>
    <t>Gestión del Talento Humano</t>
  </si>
  <si>
    <t>smrodriguez</t>
  </si>
  <si>
    <t>imruiz</t>
  </si>
  <si>
    <t>PA-GTIC-01</t>
  </si>
  <si>
    <t xml:space="preserve">Grupo de Soluciones Digitales </t>
  </si>
  <si>
    <t>Implementar Soluciones BI para la explotación avanzada de datos</t>
  </si>
  <si>
    <t>cantidad de Soluciones BI implementadas</t>
  </si>
  <si>
    <t>numero</t>
  </si>
  <si>
    <t>Se viene trabajando en levantamiento de necesidades y características para la generación de Estudios previos para iniciar el proceso de contratación</t>
  </si>
  <si>
    <t>Contratos realizados para: Ing. Analista de casos de uso</t>
  </si>
  <si>
    <t>TABLEROS BI SICOM. Se ejecutó el Plan de mejoras de trabajo de BI. Se realizó la fase 2 del plan de mejoras del BI además del paso a producción del cargue incremental.</t>
  </si>
  <si>
    <t>TABLEROS BI SICOM
1. Se realizó el desarrollo de consultas para modelo de alertas de desabastecimiento.
2. Capacitación personal del nuevo personal del MME. Se realizó en dos sesiones capacitación sobre la arquitectura y solución BI desarrollada para el MME.</t>
  </si>
  <si>
    <t>Plan de Seguridad y Privacidad de la Información</t>
  </si>
  <si>
    <t>Gobierno Digital</t>
  </si>
  <si>
    <t>Gestión tecnológica, de información y comunicación</t>
  </si>
  <si>
    <t>CAPACIDADES TECNOLÓGICAS - Servicios de información implementados</t>
  </si>
  <si>
    <t>micardenas</t>
  </si>
  <si>
    <t>PA-GTIC-02</t>
  </si>
  <si>
    <t>Liderar los procesos de Inteoperabilidad  inter-sectorial</t>
  </si>
  <si>
    <t>% procesos de Inteoperabilidad  inter-sectorial liderados e implementados</t>
  </si>
  <si>
    <t>% de procesos de interoperabilidad implementados+capas geovisor articuladas / proceso de interoperabilidad identificados +capacas identificadas</t>
  </si>
  <si>
    <t xml:space="preserve">Contratos realizados para : Analista de requerimientos, analista de casos de uso, ,  </t>
  </si>
  <si>
    <t>Se inicia el entendimiento del negocio, de construcción de formatos o plantillas para el desarrollo de las sesiones de trabajo y elaboración de hoja de ruta</t>
  </si>
  <si>
    <t>1. Se ha trabajado con la dirección de Energía Eléctrica, sobre el levantamiento inicial del año pasado y se ha detectado flujos de información entre los mismos grupos de trabajo de la Dirección y en relación con la OAAS y OARE.
2. Se ha trabajado en el levantamiento de requerimientos con el DANE, DNP, y se proyecta iniciar mesas de trabajo con ANH y ANM</t>
  </si>
  <si>
    <t>PA-GTIC-03</t>
  </si>
  <si>
    <t>Optimizar el Modelo de Arquitectura Empresarial de TI acorde a la evolución estratégica del Ministerio</t>
  </si>
  <si>
    <t>% de optimizacion Modelo AE de TI</t>
  </si>
  <si>
    <t>numero de dominios optimizados / numero de dominios MAE</t>
  </si>
  <si>
    <t>Se viene realizando los estudios de mercado base para identificación del presupuesto actualizado
Observaciones al modelo de Gobierno de TI</t>
  </si>
  <si>
    <t xml:space="preserve">Se viene trabajando en levantamiento de necesidades y características para la generación de Estudios previos para iniciar el proceso de contratación
Versión final Modelo de gobierno de TI </t>
  </si>
  <si>
    <t>1. Se desarrolla Proyecto de Resolución "Por la cual se adoptan los Lineamientos del Modelo de Gobierno de Tecnologías de la Información y del Modelo de Gobierno de Datos del Sector Minero Energético"
2. Se socializa con las entidades del Sector.</t>
  </si>
  <si>
    <t>Se encuentra en la etapa de revisión por parte de la Oficina Jurídica. Con la publicación de la resolución en el Portal Web para comentarios hasta el 17 de mayo.</t>
  </si>
  <si>
    <t>jcarce</t>
  </si>
  <si>
    <t>PA-GTIC-04</t>
  </si>
  <si>
    <t xml:space="preserve">Cumplir lineamientos de Gobierno Digital
</t>
  </si>
  <si>
    <t xml:space="preserve">% lineamientos de Gobierno Digital cumplidos y verificados en furag
</t>
  </si>
  <si>
    <t>lineamiento de GD cumplidos / lineamiento de GD</t>
  </si>
  <si>
    <t>Se adelantan mesas de trabajo para diligenciamiento del Furag en verificación</t>
  </si>
  <si>
    <t>Diligenciamiento de FURAG</t>
  </si>
  <si>
    <t>Diligenciamiento de FURAG completado, se adelantan mesa de trabajo para consolidar evidencias.</t>
  </si>
  <si>
    <t>CAPACIDADES TECNOLÓGICAS - Servicios tecnológicos</t>
  </si>
  <si>
    <t>cjosorio</t>
  </si>
  <si>
    <t>PA-GTIC-05</t>
  </si>
  <si>
    <t>Propender por el mejoramiento continuo  de las estrategias. Planes, y proyectos con componente digital a nivel institucional y sectorial.</t>
  </si>
  <si>
    <t>% ruta de Transformación Digital Facilitada tecnologicamente</t>
  </si>
  <si>
    <t xml:space="preserve"> proyectos de ruta de transformacion digital facilitados / proyectos de ruta identificados prizados</t>
  </si>
  <si>
    <t>Se adelantan Mesas de trabajo de tecnología bajo Convenio 344</t>
  </si>
  <si>
    <t>SE adelantan Mesas de trabajo de tecnología bajo convenio 344</t>
  </si>
  <si>
    <t>Se adelantan Mesas de trabajo de tecnología bajo convenio 344</t>
  </si>
  <si>
    <t>jepaez</t>
  </si>
  <si>
    <t>PA-GTIC-06</t>
  </si>
  <si>
    <t xml:space="preserve">Apoyar tecnicamente inciativas de otras dependencias con componente tecnologico y establecer su construcción y despliegue. </t>
  </si>
  <si>
    <t xml:space="preserve"> %iniciativas de otras dependencias con componente tecnologico apoyadas tecnicamente de manera efectiva</t>
  </si>
  <si>
    <t>numero de acompañamientosefectivos/numero de acompamientos solicitados</t>
  </si>
  <si>
    <t xml:space="preserve">Se realiza el acompañamiento verificaciones técnicas y funcionales de portal de autoservicios TH, implementaciones SISEG, SITH, SGDA, Buscador web, comisiones y viáticos  </t>
  </si>
  <si>
    <t xml:space="preserve">Se realiza Acompañamiento lanzamiento portal de autoservicios TH, mesas trabajo DIIE, implementaciones SISEG, SITH, SGDA, ajustes Fondo Becas, levantamiento rediseño fondo de becas, micrositio concurso CNSC, app Smart Office </t>
  </si>
  <si>
    <t>0,083</t>
  </si>
  <si>
    <t xml:space="preserve">Se realiza Acompañamiento al desarrollo de SICOM, implementaciones, pruebasy despgliegues de SISEG, SITH, SGDA, ajustes Fondo Becas, levantamiento rediseño fondo de becas, micrositio concurso CNSC, app Smart Office </t>
  </si>
  <si>
    <t>0,08333</t>
  </si>
  <si>
    <t>Se encuentra en producción SIGI, se realizan pruebas y despliegues de SISEG y SITH. Diseño de Salvador y Huella de carbono.  Ajustes de los micrositios concurso CNSC,  Transformación cultural y Fondo de becas. Acompamiento a SICOM.</t>
  </si>
  <si>
    <t>dromero</t>
  </si>
  <si>
    <t>PA-GTIC-07</t>
  </si>
  <si>
    <t>Grupo de Infraestructura Tecnológica</t>
  </si>
  <si>
    <t>Garantizar la operación de la infraestructura del Ministerio</t>
  </si>
  <si>
    <t>% de operación de la infraestructura del Ministerio</t>
  </si>
  <si>
    <t>aplicaciones operativas/total de aplicaciones habilitadas</t>
  </si>
  <si>
    <t>Se realiza Configuración herramienta de monitoreo de red, atención CAT</t>
  </si>
  <si>
    <t>Se realiza Cambio de switches y reemplazo equipos de computo como renovación de espacios de co-working, acondicionamiento centro de copiado</t>
  </si>
  <si>
    <t>1. Se realizó reemplazo de equipos de cómputo como renovación de espacios de co-working, acondicionamiento centro de copiado.
2. Se inició la instalación de equipos de cómputo en la sede principal del MME.</t>
  </si>
  <si>
    <t>1. Se realizó la instalación por completo de equipos de cómputo en la sede de archivo central en total 17 equipos.
2. Se inició la instalación de equipos de cómputo en la sede principal del MME, en su totalidad 225 equipos.
2.  Cambio switch y camaras.</t>
  </si>
  <si>
    <t>Plan Estratégico de Tecnologías de la Información y las Comunicaciones</t>
  </si>
  <si>
    <t>gamarin</t>
  </si>
  <si>
    <t>PA-GTIC-08</t>
  </si>
  <si>
    <t>Actualizar e Implementar el Modelo de Seguridad y Privacidad de la Información 
Implementar asegurar e innovar el MSPI?</t>
  </si>
  <si>
    <t>Se viene trabajando en levantamiento de necesidades y características  como parte del Levantamiento de requerimientos</t>
  </si>
  <si>
    <t>Se viene trabajando en  la Elaboración de fichas técnicas y estudios previos para sondeo de mercado</t>
  </si>
  <si>
    <t xml:space="preserve">Se ajusta propuesta para publicación de sondeo de mercado en SECOP según criterio del financiero y abogado de la oficina de Contractual. </t>
  </si>
  <si>
    <t xml:space="preserve">
1. Se recibieron 7 cotizaciones y se realiza el análisis del sondeo de mercado.
2. Estudios previos están en revisión para radicación en la oficina de Contractual y solicitud de CDP.
3. A la espera de documento anexo para la solicitud de CDP.
4. Se recibió el estudio de capacidad financiera con ajustes solicitados por el financiero de contractual, los cuales están siendo ajustados por el abogado del grupo. </t>
  </si>
  <si>
    <t>osanchez</t>
  </si>
  <si>
    <t>PA-GUR-01</t>
  </si>
  <si>
    <t>Grupo Unidad de Resultados</t>
  </si>
  <si>
    <t>Impulsar el cumplimiento de las metas transformacionales del sector minero energético</t>
  </si>
  <si>
    <t>Diseño y puesta en marcha del esquema de monitoreo, seguimiento y análisis al cumplimiento de las objetivos transformacionales del sector mineroenergético.</t>
  </si>
  <si>
    <t>Porcentaje del cumplimiento mensual de las metas de producto.</t>
  </si>
  <si>
    <t>El Ministro definió los objetivos transformacionales a los cuales hacer seguimiento por parte de la UR en 2021: Fuentes no convencionales de energía renovable en La Guajira, Acceso a energía eléctrica – Meta PND 100mil nuevos usuarios, Diversificación minera, Geotermia, Subasta de energía renovable,Misión de transformación energética. 
Durante el periodo se actualizó el tablero de seguimiento y se inició el monitoreo de estos temas con los enlaces correspondientes</t>
  </si>
  <si>
    <t>La Unidad de Resultados avanza satisfactoriamente en el seguimiento y análisis al cumplimiento de los objetivos transformacionales 2021, iniciamos a profundizar en esquemas de seguimiento precisos para cada uno de los OT, estableciendo planes de trabajo de seguimiento particularizados y avanzando especialmente en el seguimiento de la meta de 100K donde se implementó un Tablero de BI para la curva de conectados y se espera contar con reporte de alertas tempranas para el próximo periodo. Se tienen planes de acción completos para todas las iniciativas excepto para Misión de transformación energetica.</t>
  </si>
  <si>
    <t>La Unidad de Resultados avanza satisfactoriamente en el seguimiento y análisis al cumplimiento de los objetivos transformacionales 2021, se avanzó en la definición de esquemas de seguimiento precisos para cada uno de los OT, estableciendo planes de trabajo de seguimiento particularizados y avanzando especialmente en el seguimiento de la meta de Misión de Transformación Energética donde se implementó un Tablero de BI para facilitar el seguimiento preciso, aunque a la fecha no se ha logrado consolidar completamente el plan de acción de este Objetivo Transformacional, por falta de información por parte de los equipos ejecutores</t>
  </si>
  <si>
    <t>Direccionamiento Estratégico</t>
  </si>
  <si>
    <t>macamacho</t>
  </si>
  <si>
    <t>jfgutierrez</t>
  </si>
  <si>
    <t>PA-OAJ-01</t>
  </si>
  <si>
    <t>Oficina Asesora Jurídica</t>
  </si>
  <si>
    <t>Apoyar la reglamentación de temas relacionados con las metas transformacionales del Plan Nacional de Desarrollo</t>
  </si>
  <si>
    <t>Proyectos normativos, regulatorios y legislativos del sector minero energético</t>
  </si>
  <si>
    <t>([Número de  proyectos normativos, regulatorios y legislativos revisados]|[Número de  proyectos normativos, regulatorios y legislativos recibidos])*100</t>
  </si>
  <si>
    <t>Durante el mes de abril de 2021   la Oficina Asesora Jurídica, apoyo a las dependencias del MME que lo solicitaron,  en la revisión de catorce  (14) proyectos normativos, regulatorios y legislativos del sector minero energético</t>
  </si>
  <si>
    <t>Gestión con Valores para Resultados</t>
  </si>
  <si>
    <t>Gestión Jurídica</t>
  </si>
  <si>
    <t>PA-OAJ-02</t>
  </si>
  <si>
    <t xml:space="preserve">Resoluciones que resuelven solicitudes y recursos de reposición de aplazamiento de fecha de entrada en operación de proyectos sector eléctrico </t>
  </si>
  <si>
    <t>([Número de  Resoluciones que resuelven solicitudes y/o recursos de reposición de aplazamiento de fecha de entrada en operación de proyectos sector eléctricos proyectadas ]/|[Número de  Resoluciones que resuelven solicitudes y recursos de reposición de aplazamiento de fecha de entrada en operación de proyectos sector eléctrico recibidas ])*100</t>
  </si>
  <si>
    <t>8,33%</t>
  </si>
  <si>
    <t xml:space="preserve">Durante el mes de abril de 2021   la Oficina Asesora Jurídica resolvió siete (7)   solicitudes y recursos de reposición de aplazamiento de fecha de entrada en operación de proyectos sector eléctrico </t>
  </si>
  <si>
    <t>PA-OAJ-03</t>
  </si>
  <si>
    <t xml:space="preserve">Resoluciones Ejecutivas que declara de utilidad pública e interés social proyectos eléctricos y áreas  necesarias para su construcción y protección. </t>
  </si>
  <si>
    <t>([Número de  Resoluciones Ejecutivas que declara de utilidad pública e interés social proyectos eléctricos y áreas  necesarias para su construcción y protección proyectadas ] / [Número de  Resoluciones Ejecutivas que declara de utilidad pública e interés social proyectos eléctricos y áreas  necesarias para su construcción y protección recibidas])*100</t>
  </si>
  <si>
    <t>Durante el mes de abril de 2021   la Oficina Asesora Jurídica  resolvió ocho (8) solicitudes de declaración de áreas de utilidad pública e interés social proyectos eléctricos y áreas  necesarias para su construcción y protección</t>
  </si>
  <si>
    <t>PA-OAJ-04</t>
  </si>
  <si>
    <t>Conceptuar sobre temas del sector minero energético.</t>
  </si>
  <si>
    <t>Conceptos sobre temas del sector minero-energético emitidos</t>
  </si>
  <si>
    <t>[(Número de conceptos sobre temas del sector minero-energético emitidos / Número de conceptos sobre temas del sector minero-energético solicitados)*100]</t>
  </si>
  <si>
    <t>Durante el mes de abril de 2021, la Oficina Asesora Jurídica recibió diez (10) solicitudes de conceptos jurídicos y emitió ocho (8) conceptos jurídicos relacionados con temas del sector minero-energético</t>
  </si>
  <si>
    <t>PA-OAJ-05</t>
  </si>
  <si>
    <t xml:space="preserve">Implementación del Sistema de Información para el seguimiento a los proyectos de transmisión y distribución de energía </t>
  </si>
  <si>
    <t>Sistema de información digital y de levantamiento de datos para seguimiento a los proyectos de transmisión y distribución de energía implementado</t>
  </si>
  <si>
    <t>Programado para junio 2021</t>
  </si>
  <si>
    <t/>
  </si>
  <si>
    <t>PA-OAJ-06</t>
  </si>
  <si>
    <t>Implementar estrategias que reduzcan litigiosidad y generar acciones de litigio de alto impacto</t>
  </si>
  <si>
    <t>Actuaciones procesales y extraprocesales realizadas</t>
  </si>
  <si>
    <t>[(Número de actuaciones realizadas / Número de actuaciones requeridas)*100]</t>
  </si>
  <si>
    <t>Durante el mes de marzo de 2021, los Grupo de Defensa y Constitucional la Oficina Asesora Jurídica realizaron ciento dieciocho (118) actuaciones procesales ante los diferentes despachos judiciales</t>
  </si>
  <si>
    <t>PA-OAJ-07</t>
  </si>
  <si>
    <t>Realizar las actuaciones procesales y extraprocesales, mediante la implementación y puesta en marcha de la estrategía del litigio de alto impacto.</t>
  </si>
  <si>
    <t>Tasa de éxito procesal</t>
  </si>
  <si>
    <t>[(Número de fallos  favorables al MME /Número de fallos judiciales en los que hace parte el MME  emitidos por los despachos judiciales)*100]</t>
  </si>
  <si>
    <t>Durante el mes de abril de 2021, los los diferentes despachos judiciales emitieron treinta y siete  (37) fallos favorables a los intereses del MME</t>
  </si>
  <si>
    <t>PA-OAJ-08</t>
  </si>
  <si>
    <t>Diseñar e implementar estrategia integral de colaboración armónica en coordinación con las entidades del sector</t>
  </si>
  <si>
    <t>Estrategía de colaboración armónica</t>
  </si>
  <si>
    <t>PA-OAJ-09</t>
  </si>
  <si>
    <t>Adoptar metodologías para la implementación del litigio estratégico.</t>
  </si>
  <si>
    <t>Asesorias Legales a las autoridades territoriales y comunidades</t>
  </si>
  <si>
    <t xml:space="preserve">Programado cinco (5) para junio y cinco (5) para noviembre </t>
  </si>
  <si>
    <t>PA-OAJ-010</t>
  </si>
  <si>
    <t>Adoptación metodologías para la implementación del litigio estratégico.</t>
  </si>
  <si>
    <t>Documentos metodológicos</t>
  </si>
  <si>
    <t xml:space="preserve">Programado siete (7) para junio y ocho (8) para noviembre </t>
  </si>
  <si>
    <t>PA-OAJ-011</t>
  </si>
  <si>
    <t>Desarrollar acciones para el litigio estratégico en los diferentes procesos que tenga interés el Ministerio de Minas y Energía.</t>
  </si>
  <si>
    <t>Documentos de lineamientos técnicos</t>
  </si>
  <si>
    <t>Cuatro (4) documentos programados para marzo, junio, septiembre y noviembre. En marzo se entregaron 2</t>
  </si>
  <si>
    <t>PA-OAJ-012</t>
  </si>
  <si>
    <t>Revisión y actualización de la documentación de la OAJ en el Sistema de Gestiónde calidad.</t>
  </si>
  <si>
    <t>([Número de documentos sistema gestión de la calidad revisados]|[Número de documentos sistema gestión de la calidad publicados])*100</t>
  </si>
  <si>
    <t>En elaboración</t>
  </si>
  <si>
    <t>PA-OAJ-013</t>
  </si>
  <si>
    <t>Analizar  la pertinencia para eliminación del trámites de informes de nómina y posible incluisión  en la estrategia de racionalización 2021.</t>
  </si>
  <si>
    <t>Documento análisis trámite informes de nómina</t>
  </si>
  <si>
    <t>Metas de Producto</t>
  </si>
  <si>
    <t>Indicador
Meta de Producto</t>
  </si>
  <si>
    <t>Responsable de reporte @minenergia</t>
  </si>
  <si>
    <t>Unidad de Medida</t>
  </si>
  <si>
    <t>Evidencias</t>
  </si>
  <si>
    <t>Fechas</t>
  </si>
  <si>
    <t xml:space="preserve">Ejecutado </t>
  </si>
  <si>
    <t>Meta 2021</t>
  </si>
  <si>
    <t>Programación de metas mensuales</t>
  </si>
  <si>
    <t>Dependencia</t>
  </si>
  <si>
    <t>Avance dependencia</t>
  </si>
  <si>
    <t>Programado dependencia</t>
  </si>
  <si>
    <t>Proposito</t>
  </si>
  <si>
    <t>Meta Resultado</t>
  </si>
  <si>
    <t>Tipo / medio</t>
  </si>
  <si>
    <t>Ubicación</t>
  </si>
  <si>
    <t>Sumatoría programación</t>
  </si>
  <si>
    <t xml:space="preserve">Número de pulicaciones en medios masivos de comunicacion gestionadas por el grupo de Comunicaciones y Prensa del Ministerio de Minas y Energía.    </t>
  </si>
  <si>
    <t xml:space="preserve">Rondas regionales de medios de comunicación, con voceros oficiales de la entidad </t>
  </si>
  <si>
    <t>Plan de Acción Anual - PAA</t>
  </si>
  <si>
    <t>Ronda</t>
  </si>
  <si>
    <t>Rondas regionales en medios</t>
  </si>
  <si>
    <t>Bogota</t>
  </si>
  <si>
    <t>Entrevistas a los voceros oficiales del ministerio, atraves de medios de comunicación regionoles</t>
  </si>
  <si>
    <t>Minimo una Ronda regional mensual de medios en departamentos estratégicos para proyectos de reactivación sostenible y/o departamentos productores</t>
  </si>
  <si>
    <t>Ronda regional</t>
  </si>
  <si>
    <t xml:space="preserve">Encuentro con lideres de opinion o entrevista en medio nacional  al ministro de Minas y Energia minimo uno al mes </t>
  </si>
  <si>
    <t>Encuentros</t>
  </si>
  <si>
    <t>base de datos de encuentros con lideres de opinion</t>
  </si>
  <si>
    <t>Entrevistas al ministro de Minas y Energia a traves de medios nacionales de comunicación, gestionados desde el Grupo de Comunicaciones y Prensa</t>
  </si>
  <si>
    <t>Elaboracion de Estrategias de comunicación enfocada a proyectos estrategicos del sector minero Energetico (Guajira, Proyectos piloto de investigacion integral, mineria y medidores inteligentes)</t>
  </si>
  <si>
    <t>gvanegas</t>
  </si>
  <si>
    <t>Estrategias elaboradas por el Grupo de Comunicaciones y Prensa del Ministerio de Minas y Energia</t>
  </si>
  <si>
    <t>Se genera las estrategias de comunicación correspondiente a los temas "prevencion de la accidentalidad minera" y "Yacimientos no convencionales YNC"</t>
  </si>
  <si>
    <t>Se genera las estrategias de comunicación correspondiente a los temas "Guajira" y "Medidores inteligentes"</t>
  </si>
  <si>
    <t xml:space="preserve">(porcentaje de personas encuestadas que reconocen la efectividad de la comunicación interna para la cohesión de los equipos y para la transferencia de conocimiento.   </t>
  </si>
  <si>
    <t>Desarrollo del programa "Las jugadas del equipo 10"</t>
  </si>
  <si>
    <t>programa</t>
  </si>
  <si>
    <t>Programas presentados a traves de los canales internos de comunicación</t>
  </si>
  <si>
    <t>Se realizó La Jugadas del equipo 10 con el Ministro y los viceministros. 10 de agosto.</t>
  </si>
  <si>
    <t xml:space="preserve">Se realizó Las Jugadas del equipo 10 con las personas internamente. Versión amor y amistad.  </t>
  </si>
  <si>
    <t>Desarrollo del programas de contenidos en vivo</t>
  </si>
  <si>
    <t>Se realizaron los siguientes eventos: 1.#MinenergíaTalks - Conoce el paso a paso para desarrollar integralmente reglamentos técnicos desde una perspectiva jurídicos. 2.Las jugadas del equipo-  Edición equipos que valen oro. 3.Te invitamos a participar de la jornada de inducción y reinducción Minenergía. 4.Capacitación - Sistema de gestión de calidad - Contexto de la organización. 5.Café ON con la Secretaría General, nuevas noticias. 6.Entrevista en vivo con el viceministro Miguel Lotero🎙Conoce el ABC de la Ley de Transición Energética en un 2x3 ⚡️7. Taller de Formación en Derechos Humanos🌿 8. #Capacitación | Aprende a darle un uso más eficiente a teams y outlook 💻 9. Gran lanzamiento de Una Mina de Energía con Mónica Gasca, líder de proyectos del sector energético ☕🇨🇴.</t>
  </si>
  <si>
    <t>1.Se realizó Facebook Live de Hidrogeno. https://fb.watch/8A9IjuLc19/ 2.Se realizó transmisión de Lanzamiento de la hoja de ruta del hidrógeno.                      3. Capacitación de uso a One Drive y Hub de aprendizaje
4. Capacitación. Sistema antilavado de activos
5. Energy Ted de empatía
6. Capacitación de Ciberseguridad
7. Energy Ted de bases de trabajo en equipo
8. Webinar con Transparencia por Colombia
9. Capacitación de Ciberseguridad</t>
  </si>
  <si>
    <t>Desarrollo del programa "Empresas que se ponen la 10"</t>
  </si>
  <si>
    <t>Se sacaron los primeros 4 cortos de la empresa Cerro Matoso y la historia ya está terminada para lanzarla.</t>
  </si>
  <si>
    <t>Se realizó lanzamiento de Emepresas que se ponen la 10 con Cerro Matoso. https://www.facebook.com/MinEnergiaCo/videos/897969304179113</t>
  </si>
  <si>
    <t xml:space="preserve">Impacto de las publicaciones en canales digitales propios del Ministerio   </t>
  </si>
  <si>
    <t>Alcance de las publicaciones difundidas a traves de los canales propios de comunicación del Ministerio</t>
  </si>
  <si>
    <t>jsecheverri</t>
  </si>
  <si>
    <t>Personas</t>
  </si>
  <si>
    <t>Informe de seguimiento de alcance de las publicaciones</t>
  </si>
  <si>
    <t xml:space="preserve">
Diagnóstico de redes y revisión de acciones desarrolladas en 2020</t>
  </si>
  <si>
    <t>Interacciones en las publicaciones difundidas a traves de los canales propios de comunicación del Ministerio</t>
  </si>
  <si>
    <t>Informe de seguimiento de interacciones de las publicaciones</t>
  </si>
  <si>
    <t>Crecimiento del numero de seguidores en las redes sociales del Ministerio</t>
  </si>
  <si>
    <t>Informe de seguimiento del incremento de los seguidores en las redes sociales del ministerio</t>
  </si>
  <si>
    <t>Diagnóstico de redes y revisión de acciones desarrolladas en 2020</t>
  </si>
  <si>
    <t>Nuevos usuarios con servicio de energia electrica con recursos Publicos</t>
  </si>
  <si>
    <t>Numero de Usarios
Hacer seguimiento mensual a la conexión de nuevos usuarios con servicio de energia electrica mediante los fondos FAZNI, FAER, PTSP y SGR</t>
  </si>
  <si>
    <t>Plan Estratégico Institucional - PEI</t>
  </si>
  <si>
    <t>sisalamanca</t>
  </si>
  <si>
    <t>Archivo en excel-Matriz de usuarios</t>
  </si>
  <si>
    <t>Carpeta compartida</t>
  </si>
  <si>
    <t>" A 31 de Agosto del año 2021, se registraron 2.393 nuevos usuarios beneficiados con el servicio de energía eléctrica,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(310) nuevos usuarios, ubicados en el departamento de Boyacá, municipio de Jenesano; y (105) nuevos usuarios, ubicados en el departamento de Caquetá, municipio de Puerto Rico. Y financiados con recursos del FAZNI: (629) nuevos usuarios, ubicados en el departamento de Meta, municipio de Puerto Rico.”</t>
  </si>
  <si>
    <t>A 30 de Septiembre del año 2021, se registraron 1.019 nuevos usuarios beneficiados con el servicio de energía eléctrica, de los cuales, fueron financiados con recursos del IPSE (10) nuevos usuarios, ubicados en San Andrés y Providencia; y los restantes fueron financiados con recursos del SGR, distribuidos así: (174) nuevos usuarios, ubicados en el municipio de Agustín Codazzi, (55) nuevos usuarios ubicados en el municipio de Becerril y (130) nuevos usuarios ubicados en el municipio de La Jagua de Ibirico, departamento de Cesar; (140) nuevos usuarios, ubicados en el municipio de Moñitos, departamento de Córdoba; (253) nuevos usuarios, ubicados en el municipio de Fonseca, (50) nuevos usuarios ubicados en el municipio de Barrancas y (175) nuevos usuarios ubicados en el municipio de Dibulla, departamento de La Guajira y (32) nuevos usuarios ubicados en el municipio de Valle del Guamuez, departamento de Putumayo</t>
  </si>
  <si>
    <t xml:space="preserve">Nuevos usuarios con servicio de energia electrica con recursos privados   </t>
  </si>
  <si>
    <t># de usuarios conectados año 2021 con recursos privados</t>
  </si>
  <si>
    <t>Archivo en excel</t>
  </si>
  <si>
    <t>En el tercer trimestre del año los OR reportaron 3056 nuevos usuarios. Durante el 2021 los Operadores de Red han reportado 7133</t>
  </si>
  <si>
    <t>Nuevos usuarios con recursos asignados FAZNI y FAER   
Usuario 9167</t>
  </si>
  <si>
    <t>Gestionar la estructuración y viabilización  de proyectos de acceso a la energia electrica para beneficiar nuevos usuarios con servicio  en las zonas rurale - Proyectos aprobados para comité</t>
  </si>
  <si>
    <t>Proyectos radicados por IPSE y UPME ante el Ministerio</t>
  </si>
  <si>
    <t>Pagina web</t>
  </si>
  <si>
    <t>En el mes de agosto se radico un proyecto en Caqueta</t>
  </si>
  <si>
    <t>Finalizado</t>
  </si>
  <si>
    <t>Preparar y realizar comités para asignar recursos a proyectos de electrificación -Actas de comité</t>
  </si>
  <si>
    <t>Acta comité</t>
  </si>
  <si>
    <t>FAZNI: En el mes de agosto DNP aprobó las vigencias futuras. La Minuta Zambrano: Minuta definida, los estudios previos se radican en septiembre.
La minuta del proyecto Guajira: Se realizaron mesas de trabajo para la definición de las minutas, se proyecta que en septiembre termine este proceso.
PLC de los proyectos creados en NEÓN.
FAER: No se reporta avance en el mes de agosto, respecto al objetivo de este seguimiento que es asignación de recursos para nuevos usuarios, sin embargo, el 9 y 17 de agosto se celebró el CAFAER 57 y está pendiente la publicación del acta. Por otro lado, en el mes de agosto se radico un proyecto de Caquetá, y actualmente están evaluando los riesgos para este.</t>
  </si>
  <si>
    <t>FAZNI:    En septiembre MHCP aprobo vigencias futuras
FAER: Sigue pendiente la definición del comité para asignación de recursos paa nuevos proyectos</t>
  </si>
  <si>
    <t>Matriz con numero de contratos firmados</t>
  </si>
  <si>
    <t>Sharepoint</t>
  </si>
  <si>
    <t>Sin iniciar</t>
  </si>
  <si>
    <t>FAZNI:  Minuta Bolivar: Se proyecta firmar la segunda semana de octubre.
La minuta del proyecto Guajira: Se realiza CAFAZNI para signar el ejecutor del proyecto.
FAER: Sin iniciar</t>
  </si>
  <si>
    <t xml:space="preserve">Usuarios beneficiados en comité PRONE    </t>
  </si>
  <si>
    <t>Preparar y realizar convocatoria - Prone</t>
  </si>
  <si>
    <t>#.</t>
  </si>
  <si>
    <t>Publicación convocatoria</t>
  </si>
  <si>
    <t>Finalizada. convocatoria PRONE publicada el 26 de abril hasta el  10 de mayo con la  Resolución 40131 del 26 de abril de 2021</t>
  </si>
  <si>
    <t xml:space="preserve"> Asignar recursos a proyectos de normalización de redes mediante comité</t>
  </si>
  <si>
    <t>Acta de comité</t>
  </si>
  <si>
    <t>Vigencias futuras aprobadas por DNP.
Y los estudios previos se radican en septiembre en GGC</t>
  </si>
  <si>
    <t>Vigencias futuras aprobadas por MHCP.</t>
  </si>
  <si>
    <t>Comprometer recursos asignados en comité</t>
  </si>
  <si>
    <t>se han suscrito 49 contratos de 55.  Falta que EMSA envia el acta de junta directiva para finalizar con el proceso de adjudicación.</t>
  </si>
  <si>
    <t xml:space="preserve">% de avance mecanismos de universalización   </t>
  </si>
  <si>
    <t>Realizar documentos de analisis y recomendaciones para la puesta en operación del delta tarifario</t>
  </si>
  <si>
    <t>Docmento analisis delta tarifario</t>
  </si>
  <si>
    <t>Archivo compartido</t>
  </si>
  <si>
    <t>Actividad finalizada</t>
  </si>
  <si>
    <t>Elaborar borrador de resolución delta tarifario</t>
  </si>
  <si>
    <t>Publicación de resolucion a comentarios</t>
  </si>
  <si>
    <t>Pagina Web</t>
  </si>
  <si>
    <t>Expedir resolución delta tarifario</t>
  </si>
  <si>
    <t>Resolución expedida</t>
  </si>
  <si>
    <t>Delta tarifario: Resolución 40172 del 3 de junio de 2021</t>
  </si>
  <si>
    <t>Aprobación borrador resolución redes logisticas</t>
  </si>
  <si>
    <t>Resolución aprobada</t>
  </si>
  <si>
    <t>Publicación resolución redes logisticas</t>
  </si>
  <si>
    <t>Expedir resolución redes logisticas</t>
  </si>
  <si>
    <t>Finalizado: Resolución Número 40094 de marzo 25 de 2021</t>
  </si>
  <si>
    <t xml:space="preserve">% de avance en la sistematización de los procesos  de administración de subsidios del sector electrico   </t>
  </si>
  <si>
    <t>Cargue del segundo trimestre 2021 en SISEG al 80% en número de empresas por fondo</t>
  </si>
  <si>
    <t>Aplicativo en producción y cargue de archivo por empresas</t>
  </si>
  <si>
    <t>SISEG</t>
  </si>
  <si>
    <t>25%. Se envió correo a las diferentes empresas para realizar la capacitación la segunda semana de septiembre.</t>
  </si>
  <si>
    <t xml:space="preserve"> Esta actividad se cierra, por que el segundo trimestre las empresas cargaran en fase productiva y van a cargar 100% el segundo trimestre.</t>
  </si>
  <si>
    <t>Información historica y estructurada lista para el cargue en SISEG</t>
  </si>
  <si>
    <t>Información historica en SISEG</t>
  </si>
  <si>
    <t>Servidor-SISEG</t>
  </si>
  <si>
    <t>TICS inicio el proceso de cargue. En septiembre inicia el proceso de revisión de la información cargada</t>
  </si>
  <si>
    <t>En octubre el equipo revisara la información cargada.</t>
  </si>
  <si>
    <t>Desarrollo y ajuste al modulo de reportes para visualizar la base de datos</t>
  </si>
  <si>
    <t>Reporte datos historicos</t>
  </si>
  <si>
    <t>Finalizada</t>
  </si>
  <si>
    <t>Modulo de distribución</t>
  </si>
  <si>
    <t>Modulo de distibución</t>
  </si>
  <si>
    <t>No se reporta avance en el mes deagosto. Se le dio prioridad a los requerimientos de las empresas</t>
  </si>
  <si>
    <t xml:space="preserve"> Se le dio prioridad a los requerimientos de las empresas</t>
  </si>
  <si>
    <t>Modulo de proyecciones</t>
  </si>
  <si>
    <t>Sin iniciar. Se le dio prioridad a los requerimientos de las empresas</t>
  </si>
  <si>
    <t>Se reviso el estado del modulo y se realizaron 2 reuniones para definir la necesidad.</t>
  </si>
  <si>
    <t xml:space="preserve">% de avance en la actualización de reglamentos técnicos DEE   </t>
  </si>
  <si>
    <t>Expedir la resolución del nuevo Reglamento Técnico de Instalaciones Eléctricas - RETIE</t>
  </si>
  <si>
    <t>orojas</t>
  </si>
  <si>
    <t>Resolución reglamento RETIE</t>
  </si>
  <si>
    <t>pagina web</t>
  </si>
  <si>
    <t>No se reporta avance en el mes de agosto. Min Ambiente envió el documento la última semana de agosto y el grupo de reglamentos se encuentra revisándolo. Se debe actualizar el cronograma con las siguientes actividades: Revisión jurídica DEE y Revisión OAJ. Se propone replantear cronograma con las actividades que se ejecutaran solo en 2021</t>
  </si>
  <si>
    <t>El avance planeado para el 30 de septiembre es de 100% 
Los documentos borrador (Anteproyecto) se encuentran finalizados. Actualmente se esta trabajando en la memoria justificativa y en la resolución, después se envía a OAJ para revisión.
El avance real en las actividades en ejecución es el siguiente:
LIBRO 1- DISPOSICIONES GENERALES: Avance Real: 100%
LIBRO 2- EVALUACIÓN DELA CONFORMIDAD Avance real: 100%
LIBRO 3-PRODUCTOS: Avance real: 100%
LIBRO 4-INSTALACIONES: Avance real: 100%</t>
  </si>
  <si>
    <t>Expedir  resolución del Reglamento Técnico de iluminación y Alumbrado Publico - RETILAP</t>
  </si>
  <si>
    <t>Resolución reglamento RETILAP</t>
  </si>
  <si>
    <t>El avance planeado para el 31 de agosto  se ejecutó el 94%.
En el mes de agosto se enviaron los libros 1, 2 y 3 a los diferentes expertos y agremiaciones. Actualmente el grupo de reglamentos se encuentra en el proceso de análisis a los comentarios realizados. Por otro lado, el libro 4 se encuentra en revisión y ajuste para ser enviado a los expertos y agremiaciones.
El avance real en las actividades en ejecución es el siguiente:
LIBRO 1: ASPECTOS GENERALES: Avance real: 98%
LIBRO 2 – DISEÑO DE INSTALACIONES DE ILUMINACIÓN: Avance real 95%
LIBRO 3 – PRODUCTOS DE ILUMINACIÓN: Avance real 91%
LIBRO 4 – EVALUACIÓN DE LA CONFORMIDAD: Avance real 94%</t>
  </si>
  <si>
    <t>El avance planeado para el 30 de septiembre debía ser del 100% y realmente se ejecutó el 96%.
Se encuentra en revisión de los diferentes expertos.
El avance real en las actividades en ejecución es el siguiente:
LIBRO 1: ASPECTOS GENERALES: Avance real: 98%
LIBRO 2 – DISEÑO DE INSTALACIONES DE ILUMINACIÓN: Avance real 95%
LIBRO 3 – PRODUCTOS DE ILUMINACIÓN: Avance real 94%
LIBRO 4 – EVALUACIÓN DE LA CONFORMIDAD: Avance real 96%</t>
  </si>
  <si>
    <t>Expedir resolución del Reglamento Técnico de Sistemas e Instalaciones Térmicas - RETSIT</t>
  </si>
  <si>
    <t>Resolución reglamento RETSIT</t>
  </si>
  <si>
    <t>El avance planeado para el 31 de agosto e se ejecutó el 78%.
En el mes de agosto se enviaron todos los capítulos a comentarios y el equipo se encuentra en el análisis de estos.
El avance real en las actividades en ejecución es el siguiente:
LIBRO 1- DISPOSICIONES GENERALES: Avance Real: 100%
LIBRO 2- EVALUACIÓN DEL A CONFORMIDAD Avance real: 71%
LIBRO 3-PRODUCTOS: Avance real: 84%
LIBRO 4-INSTALACIONES: Avance real: 73%</t>
  </si>
  <si>
    <t xml:space="preserve">El documento se encuentra en revisión por parte del equipo para enviarlo posteriormente a OAJ. </t>
  </si>
  <si>
    <t>Expedir  documento analisis de imapcto normativo Reglamento técnico de etiquetado - RETIQ</t>
  </si>
  <si>
    <t>Documento de analisis</t>
  </si>
  <si>
    <t>No se reporta avance en el mes de agosto. El grupo de reglamentos se encuentra a la espera de que el FENOGE cite a comité para presentar la propuesta de modificación de consultoría.</t>
  </si>
  <si>
    <t>FENOGE en el proceso de contratación. Las ofertas se presentaron el 29 de septiembre y actualmente se encuentran dando respuesta a los informes</t>
  </si>
  <si>
    <t xml:space="preserve">Nuevos usuarios con recursos asignados FAZNI y FAER </t>
  </si>
  <si>
    <t>Nuevos usuarios con servicio de energía eléctrica en municipios PDET (DEE)</t>
  </si>
  <si>
    <t>SIIPO</t>
  </si>
  <si>
    <t>" A 31 de Agosto del año 2021, se registraron 2.083 nuevos usuarios beneficiados con el servicio de energía eléctrica en municipios PDET,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(105) nuevos usuarios, ubicados en el departamento de Caquetá, municipio de Puerto Rico. Y financiados con recursos del FAZNI: (629) nuevos usuarios, ubicados en el departamento de Meta, municipio de Puerto Rico.”</t>
  </si>
  <si>
    <t> A 30 de Septiembre del año 2021, se registraron 1.009 nuevos usuarios beneficiados con el servicio de energía eléctrica, financiados con recursos del SGR, distribuidos así: (174) nuevos usuarios, ubicados en el municipio de Agustín Codazzi, (55) nuevos usuarios ubicados en el municipio de Becerril y (130) nuevos usuarios ubicados en el municipio de La Jagua de Ibirico, departamento de Cesar; (253) nuevos usuarios, ubicados en el municipio de Fonseca, y (175) nuevos usuarios ubicados en el municipio de Dibulla, departamento de La Guajira y (32) nuevos usuarios ubicados en el municipio de Valle del Guamuez, departamento de Putumayo</t>
  </si>
  <si>
    <t xml:space="preserve">Nueva infraestructura energética para comercio internacional </t>
  </si>
  <si>
    <t>SINERGÍA</t>
  </si>
  <si>
    <t>mecanismo</t>
  </si>
  <si>
    <t>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</si>
  <si>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en el 2021</t>
  </si>
  <si>
    <t>Usuarios beneficiados con programas de eficiencia energética 
FENOGE</t>
  </si>
  <si>
    <t>Con corte a agosto, se han beneficiado 1.126 usuarios en el recambio de neveras, bombillas y aires acondicionados en estratos 1, 2 y 3 en el Archipiélago de San Andrés, Providencia y Santa Catalina, y 1.421 usuarios en el programa Caribe Eficiente sobre el recambio de neveras tropicalizadas en la Región Caribe</t>
  </si>
  <si>
    <t>Con corte a septiembre se han beneficiado 530 usuarios. Se han beneficiado 228 usuarios en el recambio de neveras, bombillas y aires acondicionados en estratos 1, 2 y 3 en el Archipiélago de San Andrés, Providencia y Santa Catalina, y 302 usuarios en el programa Caribe Eficiente sobre el recambio de neveras tropicalizadas en la Región Caribe</t>
  </si>
  <si>
    <t xml:space="preserve">Promedio de la duración de interrupciones del servicio de energía eléctrica al año </t>
  </si>
  <si>
    <t>Matriz</t>
  </si>
  <si>
    <t>DNP rechazó la información remitida, no se reportará</t>
  </si>
  <si>
    <t>Promedio de la cantidad de interrupciones del servicio de energía eléctrica al año</t>
  </si>
  <si>
    <t xml:space="preserve">Desarrollar la implementación de los lineamientos de fomento minero a través de una red de prestadores de servicios.   </t>
  </si>
  <si>
    <t>Memorandos de entendimiento firmados en los departamentos priorizados</t>
  </si>
  <si>
    <t>ajarias@minenergia.gov.co</t>
  </si>
  <si>
    <t>Numero</t>
  </si>
  <si>
    <t>Documentos</t>
  </si>
  <si>
    <t>drive DFM</t>
  </si>
  <si>
    <t>A la espera de que la alta dirección defina fecha para la firma del memorando de entendimiento de Boyacá.
Firmados los departamentos de Antioquia, Cundinamarca y Caldas.</t>
  </si>
  <si>
    <t>A la espera de que se gestione la firma del ministro por parte de la alta dirección para el memorando de entendimiento de Boyacá.
Firmados los departamentos de Antioquia, Cundinamarca y Caldas.</t>
  </si>
  <si>
    <t>Numero de planes de acción aprobados</t>
  </si>
  <si>
    <t>Cumplido</t>
  </si>
  <si>
    <t>Redes de servicios de apoyo para el fomento minero creadas en los departamentos priorizados</t>
  </si>
  <si>
    <t>Documentos, informes</t>
  </si>
  <si>
    <t xml:space="preserve">Porcentaje del esquema operativo del ecosistema de fomento diseñado y aprobado. (Procesos, procedimientos, metricas, metodologias, documentos, etc) </t>
  </si>
  <si>
    <t>Servicios del portafolio diseñados</t>
  </si>
  <si>
    <t>Se están adelantando acercamientos con nuevos aliados, así mismo se esta estructurando el documento que soportará los acuerdos de servicios con aliados.</t>
  </si>
  <si>
    <t>Se cuenta con 50 servicios diseñados y que hacen parte del portafolio integrado de servicios de fomento minero.</t>
  </si>
  <si>
    <t>Propuesta de arreglo institucional de fomento minero elaborada</t>
  </si>
  <si>
    <t>La consultoría BID entregó al Ministerio de Minas y Energía los productos que contienen la propuesta de ajuste institucional para el fomento minero. En revisión y evaluación.</t>
  </si>
  <si>
    <t>La consultoría BID entregó al Ministerio de Minas y Energía los productos que contienen la propuesta de ajuste institucional para el fomento minero.</t>
  </si>
  <si>
    <t>Proyectos presentados a través de la convocatoria oro-chatarra evaluados.</t>
  </si>
  <si>
    <t>aframos@minenergia.gov.co</t>
  </si>
  <si>
    <t>Drive DFM</t>
  </si>
  <si>
    <t>Proyectos gestionados para acceder a recursos del sistema general de regalias</t>
  </si>
  <si>
    <t>Se tiene el documento de convocatoria para incentivo a la producción, el cual fue presentado a la alta dirección, quien dio el aval para continuar el ejercicio con la comisión rectora. De otra parte, se cuenta con el aval integral de aprobación del proyecto tipo para plantas de beneficio de mineral aurífero comunitarias, el cual sera socializado a los entes territoriales una vez publicado en la pagina del DNP. Así mismo se ha venido realizando seguimiento a los entes territoriales a los cuales se les asignaron recursos para proyectos de fomento minero en el marco de la convocatoria Res 40356 de 2020.</t>
  </si>
  <si>
    <t>Se realizó la socialización de los lineamientos de formalización para el fomento minero, que permitirán acceder a la convocatoria de incentivo a la producción, teniendo a la fecha alrededor de 15 proyectos identificados en fase III.</t>
  </si>
  <si>
    <t>Modelo de negocio minero en Chocó implementado</t>
  </si>
  <si>
    <t>El equipo MME realizó la edición de los documentos del modelo de acuerdo a las observaciones del equipo Chocó y se remitieron a la secretaria técnica el día 1 septiembre</t>
  </si>
  <si>
    <t>Se está trabajando en la planeación de la mesa  de dialogo permanente donde será llevado el modelo para la validación de las comunidades en donde asistirá el ministro de minas y todas las comunidades .</t>
  </si>
  <si>
    <t>Seguimientos realizados  a la implementación del Modelo</t>
  </si>
  <si>
    <t>fchamorro@minenergia.gov.co</t>
  </si>
  <si>
    <t>Documento, Listados de Asistencia, Memorias</t>
  </si>
  <si>
    <t>x</t>
  </si>
  <si>
    <t>hasta que el modelo no sea validado no se puede iniciar la implementación</t>
  </si>
  <si>
    <t xml:space="preserve">Evaluación realizadas sobre las  generalidades en la implementacion del modelo </t>
  </si>
  <si>
    <t>A la espera de la validación del modelo por parte de la mesa del chocó.</t>
  </si>
  <si>
    <t>Porcentaje de avance en asesorías técnicas y jurídica a 5 consejos comunitarios  en relación con alianzas empresariales para el desarrollo de proyectos mineros a solicitud de los mismos. (SINERGIA NARP 2021)</t>
  </si>
  <si>
    <t>X</t>
  </si>
  <si>
    <t>Sin avance para la actividad</t>
  </si>
  <si>
    <t xml:space="preserve">Mecanismo de seguimiento, monitoreo, control y evaluación a lineamientos de política   </t>
  </si>
  <si>
    <t>Mesas de trabajo con interesados para la recopilación de requisitos, lecciones aprendidas y recomendaciones para el diseño de la herramienta.</t>
  </si>
  <si>
    <t>arocha@minenergia.gov.co</t>
  </si>
  <si>
    <t>Listas de asistencia, documentos, informes</t>
  </si>
  <si>
    <t>Mecanismo diseñado</t>
  </si>
  <si>
    <t>Documentos, Informes</t>
  </si>
  <si>
    <t>Se realizó la entrega de la parametrizando de la herramienta aportada por el grupo de infraestructura y se están evaluando entre el consultor y el grupo de infraestructura, los requisitos de la DFM adicionales para la herramienta.</t>
  </si>
  <si>
    <t>En etapa pre-contractual los procesos de contratación para el desarrollo de los módulos de evaluación y política para la herramienta AvanzaME. Se estima que en un periodo de 2 meses se espera la entrega de los productos que complementaran la herramienta AvanzaME, para que esta cumpla con los requerimientos de la DFM.</t>
  </si>
  <si>
    <t xml:space="preserve">Adoptar e implementar el Plan estratégico sectorial fase II para el cumplimiento del convenio de minamata.   </t>
  </si>
  <si>
    <t>Socialización del plan propuesto al interior de las instituciones del sector minero</t>
  </si>
  <si>
    <t>lfpolania@minenergia.gov.co</t>
  </si>
  <si>
    <t>Adopción del plan mediante acto administrativo</t>
  </si>
  <si>
    <t>documento</t>
  </si>
  <si>
    <t>Ya se cuenta con el VoBo de  las entidades responsables, se esta preparando la presentación para la alta dirección, es importante mencionar que una vez revisado el mecanismo de adopción de este plan por parte de la asesora jurídica de la dirección se indico que este no se adopta mediante acto administrativo, sino que será publicado en la pagina web del MME</t>
  </si>
  <si>
    <t>Pendiente la publicación en la pagina del ministerio.</t>
  </si>
  <si>
    <t>Numero de escenarios de socialización del plan realizados con interesados.</t>
  </si>
  <si>
    <t xml:space="preserve"> Será socializado una vez sea avalado por la alta dirección.</t>
  </si>
  <si>
    <t xml:space="preserve">Se realizaron 3 socializaciones con partes interesadas de las cuales participaron: 1 al interior del ministerio (DFM, OAAS, DME, Viceministerio de Minas y asuntos internacionales). 2 Entidades Adscritas y delegadas (ANM, SGC, UPME, Gob Antioquia). 3 Otras entidades (MINTRANSPORTE, MINCOMERCIO, MINSALUD, MADS, MINAGRICULTURA, MINDDEFENSA, Contraloria, SENA, DNP, MINTRABAJO) </t>
  </si>
  <si>
    <t>Porcentaje de implementación de las acciones del plan año 1</t>
  </si>
  <si>
    <t>Una vez sea publicado el plan se dará inicio al ejercicio de seguimiento a la implementación del mismo, sin embargo se resalta que las actividades que contiene dicho plan se han desarrollado de conformidad con lo planeado por cada una de las entidades responsables.</t>
  </si>
  <si>
    <t>Se registra un avance del 43% de acuerdo a lo reportado por cada uno de los responsables de la ejecución del plan.</t>
  </si>
  <si>
    <t>Piloto de remediación para recuperación de mercurio en relaves con oro residual desarrollado</t>
  </si>
  <si>
    <t>Se adelantará el proceso de contratación para el piloto una vez se cuente con los resultados del piloto de caracterización de colas mineras, el cual permitirá definir el sitio donde se va a llevar a cabo el piloto de remediación.</t>
  </si>
  <si>
    <t>Este piloto se adelantará en la vigencia 2022 toda vez que PNUD adjudicó el proceso de caracterización de colas mineras la ultima semana de septiembre, el cual tiene una vigencia de 6 meses.</t>
  </si>
  <si>
    <t xml:space="preserve">Política de minería de subsistencia adoptada y con fuentes de financiamiento identificadas   </t>
  </si>
  <si>
    <t xml:space="preserve">Plan de  socialización y consulta implementado  con comunidades e interesados  para adoptar la política de minería de subsistencia </t>
  </si>
  <si>
    <t>vchamat</t>
  </si>
  <si>
    <t xml:space="preserve">cantidad </t>
  </si>
  <si>
    <t xml:space="preserve">listados de asistencia, memorias de reuniones, </t>
  </si>
  <si>
    <t xml:space="preserve">Se adelantaron 5 jornadas de socialización del documento propuesta de política de subsistencia. En cuanto a escenarios de consulta se elevó la solicitud a MININTERIOR con el fin de establecer si la adopción de esta política requiere de consulta previa con minorías étnicas. </t>
  </si>
  <si>
    <t xml:space="preserve">Se ajustó el documento de política con base en las observaciones hechas desde los grupos del viceministerio. </t>
  </si>
  <si>
    <t xml:space="preserve">Acto administrativo de adopción de la política de minería de subsistencia </t>
  </si>
  <si>
    <t>acto administrativo de adopción</t>
  </si>
  <si>
    <t xml:space="preserve">Con base en el documento de política que se tiene a la fecha y en el trámite de solicitud de si se requiere o no consulta previa, se envió a la Oficina Asesora Jurídica proyecto de resolución de adopción de política para revisión. </t>
  </si>
  <si>
    <t>NO se reporta avance de la actividad, sujeto a la culminación de las jornadas de socialización.</t>
  </si>
  <si>
    <t xml:space="preserve">Proyecto de inversión formulado para implementar la política de minería de subsistencia </t>
  </si>
  <si>
    <t xml:space="preserve">documento proyecto </t>
  </si>
  <si>
    <t xml:space="preserve">Se formuló el proyecto de inversión: FORTALECIMIENTO DE LA POLÍTICA NACIONAL DE SEGURIDAD MINERA EN EL TERRITORIO NACIONAL, CON CODIGO BPIN 2021011000107-PGN, el cual fué presentado a DNP y se encuentra en estado registrado actualizado desde el 01 de junio del 2021.
Pese a estar aprobado el proyecto, se espera la Ley General de presupuesto para saber con certeza la asignación de recursos definitiva y con ello hacer los ajustes a lugar, en caso que no se asigne el monto total solicitado. </t>
  </si>
  <si>
    <t xml:space="preserve">Proyecto en estado registrado actualizado. </t>
  </si>
  <si>
    <t xml:space="preserve">Documento gestión de fuentes de financiamiento </t>
  </si>
  <si>
    <t>Documento gestión de fuentes de financimiento</t>
  </si>
  <si>
    <t>Adicional al proyecto de inversión presentado se han hecho gestiones ante la Coordinación de Asuntos Internacionales para identificar posibles fuentes de financiamiento a través de cooperación internacional. A la fecha ninguna de las iniciativas ha sido aprobada y se continúa en el proceso de gestión.</t>
  </si>
  <si>
    <t>No se registra avance de la actividad</t>
  </si>
  <si>
    <t>Propuesta de gestión de estériles de esmeraldas  elaborada</t>
  </si>
  <si>
    <t xml:space="preserve">Cantidad </t>
  </si>
  <si>
    <t xml:space="preserve">En el marco del plan de Occidente de Boyacá se estableció la actividad de una propuesta de gestió de estériles de esmeraldas. Se incluyó en el proyecto de Acto Legislativo 314 el artículo APROVECHAMIENTO SECUNDARIO como propuesta base para el trabajo de mineros de subsistencia que realizan el aprovechamiento de estériles. </t>
  </si>
  <si>
    <t>Se cuenta con artículo para aprovechamiento secundario en curso en el Congreso a espera de segundo debate</t>
  </si>
  <si>
    <t xml:space="preserve">Postulación de mineria de subsitencia como patrimonio inmaterial (solicitud)  </t>
  </si>
  <si>
    <t>listados de asistencia, memorias de reuniones, documento</t>
  </si>
  <si>
    <t>Concepto de viabilidad gestionado con MINCULTURA</t>
  </si>
  <si>
    <t>Gestión de financiamiento elaboración del plan de salvaguarda.</t>
  </si>
  <si>
    <t xml:space="preserve">Se han adelantado gestiones con GDIAM y proyecto GEF GOLD para acordar posibilidad de trabajar parcialmente con financiamiento del mencionado proyecto. A la fecha se avanza en la inclusión dentro del POA del mencionado proyecto la actividad que se requiere para adelantar el plan de salvaguardias.
Adicionalmente se han venido haciendo las gestiones para identificar cooperantes que puedan apalancar la construcción del plan de salvaguardias.  </t>
  </si>
  <si>
    <t xml:space="preserve">Gestión contractual entre PNUD y Gdiam para adelantar la primera fase del plan de salvaguardias. </t>
  </si>
  <si>
    <t>Elaboarción plan de salvaguarda iniciado</t>
  </si>
  <si>
    <t xml:space="preserve">No iniciado. A la fecha se avanza en la consecución de los recursos financieros que permitan dar inicio a esta actividad, de acuerdo con lo expuesto en el item anterior. </t>
  </si>
  <si>
    <t xml:space="preserve">no se registra avance e la actividad. </t>
  </si>
  <si>
    <t xml:space="preserve">Plan de acción de sensibilización y socialización sistema de registro de mineros de subsistencia concertado con la autoridad minera </t>
  </si>
  <si>
    <t>cantidad</t>
  </si>
  <si>
    <t xml:space="preserve">Documento </t>
  </si>
  <si>
    <t>Metodologías para el fortalecimiento en la asesoria/orientación/capacitación sobre el debido ejercicio de la minería de subsistencia desarrolladas.</t>
  </si>
  <si>
    <t xml:space="preserve">Jornadas de capacitación sobre aspectos de minería de subsistencia y registro en génesis </t>
  </si>
  <si>
    <t>Listados de asistencia, memorias de reuniones</t>
  </si>
  <si>
    <t xml:space="preserve">A la fecha se han DESARROLLADO 9 JORNADAS DE CAPACITACION A TRAVÉS DE LAS CUALES SE HAN  capacitado 143 funcionarios de 105 municipios en 14 departamentos; 87 representantes de asociaciones mineras en el occidente de Boyacá y Quindío y por último,  55 funcionaros de  alcaldías de las sub regiones PDET, Alto Patía, Pacífico Medio, Urabá y Nordeste Antioqueño. </t>
  </si>
  <si>
    <t xml:space="preserve">A la fecha se han capacitado 143 funcionarios de 105 municipios en 13 departamentos. </t>
  </si>
  <si>
    <t xml:space="preserve">Jornadas de acompañamiento en región para trámite de inscripción de mineros de subsistencia </t>
  </si>
  <si>
    <t>listados de asistencia, memorias de reuniones</t>
  </si>
  <si>
    <t xml:space="preserve">Se adelantó 1 jornada en Algeciras, Neiva, Campoablegre y Rivera (Huila). Las demás se están contemplando de acuerdo al cronograma de acompañamientos propuesto. Estos espacios fueron programados para el segundo semestre con el fin de aprovechar el fortalecimiento institucional que se brinda  a través de las jorndas de capacitación que hagan más efectiva la intervención. </t>
  </si>
  <si>
    <t xml:space="preserve">Política nacional de seguridad minera actualizada y adoptada   </t>
  </si>
  <si>
    <t>Documento de análisis de brechas y aspectos a considerar en la actualización de la política de seguridad minera a partir de la evaluación realizada  de actual política elaborado.</t>
  </si>
  <si>
    <t>maacevedo</t>
  </si>
  <si>
    <t>Informe, listados de asistencia, actas de aprobación</t>
  </si>
  <si>
    <t xml:space="preserve">jornadas de construcción de actualización de política nacional de seguridad minera </t>
  </si>
  <si>
    <t>Informe, listados de asistencia, evidencias de actividades, registros fotográficos</t>
  </si>
  <si>
    <t xml:space="preserve">Se han adelantado 10 talleres de actualización con grupos de interés así:  grupos regionales de gestión preventiva, gobernaciones, titulares mineros de carbón y oro, rescatistas y linea de mando en seguridad región Ubaté. </t>
  </si>
  <si>
    <t xml:space="preserve">Se han adelantado 15  talleres de construcción de política con Departamentos, gremios, universidades, institucionalidad y grupos regionales de seguridad </t>
  </si>
  <si>
    <t xml:space="preserve">Documento propuesta de actualización de política nacional de  seguridad minera </t>
  </si>
  <si>
    <t xml:space="preserve">documento </t>
  </si>
  <si>
    <t>Documento borrador de trabajo que contiene las lineas estratégicas propuestas para la actualización de la política nacional de seguridad minera</t>
  </si>
  <si>
    <t xml:space="preserve"> se cuenta con documento de estrategias y actualización de política a partir de las brechas identificadas y los resultados de los talleres de construcción </t>
  </si>
  <si>
    <t>Jornadas de socialización de propuesta de actualización de  política nacional de seguridad minera</t>
  </si>
  <si>
    <t>Actividad no iniciada por cronograma</t>
  </si>
  <si>
    <t>Actividad rezagada a espera de documento final de actualización de política</t>
  </si>
  <si>
    <t>Acto administrativo de adopción de actualizaciónde política nacional de seguridad minera</t>
  </si>
  <si>
    <t xml:space="preserve">Planes de trabajo de grupos de gestión preventiva en seguridad minera con cumplimineto superior al 80% </t>
  </si>
  <si>
    <t xml:space="preserve">Planes aprobados </t>
  </si>
  <si>
    <t xml:space="preserve">Se avanza en la implementación de los grupos de gestión preventiva. </t>
  </si>
  <si>
    <t>Informe de avance ejecución de planes de trabajo de grupos regionales</t>
  </si>
  <si>
    <t>Informes de avance de los 10 planes priorizados para el cumplimiento de la meta</t>
  </si>
  <si>
    <t>Se avanza en la implemnetación de los planes regionales de gestión preventiva.</t>
  </si>
  <si>
    <t xml:space="preserve">Numero de nuevos mineros en la legalidad   </t>
  </si>
  <si>
    <t>Planes de acción en articulación con entes territoriales, autoridad minera y ambiental formulados</t>
  </si>
  <si>
    <t>Documentos, Ayudas de Memoria, Lista de  asistencia</t>
  </si>
  <si>
    <t>A la fecha se cuentan con los planes de acción de 11 departamentos, adicionalmente otros planes como lo son: Rio Cauca (Caldas, Risaralda), Marmato (Caldas), Qunchía (Risaralda), Toluviejo (Sucre), Bajo Cauca (Antioquia) y Nordeste (Antioquia).</t>
  </si>
  <si>
    <t>Seguimiento a planes de acción.</t>
  </si>
  <si>
    <t>Se realiza verificación mensual se crea una matriz de Excel como soporte para el pago de cada contratista.</t>
  </si>
  <si>
    <t>Reglamentar áreas estrategicas para la formalización</t>
  </si>
  <si>
    <t>No hubo avance en este item</t>
  </si>
  <si>
    <t>Pilotear áreas estrategicas para la formalización</t>
  </si>
  <si>
    <t>procesos de regularización ambiental  acompañados</t>
  </si>
  <si>
    <t>A la fecha se cuenta con 2 de los 3 convenios  firmados y en proceso de contratación del personal, por lo tanto hasta la fecha no se cuenta con ningun acompañamiento realizado.</t>
  </si>
  <si>
    <t>En etapa de inicio de los convenios, se esta validando la información presentada por el equipo de trabajo. Esta será reportada una vez validada.</t>
  </si>
  <si>
    <t xml:space="preserve">Número de convenios/contratos  realizados </t>
  </si>
  <si>
    <t xml:space="preserve"> UPTC 541 y UNAL 545 ya se firmaron actas de inicio. se esta confirmando el equipo de trabajo en los dos, se enviaron a GGC documentos precontractuales con el nuevo rector para la modificación del documento complementario y firma en Secop UFPS.</t>
  </si>
  <si>
    <t>Numero de informes de seguimientos</t>
  </si>
  <si>
    <t>Teniendo en cuenta de que 2 de los convenios fueron suscritos en el mes de agosto y firmaron actas en el mismo mes, se encuentra en evaluación de perfiles y hojas de vida para comenzar su ejecución para posteriormente realizar informes de seguimientos a esto.</t>
  </si>
  <si>
    <t>Informes de seguimiento en construcción</t>
  </si>
  <si>
    <t>Informe para el control al alcance de los convenios/contratos</t>
  </si>
  <si>
    <t>Teniendo en cuenta de que 2 de los convenios fueron suscritos en el mes de agosto y firmaron actas en el mismo mes, se proyectan informe para el control del alcance una vez se tenga el equipo de profesionales contratados y en operación.</t>
  </si>
  <si>
    <t>Establecer planes de trabajo con CAR (Lic. temporal y diferencial pequeña mineria)</t>
  </si>
  <si>
    <t>Planes CAR se han realizado reuniones con CODECHOCO . con las demás se está esperando confirmar el equipo de las universidades para presentarlo a las CAR</t>
  </si>
  <si>
    <t>Número de mineros que empiezan el tránsito a la legalidad</t>
  </si>
  <si>
    <t>se autorizaron 10 subcontratos que benefician a 150 mineros: Cordoba 1, Cauca 4, Cundinamarca 2, Boyacá 2, Caldas 1; Por otra parte para reporte de 2021 se cuenta con la declaración y delimitación de las áreas de reserva especiales distribuidas de la siguiente manera: Cauca 1, Antioquia 1, Atlantico 1 y Cundinamarca 1</t>
  </si>
  <si>
    <t xml:space="preserve">Número de reportes de mineros contactados </t>
  </si>
  <si>
    <t>A la fecha se lleva un acumulado de 808 procesos que proyecta beneficiar a 11408 mineros</t>
  </si>
  <si>
    <t>Promover solicitudes de títulos con requisitos diferenciales</t>
  </si>
  <si>
    <t>Informe</t>
  </si>
  <si>
    <t>a la fecha se han acompañado a 435 mineros provenientes de 39 solicitudes del articulo 326.</t>
  </si>
  <si>
    <t>Requisitos diferenciales para grupos étnicos adoptados</t>
  </si>
  <si>
    <t>Paquete normativo</t>
  </si>
  <si>
    <t>se realizó reunión entre la viceministra de minas y el viceministro de ambiente sobre el tema.</t>
  </si>
  <si>
    <t xml:space="preserve">"Generar herramientas para fortalecer los controles a la Explotación Ilícita de Minerales (EIM)   </t>
  </si>
  <si>
    <t>Concertar ponencia positiva del proyecto de Ley de control a la EIM</t>
  </si>
  <si>
    <t>nordonez@minenergia.gov.co</t>
  </si>
  <si>
    <t>Cerrado, de acuerdo al último reporte en Julio 2021.</t>
  </si>
  <si>
    <t xml:space="preserve">Tramitar PL de Control a la EIM </t>
  </si>
  <si>
    <t>Recopilar, analizar y sensibilizar sobre datos de EIM (Estudio divulgado)</t>
  </si>
  <si>
    <t xml:space="preserve">Se inicio actualización EVOA 2021, para lo cual se remitió información de marco de áreas mineras, entre otra, para dar inicio a los análisis técnicos correspondientes para esta vigencia. </t>
  </si>
  <si>
    <t>Implementar mecanismo de trazabilidad a compra y venta de oro</t>
  </si>
  <si>
    <t>Se realizaron 3 reuniones de seguimiento con ANM - Grupo de Regalías y Grupo de Fomento, para revisar el estado de avance de la licitación, en la cual se presentaron 8 firmas y han recibido un número considerable de  preguntas, por lo que se espera que se logré adjudicar en septiembre. Así mismo, se concertó adelantar 8 mesas de trabajo para prsentación de la iniciativa con los diferentes agentes, tanto del interior del sector como con entidades externas.</t>
  </si>
  <si>
    <t xml:space="preserve">Implementar mecanismo de trazabilidad para otros minerales </t>
  </si>
  <si>
    <t xml:space="preserve">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t>
  </si>
  <si>
    <t>Implementar una estrategia de debida diligencia en compra de minerales legales</t>
  </si>
  <si>
    <t>Se avanzó en la construcción del mapa de riesgos, para el cual se definieron 19 con su correspondiente definición, causas, medición y evaluación, conforme a la metodológia presentada por el consultor. Así mismo, se presentó por parte del conusltor el concepto Técnico-Legal, para que la ANM implemente medidas de Análisis y Prevención de riesgos LAFT para la actividad minera de metales preciosos.</t>
  </si>
  <si>
    <t>Nuevos usuarios con el servicio de gas combustible  por redes (SINERGIA)</t>
  </si>
  <si>
    <t>pjaramillo</t>
  </si>
  <si>
    <t>Diigital</t>
  </si>
  <si>
    <t>Ubicación en la nube DH</t>
  </si>
  <si>
    <t>El reporte de usuarios se hace de manera trimestral. En noviembre se reportará la información del tercer trimestre de 2021</t>
  </si>
  <si>
    <t>Usuarios que dejan de usar leña para cocinar (SINERGIA)</t>
  </si>
  <si>
    <t>dmpineros</t>
  </si>
  <si>
    <t>Durante el mes de abril 1812 usuarios dejaron de usar leña para cocinar con cilindros de glp</t>
  </si>
  <si>
    <t>Durante el mes de setiembre 1832 usuarios dejaron de usar leña para cocinar con cilindros de glp</t>
  </si>
  <si>
    <t xml:space="preserve">Efectuar el seguimiento a la ejecución del plan de abastecimiento de gas.   </t>
  </si>
  <si>
    <t>Inversionista para la planta de regasificación y le gasoducto buenaventura- yumbo seleccionado</t>
  </si>
  <si>
    <t xml:space="preserve">Ubicación en la nube DH </t>
  </si>
  <si>
    <t>La selección del inversionista de acuerdo con el nuevo cronograma de la UPME, se realizaría en diciembre de 2021</t>
  </si>
  <si>
    <t>Manifestaciones de interés de los operadores de los proyectos presentados ante la CREG</t>
  </si>
  <si>
    <t>Se expidió por parte del MMe la Resolución 40286 de 2021, requisito para la expedición de las resoluciones pendientes de la CREG</t>
  </si>
  <si>
    <t xml:space="preserve">Se expidieron las resoluciones CREG 127 y 128 de 2021. Es necesario continuar con el proceso por parte de la CREG para los demás proyectos del PAG </t>
  </si>
  <si>
    <t xml:space="preserve">Proyectar y expedir la regulación relacionada con la calidad de los combustibles líquidos derivados del petróleo, biocombustibles  y sus mezclas.   </t>
  </si>
  <si>
    <t>Resolución modificando el parámetro de contenido (PPM) de azufre en el diésel expedida</t>
  </si>
  <si>
    <t>llfgarcia</t>
  </si>
  <si>
    <t>Cumplido en el mes de abril</t>
  </si>
  <si>
    <t>Resolución modificando el parámetro de contenido (PPM) de azufre en la gasolina expedida</t>
  </si>
  <si>
    <t>Proyecto  de modificación de reglamentación de  modificación del porcentaje de mezcla gasolinas oxigenadas elaborado.</t>
  </si>
  <si>
    <t>Proyecto de reglamentación de parámetros de calidad del combustible de aviación elaborado</t>
  </si>
  <si>
    <t xml:space="preserve">Se tuvieron reuniones con Presidencia y con los ministerios competentes para identificar el proceso a seguir para el desarrollo y elaboración del proyecto de resolución. </t>
  </si>
  <si>
    <t>Se tuvieron nuevamente reuniones con el Ministerio de Ambiente y Desarrollo Sostenible y el Ministerio de Transporte con el fin de revisar en conjunto los pasos a seguir para la elaboración de proyecto de resolución.</t>
  </si>
  <si>
    <t>Expedición de la regulación del programa de  QA/QC efectuada</t>
  </si>
  <si>
    <t>El proyecto está siendo modificado por el área técnica del grupo downstream, con el fin de incluir nuevas disposiciones en el mismo. Se espera realizar la socialización con los gremios en el mes de septiembre.</t>
  </si>
  <si>
    <t>Se están revisando la propuesta a solicializar con los agentes y gremios del sector.</t>
  </si>
  <si>
    <t xml:space="preserve">Contar con el registro de agentes de la cadena actualizado   </t>
  </si>
  <si>
    <t>Mecanismo para registro de contratos de suministro de los agentes y actores de la cadena de distribución de combustible propuesto.</t>
  </si>
  <si>
    <t>El proyecto continúa siendo revisado por el grupo técnico y jurídico de la Dirección de Hidrocarburos para proceder con su publicación durante el segundo semestre de 2021.</t>
  </si>
  <si>
    <t>El proyecto de resolución está surtiendo los últimos ajustes para ser publicado en el último trimestre de 2021</t>
  </si>
  <si>
    <t>Estaciones de servicio automotrices y fluviales con coordenadas de ubicacion actualizadas</t>
  </si>
  <si>
    <t>Porcentaja</t>
  </si>
  <si>
    <t>El proyecto fue remitido por el grupo downstream al área jurídica de la Dirección de Hidrocarburos, con el fin de proceder con el proceso de publicación y expedición en el segundo semestre de 2021.</t>
  </si>
  <si>
    <t xml:space="preserve">Iniciar el proceso de transformación  y medición de la operatividad del Sistema de la cadena de distribución de combustibles líquidos derivados del petróleo.   </t>
  </si>
  <si>
    <t>Índice de satisfacción del usuario SICOM combustibles respecto del servicio prestado.</t>
  </si>
  <si>
    <t>mcperez</t>
  </si>
  <si>
    <t>Digital</t>
  </si>
  <si>
    <t>El indice para el mes de agosto fue de 84,77%</t>
  </si>
  <si>
    <t>El índice para el mes de septiembre fue de 85,30%</t>
  </si>
  <si>
    <t>Esquema de focalización de Subsidios ZDF (GLP+LIQUIDOS) SICOM 2.0 Modelo BPM</t>
  </si>
  <si>
    <t>Se tiene dimensionado el alcance y se incluyó su desarrollo para el contrato del próximo año</t>
  </si>
  <si>
    <t xml:space="preserve">Conformación de Centro Nacional de Operaciones de combustibles líquidos ("CNO")   </t>
  </si>
  <si>
    <t>Propuesta de regulación de C.N.O. ( Concejo Nacional de Operaciones) de Combustibles líquidos elaborada</t>
  </si>
  <si>
    <t>Digita</t>
  </si>
  <si>
    <t>Ubicación nube DH</t>
  </si>
  <si>
    <t>No se presentan avances para este mes, se espera continuar con el proceso de elaboración del proyecto en el 2022</t>
  </si>
  <si>
    <t xml:space="preserve">Ampliar la cobertura de programa de Reconversión laboral   </t>
  </si>
  <si>
    <t>Nuevos beneficiarios del programa de Reconversión laboral incluidos</t>
  </si>
  <si>
    <t>Digiital</t>
  </si>
  <si>
    <t>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</si>
  <si>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Se encuentra en fase de definición la implementación del programa de recoversión sociolaboral en conjunto con la entidad cooperante, OIT.</t>
  </si>
  <si>
    <t xml:space="preserve"> Expedir la resolución que contiene la metodología de asignación de volúmenes máximos de ZF.   </t>
  </si>
  <si>
    <t>Resolución de la metodología expedida</t>
  </si>
  <si>
    <t>lgarcia</t>
  </si>
  <si>
    <t>Actualmente nos encontramos en el proceso de evaluación de los diferentes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</si>
  <si>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Estamos en fase de definición de las variables a ser utilizadas en el modelo econométrico. Se espera que el acto administrativo que contiene la metodología será expedido en diciembre de 2021.</t>
  </si>
  <si>
    <t xml:space="preserve">Flexibilizar de política de precios para la Gasolina Motor Corriente (GMC) (finalmente no se Hizo en 2020)   </t>
  </si>
  <si>
    <t>Proyecto de resolución de flexibilización de precios de Gasolina Motor Corriente (GMC)</t>
  </si>
  <si>
    <t>No se presentan avances para este mes</t>
  </si>
  <si>
    <t>Resolución del Plan de continuidad y expansión de oleoductos expedida</t>
  </si>
  <si>
    <t>Ubicaciíon en la nube</t>
  </si>
  <si>
    <t xml:space="preserve">Se solicitaron ajustes por parte de la Dirección de Hidrocarburos a la UPME sobre el documento del Plan Indicativo de Abastecimiento de Combustibles, por lo cual fue remitido nuevamente con estos ajustes en la ultima semana de agosto para revisión de la DH. </t>
  </si>
  <si>
    <t>La Dirección de Hidrocarburos se encuentra en revisión del documento remitido por parte de la UPME.</t>
  </si>
  <si>
    <t>Requeriminiento de al menos 5 días de inventario en producto, en almacenamiento comercial</t>
  </si>
  <si>
    <t>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t>
  </si>
  <si>
    <t>Se continúa a la espera del envío de la segunda parte del Plan Indicativo de Combustibles elaborado por la UPME</t>
  </si>
  <si>
    <t>Resolución para la regulación para el incremento de la mezcla B12 a nivel nacional desarrollada</t>
  </si>
  <si>
    <t>Hoja de ruta para el uso alternativo de biocombustibles en la cadena de suministro elaborada</t>
  </si>
  <si>
    <t xml:space="preserve">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t>
  </si>
  <si>
    <t>Teniendo en cuenta que la Ley 2099 de 2021 "por medio de la cual se dictan las disposiciones para la transición energética, la dinamización del mercado energético, la reactivación económica del país y se dictan otras disposiciones", la Dirección de Hidrocarburos se encuentra adelantando la revisión relacionada a lo establecido en el artículo 20 sobre el fomento e incentivo al desarrollo y uso de energéticos alternativos, con el fin de identificar posibles proyectos.</t>
  </si>
  <si>
    <t>Informes de seguimiento trimestral  a los eventos emergencia que se presenten en la infraestructura de oleoductos revisados</t>
  </si>
  <si>
    <t>Ubicaciion nube DH</t>
  </si>
  <si>
    <t>Se presentaron 5 eventos durante el mes de agosto de 2021, tres en el dpto de Arauca - municipio de Saravena ( vereda el Consuelo km 085 + 420, vereda la Pava km 191 + 178 y vereda Isla de Bojabá km 097 + 920) y dos en Nte de Santander, municipio de Tibu y municipio de Toledo (corregimiento de Samore, vereda la China km 133 + 000).</t>
  </si>
  <si>
    <t>Se presento un evento el 28 de septiembre Oleoducto Bicentenario KP214+962 encontrandose una abolladura lo cual afecta la tasa de bombeo. Se presenta otro evento el 30 de septiembre en el oleoducto Caño Limon Coveñas KP063+490 se procedio a activar el plan de contingencia para posterior reparacion.</t>
  </si>
  <si>
    <t>Base de datos que relaciona los planes de manejo de riesgo de transportadores de oleoductos del país (riesgos identificados) y los eventos de contingencias presentados por sistema.</t>
  </si>
  <si>
    <t>Ubiacación nube DH</t>
  </si>
  <si>
    <t xml:space="preserve">Se continua trabajando y mejorando la matriz ideal de un sistema, acorde con los planes de gestón del riesgo presentados por los transportadores, eventos de contingencia reportados a ANLA y la base de datos - CENIT. </t>
  </si>
  <si>
    <t>Se solicito a todos los transportadores un informe de las contingencias presentadas en cada uno de los sistemas para complementar y actualizar la base de datos base que se encuentra en desarrollo. (bases de datos de ANLA &amp; CENIT).</t>
  </si>
  <si>
    <t xml:space="preserve">Realizar seguimiento a los mecanismos de control y vigilancia a las actividades de transporte de hidrocarburos en el país.    </t>
  </si>
  <si>
    <t>Informe de legalización de guias de transporte de crudo y derivados del país revisadas e incluidas en la base de datos</t>
  </si>
  <si>
    <t>Ubiacion nube DH</t>
  </si>
  <si>
    <t>Se recibio el informe de legalización de guias correspondiente al mes de julio de 2021 con la información recolectada por ECOPETROL S.A. y reportada por todos los usuarios de las guias de transporte. Se incluyo dicha informacin en la base de datos.</t>
  </si>
  <si>
    <t>Se recibio el informe de legalización de guias correspondiente al mes de agosto de 2021 con la información recolectada por ECOPETROL S.A. y reportada por todos los usuarios de las guias de transporte. Se incluyo dicha informacin en la base de datos.</t>
  </si>
  <si>
    <t>Sustitución de guias de transporte físicas por guías digitales. Implementación Módulo de Web Service SICOM-RNDC realizada</t>
  </si>
  <si>
    <t>Se hicieron reuniones con MT con el fin de avanzar en los compromisos establecidos entre los que se encuentran los mecanismos de control y vigilancia de las actividades de transporte. Nos encontramos pendientes de algunos aspectos finales para piloto.</t>
  </si>
  <si>
    <t>Se continua avanzando en el cierre de compromisos con el MT  con el fin de viabilizar aspectos finales para la realizacion del piloto.</t>
  </si>
  <si>
    <t xml:space="preserve">Efectuar la revisión, análisis y propuesta de mejora a la regulación para incluir la reclasificación de líneas de transferencia a oleoductos.   </t>
  </si>
  <si>
    <t>Proyecto de reglamentación para la reclasificación de líneas de transferencia realizado.</t>
  </si>
  <si>
    <t>ubicaciion nube DH</t>
  </si>
  <si>
    <t>Se tenian programadas algunas visitas en el mes de agosto de 2021 con el fin de revisar en campo aspectos relevantes para la legalizacion de las lineas de transferencia que se utilizan como oleoductos, pero dichas visitas a los campos continuan aplazadas debido a restricciones de pandemia mas mantenimientos programados en algunas facilidades. Se espera avanzar en el segundo semestre de 2021.</t>
  </si>
  <si>
    <t xml:space="preserve">Se continua tratando de concretar las visitas agendadas con el fin de revisar en campo aspectos relevantes para la legalizacion de las lineas de transferencia que se utilizan como oleoductos, aunque algunas empresas han manifestado la intencion de aplazar temporlmente esta tarea por temas operativos y de mantenimiento programados en los campos. </t>
  </si>
  <si>
    <t xml:space="preserve">Elaborar proyectos de reglamentacion  para las actividades de exploración y producción    </t>
  </si>
  <si>
    <t>Acto administrativo  de modificación Resolución  de la 181495 de 2009 que reglamenta la exploración y la explotación de Hidrocarburos elaborado.</t>
  </si>
  <si>
    <t>Se finalizó documento para sondeo de mercado.</t>
  </si>
  <si>
    <t>Se ajustó sondeo de mercado para publicación.</t>
  </si>
  <si>
    <t>Proyecto de reglamentación técnica para proyectos de Recobro mejorado y producción incremental elaborado</t>
  </si>
  <si>
    <t>Sondeo de mercado en borrador.</t>
  </si>
  <si>
    <t>Sondeo de mercado realizado para publicación</t>
  </si>
  <si>
    <t>Resolución  de reglamentación técnica para las actividdes del taponamiento y abandono de  pozos elaborado</t>
  </si>
  <si>
    <t>Socialización con OAJ para publicar a comentarios.</t>
  </si>
  <si>
    <t>Se respondieron observaciones de OAJ y se publicara a comentarios</t>
  </si>
  <si>
    <t>Estudio de roles y actores de las actividades de exploración y explotación de hidrocarburos costa afuera contratado</t>
  </si>
  <si>
    <t>Se realizó entregable y revisión del mismo (Regulaciones y gobernanza costa afuera a nivel internacional)</t>
  </si>
  <si>
    <t>En revision del entregable numero 4</t>
  </si>
  <si>
    <t>Resolución de reglamentación técnica para las actividades de  quemas y venteos de gas.</t>
  </si>
  <si>
    <t>Se recibieron los comentarios luego de la publicación.</t>
  </si>
  <si>
    <t>Se resolvieron los comentarios recibidos y se tiene nueva versión en borrador.</t>
  </si>
  <si>
    <t>Documento conjunto de política sobre la ETH (MME OAAS, MME DH, ANH ETH) con la nueva estratégia</t>
  </si>
  <si>
    <t>Seguimiento a la implementación de cada uno de los PPIIs ¨Cronograma Kalé¨</t>
  </si>
  <si>
    <t>Ver avances de las actividades de este indicador en el cronograma</t>
  </si>
  <si>
    <t>Centro de transparencia instalado y puesto en marcha</t>
  </si>
  <si>
    <t>Plataforma propia</t>
  </si>
  <si>
    <t>Contenido de azufre en diésel</t>
  </si>
  <si>
    <t xml:space="preserve">Contenido de azufre en gasolina </t>
  </si>
  <si>
    <t>Dirección de Minería Empresarial</t>
  </si>
  <si>
    <t xml:space="preserve">Aumentar la inclusión financiera   </t>
  </si>
  <si>
    <t>Gestión créditos  a través del convenio Finagro (DME-DFM-ANM)</t>
  </si>
  <si>
    <t>Créditos</t>
  </si>
  <si>
    <t>Documento digital</t>
  </si>
  <si>
    <t>Archivo digital DME</t>
  </si>
  <si>
    <t>Se realizó reunión preliminar con la Viceministra de Minas sobre retos y estrategias para la Lec Minera, se estructuran los Bullets para Vice para la reunión que tendrá con los presidentes de Banco Agrario y Finagro, la cual está pendiente por re agendar: el objetivo principal dedicha reunión es implementar articuladamente las estrategias que validó el equipo técnico de Finagro y el Comité Administrativo para superar los retos identificados. y contribuir con la colocación de los créditos de la Lec Minera.
Ejecución de la Línea Lec Minera a la fecha:
Valor ejecutado: $42.157.153
Porcentaje ejecutado: 2%
Número de créditos: 5 créditos</t>
  </si>
  <si>
    <t>Ejecución de la Línea Lec Minera a la fecha: Valor ejecutado: $42.157.153 Porcentaje ejecutado: 2%</t>
  </si>
  <si>
    <t>Convenio Banca de las Oportunidades (Linea base de inclusión financiera) formalizado  (DME- DFM- ANM)</t>
  </si>
  <si>
    <t>Instrumento</t>
  </si>
  <si>
    <t>Proceso para contratar la línea Base de Inclusión financiera:
Culmina el proceso, selección abreviada mínima cuantía y se suscribe el contrato entre MME y EXPERIAN, para adquirir la base de datos del sector minero, se firma el acta de inicio y se realiza la primera reunión para conocer los equipos, definir los canales de comunicación, solicitar cronograma al contratista y presentarles las características que tiene la base de datos.
Experian solicita documentación al Ministerio para poder crearlo como cliente interno, con el fin de recibir y enviar la data a través de una herramienta; se solicitan documentos y firmas al área contractual del MME la cual es entregada completa el 31-08-2021
- Convenio BDO-ANM.MME:
Se retoma el proceso para validar el estado de la minuta del Convenio Interadministrativo entre MME-ANM-BDO, se envían los correos para responder las nuevas inquietudes del grupo contractual sobre la minuta firmada por ANM y Bancoldex y se actualizan EP nuevamente, se logra suscribir el Convenio por MME  31-08-2021 No.GGC 625 DE 2021
Se requiere divulgar el Convenio Interadministrativo, ya que es un hito para promover la inclusión financiera del sector minero, por lo cual, se solicita apoyo al área de comunicaciones y se envía información relevante respecto del Convenio.</t>
  </si>
  <si>
    <t>Se suscribió Minuta el 30-09-2021 GGC 625 2021 del Convenio Tripartito entre ANM, MME y BDO con el objeto:"Aunar esfuerzos entre LAS PARTES para realizar actividades que promuevan la inclusión financiera del sector minero en Colombia a través del estable</t>
  </si>
  <si>
    <t>Implementación Mecanismo Único de Verificación (VICE- ANM)</t>
  </si>
  <si>
    <t>Mecanismo</t>
  </si>
  <si>
    <t>De acuerdo con lo informado por la  ANM, se manifiesta que se evidenció una restricción de habeas data para acceso a la información proporcionada en el MUV y WebService. Sin embargo, el área jurídica se encuentra en la búsqueda de una solución para lograr la suscripción de los convenios y así posibilitar la información en las condiciones requeridas. Actualmente, se encuentra en proceso 5 convenios, entre estos: Banco Agrario de Colombia, Banco Cooperativo Central, BBVA, CFA e Itau.</t>
  </si>
  <si>
    <t>En proceso</t>
  </si>
  <si>
    <t>Viabilización de mecanimos de financiamiento diferentes a banca (DME)</t>
  </si>
  <si>
    <t>REPOS/CDM para:
Carbón metalúrgico, tiene cupo con BMC
Están pendientes las agendas para promover los Repos para Carbón Metalurgico, teniendo en cuenta que, el subyacente ya tiene cupo con Bolsa Mercantil de Colombia (BMC), se realizaron reunines con FENALCARBÓN y DFM para validar las agenda ;  se plantearon reuniones las cuales convocará FENALCARBÓN y el MME prestará apoyo.
Carbón térmico, se requiere gestionar cupo en BMC.
Reunión 30-07-2021 con BMC, con experto en carbón térmico y con los AGD (Almacenes Generales de Depósito) y se atienden los compromisos.
Se enviaron las fichas de la BMC sobre las calidades requeridas de carbón térmico a a los empresarioscarboneros,  quienes se la compartirán a FEDECUNDI
Sobre la fuente de precios requeridas por BMC, se articularon y lideraron reuniones entre BMC, UMPE y MME:
Sobre la fuente de precios que fija la UPME para el precio de regalías es de manera trimestral, la BMC indica que debe ser semanal, no aplica para la validación del subyacente.
 UPME envió el correo a ARGUS, quien maneja el API2 que es componente del precio, solicitando aprobación para compartir los precios de manera semanal.es necesario el RUCOM para entidades financieras que vayan a comercializar minerales, lo cual se remite a BMC
Se inadgó con empresas carboneras sobre si aseguran el subyacente e informan que, aseguran la carga no el material, es un seguro de transporte.
Materiales de gravas, se requiere gestionar cupo en BMC.
Se está a la espera de realizar reunión con la UPME para determinar si existe fuente de fácil acceso y actualización semanal o mensual sobre las gravas como lo exige BMC
REGISTRO DE FACTURAS: Sigue pendiente la reunión con Min Hacienda-Directora para poder incluir modificación del Decreto 1555 de 2017, donde se incluya al sector minero. Este Decreto viabiliza los beneficios del Registro de Facturas En BMC El contacto logrado remitido es el Director de la URF de Min Hacienda, la Directora y Supervisor da el VoBo para gestionar reunión. Con aprobación del supervisor y Directora se realizan gestiones para retomar agenda, se logra contacto con el Director de la Unidad de Regulación Financiera (URF). Con la aprobación de la Directora se enviará correo al Director URF para dar contexto sobre el tema y qué avances se lograron en las reuniones entre Min Hacienda y Directora de Minería Empresarial.
FORO FACTORING: Se realizaron acercamientos on empresas de factoring para validar temas y proponerlos para llevar a acbo el foro, esta pendiente definir la disponibilidad de las empresas y un funcionario de la DIAN para que pueda sensibilizar en el foro sobte facturación elecrónica ya que, la DIAN caba de lanzarla y es pertinente para las empresas mineras.
EXPLORACIÓN. Se hicieron los ajustes solicitados para el  ABC de la exploración  en la parte de inclusión financiera, el cual se remitió por correo lel 05-08-2021
TITULO MINERO COMO GARANTÍA PARA ENTIDADES FINANCIERAS: Se participa en la construcción ABC de la prenda minera con ANM y DFM  para que las entidades financieras puedan aprobarla para solicitudes bancarias y no bancarias de los titulares mineros.  "
MECANISMO MERCADO SPOT:
06-08-2021 Se envía nueva ficha de necesidades para contratación directa con BMC
10-08-2021 Se radica nueva ficha de necesidades para contratación directa
18-08-2021 se realizan nuevos estudios previos y se emite CDP
19-08-2021 Solicitud de documentos a BMC
25-08-2021 Se sostuvo reunión con la Directora y coordinador para presentar propuesta sobre recorte de alcance, como opción a respuesta negativa por parte de contractual
31-08-2021 Reunión con la directora para definir condiciones de la propuesta realizada.</t>
  </si>
  <si>
    <t>Carbón metalúrgico. pendientes las agendas para promover los Repos para carbón metalúrgico que ya tiene cupo en BMC, Según compromisos de FENALCARBÓN adquiridos en reunión, se realizarían 2 talleres,</t>
  </si>
  <si>
    <t>Sensibilización cierre de brechas mercado de capitales (DME- ANM- UPME)</t>
  </si>
  <si>
    <t>06-08-2021 Comité de contratación, se aprueba el proceso por el grupo contractual
11-08-2021 Se solicitaron modificaciones por parte de contractual sobre los requisitos calificables, por lo cual se realizaron ajustes
17-08-2021 Se responden comentarios a los prepliegos,
19-08-2021 Se aprueban las respuestas del equipo técnico por parte de contractual y se suben a SECOP
19-08-2021 Se envía EP ajustado para firma con los nuevos requisitos calificables y cambios aceptados en observaciones para firma de Directora
27-08-2021 No hubo nuevas observaciones, y se cumple el plazo para presentación de ofertas, se recibe 1 propuesta
30-08-2021 Se realiza evaluación técnica (deben subsanar), financiera y jurídica y se sube al SECOP. Se espera respuesta del proponente
31-08-2021 Se presenta alternativa a la Directora con el fin de ejecutar las sensibilizaciones requeridas., como opción en caso que el proponente no subsane correctamente.</t>
  </si>
  <si>
    <t>Se realizaran las Sensibilizaciones con operador logistico, lo cual fue autorizado por la Directora de Mineria Empresarial, se solicitaron hojas de vida, se escogieron 2 expositores y el 20-09-2021, se enviaron las hojas de vida, formatos, documentos requ</t>
  </si>
  <si>
    <t>Gestión créditos no uso de mercurio - minería de oro (Confiar) (DFM)</t>
  </si>
  <si>
    <t>Se encuentra en auditoría por parte del PNUD parte del proceso interno previo a la firma con Aliados. En paralelo, Cooperativa Confiar se encuentra adelantando las evaluaciones para vincular a Comercializador que apoye con los procesos de debida diligencia en el momento de la compra que hagan los minero en el marco del Acuerdo</t>
  </si>
  <si>
    <t>Se encuentra en auditoría por parte del PNUD parte del proceso interno previo a la firma con Aliados. En paralelo, Cooperativa Confiar se encuentra adelantando las evaluaciones para vincular a Comercializador que apoye con los procesos de debida diligenci</t>
  </si>
  <si>
    <t>Banco de Proyectos potenciales para financiamiento diferente a banca (DME- ANM)</t>
  </si>
  <si>
    <t>Banco</t>
  </si>
  <si>
    <t>Se estructuran los Términos de Referencia para el proceso de contratación del Banco de Proyectos, se envían al BID con aprobación de la ANM, (posterior a las mesas de trabajo realizadas).
12-08-2021 se responden comentarios y observaciones del BID.
19-08-2021 se responden nuevos comentarios y observaciones del BID.
23-08-2021 enlace entre BID Y MME, donde plantearon propuesta para realizar la plataforma del Banco de Proyecto con los con los consultores de Avanza, la posición de  la  Directora de Minería Empresarial es avanzar con lo que ya teníamos en TDR   y que se implemente el Banco a través de ANM. Está pendiente a la fecha, la respuesta de la Directora de DFM y la Coordinadora.</t>
  </si>
  <si>
    <t>Se realizó reunión 15-09-2021, por parte de las directoras con el objetivo: El objetivo de la reunión es socializar TDR preparados para la construcción de Banco de Proyectos Mineros, los cuales se habían trabajado entre las dos entidades</t>
  </si>
  <si>
    <t>Diseño de SARLAF para el sector minero (UPME- ANM-DME- DFM- VICE)</t>
  </si>
  <si>
    <t>Modelo</t>
  </si>
  <si>
    <t>Se programó reunión para inicios de octubre, con el propósito de revisar avances en relación con la identifación de controles a riesgos LAFT en la ANM y conocimiento del cliente, beneficiarioi final y origen de los recursos.</t>
  </si>
  <si>
    <t>Construcción de guías Metodologicas (sector financiero para sector minero) (VICE)</t>
  </si>
  <si>
    <t>Guia</t>
  </si>
  <si>
    <t>A la espera de coordinar y concertar enfoque final de la guía con BGI, el cual se encuentra en proceso de definción de términos para la contratación de consultor en la materia.</t>
  </si>
  <si>
    <t>Se avanzó en la definción de los términos de referencias para la contratación por parte de BGI (Cooperante) del consultor, que elaborará la guía con enfoque educativo financiero para mineros.</t>
  </si>
  <si>
    <t xml:space="preserve">Elevar el número de estándares y  buenas prácticas implementados en el sector minero   </t>
  </si>
  <si>
    <t>Lineamientos de presas de relave y drenajes ácidos socializados</t>
  </si>
  <si>
    <t>Sociallizaciones</t>
  </si>
  <si>
    <t>Se realizó el evento de socialización (Taller) programado para el 6 de agosto de 2021, en donde se presentó la propuesta de lineamientos técnicos de política de buenas prácticas para estandarizar  proceso de minería relacionados con Drenajes Ácidos Mineros, con el acompañamiento de la Dra. Gloria Prieto, Directora Técnica de Recursos Minerales, del Servicio Geológico Colombiano.</t>
  </si>
  <si>
    <t>A la fecha se ha cumplido con la meta establecida para este año de realizar seis (6) eventos de socialización de la propuesta de lineamientos técnicos de política de buenas prácticas para estandarizar  proceso de minería relacionados con Drenajes Ácidos M</t>
  </si>
  <si>
    <t>Afianzar la cooperación internacional para adquirir buenas prácticas de operación y estándares para la mediana y pequeña minería.</t>
  </si>
  <si>
    <t>Alianza</t>
  </si>
  <si>
    <t>3. Conversaciones para el desarrollo de hidrogeno: Aún no se tiene ningun proyecto concreto de cooperación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(MoU sobre el Centro de Excelencia Minero, y el intercambio de información sobre el uso de tecnologias limpias en la minería) AUSTRALIA. Heidy Alexandra Pena, profesional del grupo GAI del Ministerio manifiesta mediante correo electronico del 02 de agosto del 2021 que van a retomar las conversaciones con la Embajada en esta línea, con el propósito de aclarar el panorama para las partes y tener los elementos necesarios para evaluar nuevamente el interés del sector en esta cooperación. Este tema se encuentra bajo el liderazgo del GAI-MME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Actualmente los consultores están finalizando su primer borrador, el cuál esperan compartir con el ministerio, nos encontramos a la espera de dicho borrador. Lidera este tema Juan Felipe Rodriguez.                                                             8. Otro país que se está evaluando trabajar los temas estrategicos de la DME es: Sudafrica, para lo cual se remitió comentarios por parte del equipo de cooperación de la DME a la propuesta de MoU enviada por el GAI el día 26 de agosto de 2021.      9. Climate Investment Fund (este fondo cuenta con un programa para acelerar la transición del carbón y el cual tiene tres ejes principales que se relacionan con la Gobernanza, las personas y la infraestructura). Las encargadas de liderar el tema: Anllela Castillo y Maria Eugenia Pinto enviaron sus comentarios a la propuesta enviada por el GAI, en el tiempo establecido. 10. Participación de la Red Internacional de Regiones de Innovación para una transición energética justa. Liderado por Maria Eugenia Pinto de la DME, quien realizó los respectivos comentarios al memorando y oficio de interés remitido por el GAI en los tiempos establecidos.  Nota: Para todo este proceso de cooperación internacional, se tiene un primer documento borrador sobre el procedimiento de cooperación internacional al interior de la DME, el cual fue trabajado articuladamente con el equipo y la coordinadora Luz Marina y se socializó a la directora el 6 de agosto. Falta el último visto bueno de la ing. Luz Marina Preciado para proceder a enviar a la directora para su revisión, visto bueno y proceder a publicar de acuerdo al procedimiento establecido por calidad.</t>
  </si>
  <si>
    <t>Según compromisos de la reunión del 25 de agosto, el MME gestionó el diligenciamiento de una matriz en Excel con una información específica para que JOGMEC evaluara la viabilidad de esta para suscribir el J.V</t>
  </si>
  <si>
    <t>Lineamientos de fiscalización minera realizado</t>
  </si>
  <si>
    <t>Lineamiento</t>
  </si>
  <si>
    <t>Durante el mes de agosto de 2021, se estructuró el programa de mesas de trabajo de caracter interinstitucional, concertado con la Agencia Nacional de Minería, para abordar los tópicos relacionados con la modificación de la Resolución 40008 de 2021, respecto de los lineamientos para el desarrollo de fiscalización minera; con el siguiente cronograma:
- 4 de agosto de 2021: Socialización de la propuesta de modificación por parte de la Dirección de Minería Empresarial.
- 10 de agosto de 2021: Socialización de resultados del análisis de la propuesta de modificación de la Resolución 40008 de 2021 por parte de la Agencia Nacional de Minería.
- 31 de agosto de 2021: Mesa de trabajo y concertación sobre Lineamientos Estratégicos, Técnicos y Administrativos.
- 14 de septiembre de 2021: Mesa de trabajo y concertación sobre Lineamientos para evaluaciones documentales, inspecciones de campo y Fiscalización Diferencial.
- 28 de septiembre de 2021: Mesa de trabajo y concertación final.
Es de resaltar que dicho cronograma se ha ejecutado conforme a los tiempos estipulados, por lo cual restaría por desarrollarse las mesas correspondientes al mes de septiembre de 2021.
De forma adicional, se realizó la respectiva programación del cronograma de eventos de divulgación del mencionado Acto Administrativo a los Puntos de Atención Regional de la Agencia Nacional de Minería y a la Secretaría de Minas de Antioquia, a realizar entre los meses de septiembre y octubre de 2021, de forma virtual.</t>
  </si>
  <si>
    <t xml:space="preserve">Se adelantaron reuniones el 1 y el 21 de septiembre de 2021donde la ANM manifestó la imposibilidad de dar cumplimiento a los compromisos pactados, se enviara propuesta de modificación la ANM, </t>
  </si>
  <si>
    <t>Lanzamiento Agendas subsectores esmeraldas, materiales de construcción e industriales, oro y polimetalicos</t>
  </si>
  <si>
    <t>Agenda</t>
  </si>
  <si>
    <t>Agenda Esmeraldas fue socializada con gremios y empresas. Avances en agenda MIC y Oro deben ser socializadas</t>
  </si>
  <si>
    <t>Agenda MIC fue socializada con gremio de ladrilleros de la ANDI el 15 de septiembre.</t>
  </si>
  <si>
    <t>Promover adopción de estandares de presas de relaves y drenajes ácidos</t>
  </si>
  <si>
    <t xml:space="preserve">Estandares </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</si>
  <si>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En el evento de socialización del 6 de agosto, se compartió con todos los asistentes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</si>
  <si>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técnicos</t>
  </si>
  <si>
    <t>Reglamentar cierre de minas</t>
  </si>
  <si>
    <t>Decreto</t>
  </si>
  <si>
    <t>Se estructura la version 16 de Proyecto de decreto para cierre de minas , enfocado en definir como se tratara el tema financiero de aprovisionamiento de recursos, se atendieron comentarios y observacioes de Margarita, Plinio y Tamara.
La ANM, Direccion de Estudios Técnicos en la elaboracion No ha presentado avances en la elaboracion de los Terminos de Referencia para cierre de minas.</t>
  </si>
  <si>
    <t>Continuando con el desarrolo del Proyecto de decreto se estructura la version 18 del Proyecto de decreto para cierre de minas , enfocado en definir como se tratara el tema financiero de aprovisionamiento de recursos.</t>
  </si>
  <si>
    <t>Estrategia para el aprovechamiento de estériles en el sector minero en el marco de la economía circular</t>
  </si>
  <si>
    <t>1. Se entregó la versión final del informe del estado actual de la economía circular en el sector minero, a la Directora de la DME.
2. Se realizó con mayor detalle la hoja de ruta para la implementación de la economía circular en las actividades mineras, para su ejecución durante los años 2021 y 2022.
3. Se asistió a la Mesa Nacional de Biomasa Residual de la Estrategia Nacional de Minería a invitación de la OAAS debido a que dentro de la línea de biomasa se hizo mención del su uso dentro de las actividades de cierre minero en lo relacionado a la remedicación de suelos degradados mediante la aplicación de enmiendas. Se aclaró que el alcance de la actividad mencionada era competencia del Minambiente.</t>
  </si>
  <si>
    <t>1. Se entregó la versión final corregida del informe del estado actual de la economía circular en el sector minero, a la Directora de la DME.
2. Se realizó corrección a la hoja de ruta para la implementación de la economía circular en las actividades mineras, para su ejecución durante los años 2021 y 2022.
3. Se realizó el documento con presentación final en diapositivas (PPT) del informe de  informe del estado actual de la economía circular en el sector minero, para ser presentada en reuníon a la Viceministra.</t>
  </si>
  <si>
    <t>Aentar la procucción de carbónum</t>
  </si>
  <si>
    <t xml:space="preserve">Aumentar la producción de carbón con respecto a 2020   </t>
  </si>
  <si>
    <t>Gestión para la continuidad del proyecto carbón realizado</t>
  </si>
  <si>
    <t>seguimiento</t>
  </si>
  <si>
    <t>Durante el segundo trimestre de 2021, las cifras de producción de carbón reportan un crecimiento del 39,9% de la producción frente al mismo periodo del año pasado, al alcanzar 13,6 millones de toneladas.
De acuerdo con reportes de la ANM, el acumulado al segundo trimestre de 2021 alcanza las 27.6 millones de toneladas.</t>
  </si>
  <si>
    <t>Avance en la  implementación del  programa de buenas prácticas relacionadas con la calidad del aíre en la industria de producción de coque en Colombia.</t>
  </si>
  <si>
    <t>Durante el mes de agosto se realizó la estrucuturación del Concurso de Meritos CM-09-2021 "Buenas practicas Coque", para estructurar el programa que da cuentas el CONPES. Igualmente, se realizó el reporte del CONPES en el sistema del DNP. Igualmente, se hicieron comentarios a la iniciativa Climate Investment Fund -CIF, para identificar necesidades de financiamiento.</t>
  </si>
  <si>
    <t xml:space="preserve">Durante el mes de septiembre  se adelanto el proceso de contratación del CM09 de 2021, el cual allegarón una sola propuesta de la Universidad NAcional, los cuales no cumplieron con los requisitos solicitados en el pliego de condiciones. Igualmente, se solicitó subsanar y el mismo no cumplieron con los perfiles. En ese sentido se declaro desierto el proceso. </t>
  </si>
  <si>
    <t xml:space="preserve">Ajuste en la metodología precio base para la liquidación de regalías </t>
  </si>
  <si>
    <t>Metodología</t>
  </si>
  <si>
    <t>Se atendio derecho de peticion de el titular del RPP-0011, de de unode sus operadores Carbones colombiamos del cerrejon,
El borrador de Resolución que se vienen trabajando desde la Agencia Nacional de Minería y la Unidad de Planeación Minero-Energética, s publico en la pagina web de ANM, no hay avances</t>
  </si>
  <si>
    <t>La ANM elaboró un nuevo proyecto de resolucion, el cual se publicó para comentarios. Se elaboró un comparativo entre esta y la anterior, y el mismo se envió a la directora.</t>
  </si>
  <si>
    <t>Implementación de la Estrategia para la competitividad y diversificación productiva en el Cesar</t>
  </si>
  <si>
    <t>estrategia</t>
  </si>
  <si>
    <t>0,5</t>
  </si>
  <si>
    <t>Durante el mes de agostos se desarrollaron las siguientes actividades para avanzar en la transición minero energética - Plan Cesar:
Se avanzó en el proceso de identificación y priorización de sectores para la diversificación productiva del Cesar, con el desarrollo de ocho (8) talleres de profundización y escucha activa con diferentes actores regionales en Valledupar, Aguachica y Jagua de Ibirico, que contribuyeron a repensar el territorio identificando posibles estrategias que promuevan el desarrollo económico y social, bases importantes para alimentar los sectores priorizados de agroindustria y turismo y cultura sectores priorizados para la diversificación productiva en el Cesar. Los Talleres realizados fueron: a) Empleo y emprendimiento Joven, b) emprendimientos de servicios profesionales, c) Turismo Médico o de Bienestar, d) Turismo Cultural, e) Nodo de Educación y f) Mujer Rural e innovadora.
Adicionalmente, el día 13 de agosto de 2021 se realizó el encuentro entre alcaldes del corredor minero del Cesar, la Gobernación departamental y la bancada de congresistas del Cesar, para presentar los avances de la agenda carbón, la hoja de ruta de diversificación y los temas relacionados con la coyuntura de la renuncia de los títulos mineros de la empresa Prodeco. Finalmente, ese día, se hizo el lanzamiento de la iniciativa de EITI Territorial Cesar -Iniciativa de Transparencia para la Actividad Extractiva-, con lo cual el Cesar se convierte en el primer departamento en desarrollar el EITI Territorial para promover a través del diálogo multiactor la transparencia y desarrollo en el sector minero</t>
  </si>
  <si>
    <t xml:space="preserve">MT CPSP - definir los criterios para priorizar los proyectos Reunión socializar y validar priorización de sectores estrategia. MA Secretarías de Turismo - estrategia de articulación interinstitucional y coordinar rutas turísticas para tres departamentos. </t>
  </si>
  <si>
    <t xml:space="preserve">Implementación de agenda de carbón </t>
  </si>
  <si>
    <t>Se realizó la revisión de las acciones que no han presentado avances y se encuentran duplicadas. Se realizó depuración de acciones permitiendo reflejar el verdadero avance de estas y poder reportaras efectivamente.  Se trabajo en la presentación de hitos para el evento minero realizado en el municipio de Guacheta - Cundinamarca el 19/08. Se firmo MOU entre Fenalcarbón y MME y el de la Gobernación de Cundinamarca - ANM y MME. Se realizó la presentación de los estudios para la construcción del centro minero en el municipio.</t>
  </si>
  <si>
    <t>Se realizaron reuniones con los responsables de los hitos para establecer avances en procesos. Ver anexo.</t>
  </si>
  <si>
    <t>Hoja de ruta oportunidades de reducción/compensación de emisiones en la cadena de carbón (trasnformación tecnologica o Hidrogeno)</t>
  </si>
  <si>
    <t>Hoja de Ruta</t>
  </si>
  <si>
    <t>Hoja de Ruta de Hidrogeno fue publicada para comentarios. No incluye ningún plan inmediato y específico para el carbón. Si incluye un proyecto piloto para la generación de hidrógeno azul mediante gas natural.</t>
  </si>
  <si>
    <t xml:space="preserve">Hoja de ruta de hidrogeno formalmente publicada el 30 de septiembre. Sin embargo, aun no se tienen proyectos concretos en esta hoja de ruta que impacten la producción de carbón. </t>
  </si>
  <si>
    <t xml:space="preserve">Aumentar con respecto a 2020 la IED en minería   </t>
  </si>
  <si>
    <t>Caracterización de proyectos (PINE+PIRE + EXPLORACIÓN) y estrategia metodológica de seguimiento implementada</t>
  </si>
  <si>
    <t>Se cuenta con 50 proyectos en la matriz de diversificación. 9 son PINES, 7 PIRES y 34 proyectos de diversificación.
Se continua alimentando base de datos  en el repositorio de sharepoint y afianzando la organización y actualización de la herramienta de visualización y seguimiento.</t>
  </si>
  <si>
    <t>50 proyectos estrategicos del sector: 9 son PINES, 8 PIRES y 33 de diversificación.  Se continua alimentando base de datos  en el repositorio de sharepoint.</t>
  </si>
  <si>
    <t>Lanzamiento de la agenda de diversificación</t>
  </si>
  <si>
    <t>Evento</t>
  </si>
  <si>
    <t>Cumplida</t>
  </si>
  <si>
    <t>Se trabajó la nueva versión del ABC de exploración el cual se envió por correo electrónico a la directora y a la asesora en comunicaciones de la VM para revisión.</t>
  </si>
  <si>
    <t>Durante el mes de agosto se han participado en reuniones de seguimiento citados por la Viceministra donde han participado la ANM, la Dirección de Formalización Minera, Asesores de Despacho, Oficina Asesora Jurídica y la Dirección de Minería Empresarial. Se espera  que la siguiente ronda el 21 de septiembre.</t>
  </si>
  <si>
    <t>La DME realizó los lineamientos para la cartografía geológica del subsuelo, los cuales están en revisión para presentación y aprobación por parte de la VM.</t>
  </si>
  <si>
    <t>Número Distritos metalogénicos con conocimiento por parte del SGC y entregados a la ANM</t>
  </si>
  <si>
    <t>Distritos</t>
  </si>
  <si>
    <t>Reportado por SGC: "A 31 de agosto se avanzó en los informes de evaluación de potencial mineral para cobre y polimetálicos en los distritos metalogénicos de Peque, Coyaima, Fresno – Marquetalia, Buriticá, Santa Fe de Antioquia, Andes – Jardín y Ataco. Se gestionaron comisiones para reinicio de actividades de campo"</t>
  </si>
  <si>
    <t>se adelantan informes de evaluación de potencial mineral para cobre y polimetálicos en Peque, Coyaima, Fresno – Marquetalia, Buriticá, Santa Fe de Antioquia, Andes – Jardín y Ataco y en actividades de campo en Anserma, Fredonia y Risaralda</t>
  </si>
  <si>
    <t>Lineamientos de política para el Conocimiento Geológico realizados, de acuerdo con la nueva ley de regalías</t>
  </si>
  <si>
    <t xml:space="preserve">El día 26 de agosto de 2021 se realizó socialización del documento de Lineamientos; reunión a la cual se invitó a la UPME, ANM, ACM, Fenalcarbón y ANH; sin embargo sólo se contó con la asistencia de la Agencia Nacional de Hidrocarburos y el acompañamiento de la Dirección de Hidrocarburos de Minenergía. El día 31 de agosto de 2021 se inició la socialización con la Viceministra de Minas, lo cual solicitó realizar algunos ajustes al documento y revisar cifra indicadores de cartografía geológica. </t>
  </si>
  <si>
    <t xml:space="preserve">Se ajustaron los objetivos generales y específicos de cada uno de los lineamientos, lo cual se plasmó en documento ppt; este documento fue ajustado con apoyo de la diseñadora gráfica para cambio de imagen y estilo de presentación. </t>
  </si>
  <si>
    <t>Agendas sectorial para esmeraldas en implementación</t>
  </si>
  <si>
    <t>Ageda</t>
  </si>
  <si>
    <t>Durante el mes de agosto se realizó socialización de la versión final de la agenda de esmeraldas con Aprecol, Fedesmeraldas y demás empresarios del gremio para próxima socialización con la Vice y quedando lista para realizar lanzamiento de agenda, hito que se tenia previsto a desarrollar el 18 de agosto de 2021 en el acto protocolario de suscripción de firmas del protocolo de transparencia en Muzo, el cual aunque se avanzó por parte de la OAS toda la logística, se vio pospuesto por temas de orden público.</t>
  </si>
  <si>
    <t>Se adelantaron reuniones de seguimiento interno y se cumple el tercer trimestre fecha para requerir avances de las líneas de acción y a su vez diligenciar la matriz de reporte de agenda de esmeraldas.</t>
  </si>
  <si>
    <t>Cuantificación del valor de las reservas mineras del país realizada</t>
  </si>
  <si>
    <t>Se solicitó a la Agencia Nacional de Minería la actualización de las reservas del 2020 a través de comunicación oficial de acuerdo al requerimiento efectuado por la Contraloría, de igual manera se llevo a cabo una reunión con la dependencia financiera y la dirección de hidrocarburos para determinar si había la necesidad de cambiar la metodología, finalmente se concluyo que no se requiere el cambio de metodología, sin embargo se desarrollarán mesas de trabajo con las Agencias (ANM-ANH).</t>
  </si>
  <si>
    <t>El día 07 de septiembre se realizó mesa de trabajo con las Agencias (ANM-ANH) con el objetivo de determinar si hay o no la necesidad de cambio de la metodología.</t>
  </si>
  <si>
    <t>Agenda para la diversificación (conocimiento, exploración, gestión proyectos) implementada</t>
  </si>
  <si>
    <t>agenda</t>
  </si>
  <si>
    <t>El SGC realizó el lanzamiento de la apertura de datos geoquímicos y geofísicos del país, con lo cual quienes estén interesados, podrán solicitar la información mediante el lleno de requisitos y pago por la misma.</t>
  </si>
  <si>
    <t>Concretar definición de agenda de trámites ambientales</t>
  </si>
  <si>
    <t>Resolución</t>
  </si>
  <si>
    <t>La ANLA presentó a las entidades del sector minero la propuesta de modificación de los términos de referencia para minería, los cuales incluyen modificaciones en los aspectos abióticos donde se destaca: geoquímica, geofísica, hidrogeología, suelos, aire. Para el medio biótico especies en veda, lineamientos MADS, etc.
- En el marco de la Agenda Interministerial el MADS presentó su propuesta de LA en exploración, para lo cual envió un estudio MADS-UNAL como soporte para incorporar la LA en exploración. Se está en revisión del mismo.</t>
  </si>
  <si>
    <t>En la revisión con ANLA de los TR para minería, se explicaron las razones  por las cuales era improcede jurídicamente solicitar a los concesionarios mineros el uso del suelo.</t>
  </si>
  <si>
    <t>Desarrollar estrategia para el fortalecimiento de la seguridad rural para infraestructura minera</t>
  </si>
  <si>
    <t>Estrategia de posicionamiento de la actividad minera en las regiones priorizadas para exploración minera y viabilización de proyectos</t>
  </si>
  <si>
    <t>Estretegia</t>
  </si>
  <si>
    <t>Se continua implementado la estrategia de posicionamiento en las áreas de los proyectos priorizados para la diversificación.</t>
  </si>
  <si>
    <t xml:space="preserve">Incremento  en la producción de oro (por cuenta de titulares mineros)   </t>
  </si>
  <si>
    <t>Lineamiento de política y hoja de ruta para la explotación del oro y polimetálicos realizado</t>
  </si>
  <si>
    <t>Se ajustó el documento de Lineamientos de Política para la minería de oro y polimetálicos, conforme observaciones de la DME y la revisión del ing. Plinio Bustamante. La versión actualizada del documento incluyendo la hoja de ruta, se envió a la Directora con un memorano a través de Argo, esta versión también fue cargada a Share Point. (Radicada: 3-2021-016228)</t>
  </si>
  <si>
    <t>Se realizaron ajustes conforme las indicaciones de la Directora de la DME y se envió nuevamente el documento para revisión final vía e-mail.  Se articuló la Agenda de oro y polimetálicos con los lineamientos de política.</t>
  </si>
  <si>
    <t>Nuevo proyecto  minero  de cobre en etapa de construcción y montaje (Quebradona)</t>
  </si>
  <si>
    <t>Proyecto</t>
  </si>
  <si>
    <t xml:space="preserve">Evaluación PTO - Concepto técnico listo; a espera de pronunciamiento de la GA.
Evaluación EIA - Licencia Ambiental  -  Concepto del IDEAM y SGC en primera versión se encuentra en proceso de socialización interinstitucional. </t>
  </si>
  <si>
    <t>Evaluación PTO - Aprobado por GA.  Evaluación EIA - Licencia Ambiental  -  Pendiente de pronunciamiento de ANLA sobre información radicada para avanzar a audiencias.</t>
  </si>
  <si>
    <t>Nuevo proyecto  minero  de oro en etapa de construcción y montaje (Gramalote)</t>
  </si>
  <si>
    <t xml:space="preserve">Reasentamientos de comunidad en área del proyecto -   (ajustada a 297 familias). Culminadas segunda ronda de negociaciones. A mediados de agosto se dio inicio a tercera ronda final de concertación. Se espera el inicio de firma de acuerdos.
Concomitancia entre reasentamientos y C&amp;M -  ANLA aprueba la concomitancia para el proyecto. Resolución 01447 18-08-21, lo que permite la implementación del reasentamiento con el inicio de la fase de C&amp;M. </t>
  </si>
  <si>
    <t xml:space="preserve">Ya se encuentran concertados 2 de seis veredas (El Diluvio y Manizales). Se espera culminar acuerdos con las otras 4 veredas en octubre. </t>
  </si>
  <si>
    <t>Identificación de Corredores mineros y su caracterización</t>
  </si>
  <si>
    <t>Corredores</t>
  </si>
  <si>
    <t xml:space="preserve">Se avanzó en la construcción del primer borrador de documento de caracterización de 3 corredores (QUINCHÍA- BURITICÁ; PUERTO BERRÍO- SEGOVIA y BAGADÓ- ACANDÍ); &lt;br&gt;Se realizo socialización al interior del grupo y con la Directora. Se espera estar radicando el primer borrador la primera semana de septiembre. Se continua con el cruce visual de capas para la generación de mapas. </t>
  </si>
  <si>
    <t>Primer borrador radicado bajo el número 1-2021-035015 06-09-21</t>
  </si>
  <si>
    <t>Prorroga, construcción y montaje sobre ampliación proyecto minero oro (caldas Gold)</t>
  </si>
  <si>
    <t>Proyecto minero en ejecución San Matias - Puerto Libertador, Cordoba</t>
  </si>
  <si>
    <t>Culmino fase de exploración de campo. La empresa ya cuenta con las información para la elaboración de los estudios PTO y EIA que serán presentados en noviembre/2021 y primer semestre/2022 respectivamente.</t>
  </si>
  <si>
    <t>Empresa avanza en construcción de PTO que debe ser presentado el 17 de noviembre. Se sostuvieron reuniones entre ANLA, MME y empresa para abordar temas de relacionamiento y presentación de EIA en primer semestre de 2022.</t>
  </si>
  <si>
    <t>Identificación y seguimiento a nuevos proyectos en desarrollo</t>
  </si>
  <si>
    <t>De 50 proyectos identificados, 26 corresponden a oro. Se avanza en gestión en proyectos (4) que no han tenido el primer acercamiento (sin contacto o no respuesta de empresa) para establecer estado de hitos.</t>
  </si>
  <si>
    <t xml:space="preserve">Identificados 50 proyectos estrategicos del sector: 9 PINES, 8 PIRES y 33 Diversificación (7 carbón, 4 mc-mi,12 cobre, 25 oro, 1 plata y 1 de níquel)  </t>
  </si>
  <si>
    <t xml:space="preserve">Herramienta de gestión de la Dirección con  información del sector minero implemetada   </t>
  </si>
  <si>
    <t>Cierre del proceso de empalme y liquidación de los convenios de delegación de funciones de fiscalización y conocimiento y cartografía</t>
  </si>
  <si>
    <t>Empalme y liquidación</t>
  </si>
  <si>
    <t>1. Se adelanto la diligencia de inventarios Para la Gobernación de Antioquia se elaboró y firmó el acta denominada “DILIGENCIA DE VALIDACIÓN DE EXISTENCIA DE INVENTARIOS MINISTERIO DE MINAS Y ENERGIA Y LA GOBERNACION DE ANTIOQUIA CONVENIO INTERADMINISTRATIVO No 131 de 2013” el día 21 de agosto de 2021, posterior al cierre de la respectiva diligencia. &lt;br&gt;2. Se adelanto la diligencia de inventarios Para las Visitas a la ANM:  PAR Medellín, Estación de Seguridad y Salvamento Minero de Caldas y a la Estación de Seguridad y Salvamento Minero de Remedios, a las se le generaron las actas correspondientes a estas visitas. Con fecha de 20 de agosto de 2021&lt;br&gt;3. Se remitió comunicación dirigida al SGC Radicado 2-2021-015695 de 12-08-2021 donde se da respuesta a inquietudes planteadas por el SGC sobre inventarios&lt;br&gt;4. Se remitieron Comunicaciones dirigidas a la ANM Radicadas 2-2021-015626 de 11-08-2021 Y 2-2021-016362 de 23-08-2021 referentes a planeación y cronograma de inventarios en los PARES ANM, Estación de seguridad y salvamento minero Y Punto de apoyo de seguridad y salvamento minero&lt;br&gt;&lt;br&gt;</t>
  </si>
  <si>
    <t xml:space="preserve">Se adelantaron visitas a las cuidades de Cartagena, Cúcuta, Manizales, Quibdó y  Valledupar, para verificación física de inventarios de la ANM, para SGR se logro proyectar cronograma de visitas en la sede Bogotá </t>
  </si>
  <si>
    <t>Tableros de control  como parte del posicionamiento de la Central de Información  del Área implementados</t>
  </si>
  <si>
    <t>Tablero</t>
  </si>
  <si>
    <t>Durante el mes de agosto se trabajo el tablero de las agendas subsectoriales, para tener los avances realizados a cada una de ellas.</t>
  </si>
  <si>
    <t>Se trabjao en el tablero de Inclusión Financiera</t>
  </si>
  <si>
    <t>Informes periódicos sobre temas priorizados realzados</t>
  </si>
  <si>
    <t>Se esta estructurando el informe de inversión Extranjera Directa</t>
  </si>
  <si>
    <t>Se realizó la revisión de los informes priorizados. Se esta trabjando el de economía circular, e Inversión Extranjera directa</t>
  </si>
  <si>
    <t>Producción de oro en títulos mineros</t>
  </si>
  <si>
    <t xml:space="preserve">Durante el mes de agosto el Ministerio de Minas y Energía avanzó en el fortalecimiento y articulación institucional. De este modo, se participó en la Feria de Minería y Construcción donde se evidencian los avances en materia de competitividad y desarrollo comercial de la industria.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</si>
  <si>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Durante el mes de septiembre el Ministerio de Minas y Energía avanzó en el fortalecimiento y articulación institucional, promoviendo la minería legal. De este modo, el Ministerio de Minas y Energía visitó el proyecto Gramalote, el cual tendrá una producción promedio anual de entre 9 y 12 toneladas de oro durante 11 años. Así mismo, se visitó el proyecto de formalización La María, el cual genera casi 200 empleos directos, tiene hoy 7 minas operando y 10 minas por iniciar operación.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</si>
  <si>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Aumentar la producción de carbón con respecto a 2020  </t>
  </si>
  <si>
    <t xml:space="preserve">Producción de carbón </t>
  </si>
  <si>
    <t xml:space="preserve">Durante el mes de agosto se continuo con el avance de la Agenda Carbón liderada por el Ministerio de Minas y Energía en sus 4 ejes: competitividad, seguridad y legalidad, adaptación y transición y fortalecimiento institucional, con la que se pretende elevar su competitividad, generar energía con tecnologías como el hidrógeno, avanzar en diversificación minera y en la coexistencia con otras actividades. Así, el Ministerio de Minas y Energía promovió la iniciativa “Diversifica Cesar”, con la que se promociona el aprovechamiento del mineral, al mismo tiempo que articula los territorios para que impulsen otras actividades productivas.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</si>
  <si>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Durante el mes de septiembre avanzó la Agenda Carbón liderada por el Ministerio de Minas y Energía en una de sus líneas estratégicas, “Diversifica La Guajira”, con la que se reconocen los beneficios del carbón y se promociona el aprovechamiento del mineral, mientras se apalanca la diversificación productiva del territorio con los recursos que la minería ha traído en esta región.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</si>
  <si>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Aumentar la inclusión financiera  </t>
  </si>
  <si>
    <t>Promedio móvil de la inversión extranjera directa en minería</t>
  </si>
  <si>
    <t>Durante el mes de Agosto el Ministerio de Minas y Energía continuó llevando a cabo acciones que se desarrollan en una agenda que permite la articulación entre las entidades y los titulares para lograr aumentar inversión extranjera. Así, se destaca la compra de la totalidad de CNR (incluye 5 sociedades de CNR) por parte del fondo Key Industries, con lo cual se reactivan las operaciones de La Francia y el Hatillo, en El paso, Cesar, recuperando 300 empleos directos que generan actividad económica y bienestar para la región.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t>
  </si>
  <si>
    <t xml:space="preserve">Durante el mes de septiembre el Ministerio de Minas y Energía continuó desarrollando la iniciativa ExploraCO, la cual fortalece la exploración minera, entendida como la piedra angular para el desarrollo de proyectos mineros de calidad. En este sentido, se continuó avanzando en el mecanismo de Áreas Estratégicas, fundamental para la inversión de calidad en esta primera etapa del ciclo minero, debido a la exigencia de los más altos estándares.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t>
  </si>
  <si>
    <t>Grupo de Ejecución  Estratégica del Sector Extractivo</t>
  </si>
  <si>
    <t xml:space="preserve">Número de documentos requeridos para fijar la política de transparencia del sector extractivo en el marco del Sistema General de Regalías (SGR).   </t>
  </si>
  <si>
    <t>Elaborar propuesta de la política de transparencia del sector extractivo en el marco del SGR.</t>
  </si>
  <si>
    <t>Plan Estratégico Sectorial - PES</t>
  </si>
  <si>
    <t>Número</t>
  </si>
  <si>
    <t>GEESE</t>
  </si>
  <si>
    <t xml:space="preserve">Durante el mes de agosto se avanzó en la realización de entrevistas con los actores identificados, manteniendo la interlocución con el equipo de la Secretaría General del MME. </t>
  </si>
  <si>
    <t>Durante el mes de septiembre se presentaron los documentos de mapa de actores, línea base y se avanzó en la retroalimentación de las actividades a desarrollar por cada uno de los componentes de la política. Se continuó con el desarrollo de los talleres con los actores identificados, incluido el equipo de la Secretaría General del MME.
Así mismo,  se avanzó en la definición, estructuración de los contenidos y redacción de algunos capítulos del documento final.</t>
  </si>
  <si>
    <t>Adoptar la política de transparencia del sector extractivo en el marco del SGR.</t>
  </si>
  <si>
    <t>Socializar propuesta de la política de transparencia del sector extractivo en el marco del SGR.</t>
  </si>
  <si>
    <t>Se consolidó un documento preliminar de línea de base y se avanzó en la redacción de algunos capítulos del documento final.</t>
  </si>
  <si>
    <t xml:space="preserve">Número de documento requeridos para la puesta en marcha del Incentivo a la Produccion 2021- 2022.   </t>
  </si>
  <si>
    <t>Elaborar el documento técnico que contenga la metodología para incentivar la producción y presentarlo ante la Comisión Rectora para su adopción.</t>
  </si>
  <si>
    <t>En el mes de abril se dio cumplimiento a la meta prevista para el año 2021.</t>
  </si>
  <si>
    <t>Establecer la metodología de la asignación, distribución parcial y ejecución de los recursos del Incentivo a la Producción, Exploración y Formalización fuente rendimientos financieros bienio 2021- 2022.</t>
  </si>
  <si>
    <t>Realizar evento de Lanzamiento IP 2021-2022</t>
  </si>
  <si>
    <t>Comunicar a las entidades territoriales beneficiadas la Resolución de asignación, distribución parcial y ejecución de los recursos del Incentivo a la Producción, Exploración y Formalización fuente rendimientos financieros bienio 2021- 2022.</t>
  </si>
  <si>
    <t xml:space="preserve">Número de proyectos del sector Minero Energético aprobados con recursos del Incentivo a la Producción, Exploración y Formalización.   </t>
  </si>
  <si>
    <t>Acompañar a las entidades territoriales en la estructuración, presentación y aprobación de proyectos del sector Minero Energético financiados con recursos del Incentivo a la Producción, Exploración y Formalización.</t>
  </si>
  <si>
    <t>Durante el mes de agosto no se tuvo la aprobación de ningún proyecto, debido a que no se llevó a cabo ningún OCAD.
Adicionalmente se identifica un proyecto en alto estado de maduración: el municipio de Puerto Caicedo.</t>
  </si>
  <si>
    <t>Durante el mes de septiembre se aprobaron tres (3) proyectos del sector cofinanciados con recursos del Incentivo a la Producción en los municipios de Cotorra, Chinú y Puerto Caicedo, estas aprobaciones en el marco de la Sesión 55 del OCAD Paz realizada el 23 de septiembre de 2021.</t>
  </si>
  <si>
    <t xml:space="preserve">Número de proyectos de inversión de otros sectores aprobados con cargo a los recursos del Incentivo a la Producción, Exploración y Formalización.   </t>
  </si>
  <si>
    <t>Acompañar a las entidades territoriales en la estructuración, presentación y aprobación de proyectos de otros sectores financiados con recursos del Incentivo a la Producción, Exploración y Formalización.</t>
  </si>
  <si>
    <t>Durante el mes de agosto se aprobaron cinco (5) proyectos cofinanciados con recursos del Incentivo a la Producción en los municipios de: Ráquira, Socha y Lenguazaque (Boyacá); Orocué (Casanare) y Bochalema (Norte de Santander).
Adicionalmente se identifican proyectos en medio y alto estado de maduración en los municipios de Pore, Tibú , San Antonio de Palmito, Gámeza, Puerto Boyacá, Lenguazaque, Puerto Nare, Puerto Berrio, Dibulla, Aguachica (2), La Jagua de Ibirico, San Vicente de Chucurí, San Andrés de Tumaco, Tesalia, Espinal, Purificación y  Ortega.</t>
  </si>
  <si>
    <t>Durante el mes de septiembre se aprobaron cuatro (4) proyectos cofinanciados con recursos del Incentivo a la Producción en los municipios de: Gámeza (Boyacá); Puerto Nare (Antioquia), San Andrés de Tumaco (Nariño) y Purificación (Tolima).
Adicionalmente se identifican proyectos en medio y alto estado de maduración en los municipios de Tame, Acacias, Pore, Tibú , Trinidad, San Antonio de Palmito, Sampués, Puerto Boyacá, Puerto Berrio (2), Dibulla, El Paso,  Aguachica, San Martín, Landazuri, Montelibano Tesalia y Ortega.</t>
  </si>
  <si>
    <t>Capacitar a las entidades territoriales en la estructuración y formulación de proyectos del sector para ser  financiados con cargo a los recursos del IP.</t>
  </si>
  <si>
    <t>En el mes de agosto no se realizó ninguna capacitación correspondiente a la estructuración y formulación de proyectos del sector para ser financiados con cargo a los recursos del IP.</t>
  </si>
  <si>
    <t>En el mes de septiembre no se realizó ninguna capacitación correspondiente a la estructuración y formulación de proyectos del sector para ser financiados con cargo a los recursos del IP.</t>
  </si>
  <si>
    <t xml:space="preserve">Nuevos usuarios de energía eléctrica con recursos SGR (proyectos aprobados)   </t>
  </si>
  <si>
    <t>Nuevos usuarios de energía eléctrica con recursos SGR Acompañar a las entidades territoriales en la estructuración, presentación y aprobación de proyectos de energía eléctrica</t>
  </si>
  <si>
    <t>Para el mes de agosto se reportan cinco (5) proyectos aprobados por valor de $30.240 millones, los cuales beneficiarán a 1.849 nuevos usuarios de energía eléctrica.
Los proyectos aprobados se encuentran en los municipios de: Chimichagua - Cesar (186); Uribia - La Guajira (812); Maicao - La Guajira (151); Manaure y Maicao (637) y Riohacha (63)</t>
  </si>
  <si>
    <t>Durante el mes de septiembre (23 de septiembre) se llevó a cabo la sesión No. 55 de OCAD PAZ, en la cual se aprobó un total de 6 proyectos por valor de $42.749 millones, proyectos que beneficiarán a 1.993 nuevos usuarios de energía eléctrica en los municipios de Tolú Viejo (85); El Guamo (206); Nóvita y Sipí (657); Valencia (152); Valle del Guamuez (788); Puerto Caicedo (105).</t>
  </si>
  <si>
    <t>Nuevos usuarios de energía eléctrica con recursos SGR (proyectos terminados) Acompañar  a las entidades territoriales en la ejecución y terminación de los contratos de los proyectos de energía eléctrica</t>
  </si>
  <si>
    <t>En el mes de agosto se reportaron diez (10) proyectos que benefician a 1.349 nuevos usuarios, así: Buenaventura (100); Puerto Leguizamo (157); Valle del Guamuez (312); San Juan del Cesar (52); Dibulla (100 - Acta Parcial); Agustín Codazzi (106 - Acta Parcial) San Onofre (174); y Orito (21); Miraflores (227); Aracataca (100 - Acta parcial).</t>
  </si>
  <si>
    <t>En el mes de septiembre se reportaron ocho (8) proyectos terminados que benefician a 1.009 nuevos usuarios, así: Barrancas (50); Moñitos (140); Fonseca (253 - Acta Parcial); Dibulla (175 - Acta parcial); Agustín Codazzi (174 - Acta Parcial) La Jagua de Ibirico (130); Valle del Guamuez (32) y Becerril (55).</t>
  </si>
  <si>
    <t xml:space="preserve">Nuevos usuarios de gas domiciliario en proyectos aprobados con recursos del SGR.   </t>
  </si>
  <si>
    <t>Nuevos usuarios de gas domiciliario en proyectos aprobados con recursos del SGR.  Acompañar a las entidades territoriales en la estructuración, presentación y aprobación de proyectos para nuevos usuarios de gas domiciliario.</t>
  </si>
  <si>
    <t>Para el mes de agosto se reporta un (1) proyecto aprobado para 267 nuevos usuarios de gas en el municipio de: Chinú departamento de Córdoba por valor de $365.316.500.</t>
  </si>
  <si>
    <t>Durante el mes de septiembre se llevó a cabo la sesión No. 55 el 23 de septiembre de OCAD PAZ, en la cual se aprobaron dos (2) proyectos por valor de $915 millones, proyectos que beneficiarán a 694 nuevos usuarios de gas domiciliario en los siguientes municipios: Cotorra (483); Chinú (211).</t>
  </si>
  <si>
    <t xml:space="preserve">Monto de los recursos de la Asignación Paz destinados a proyectos del sector (millones de pesos)   </t>
  </si>
  <si>
    <t>Monto de los recursos de la Asignación Paz destinados a proyectos del sector Acompañar a las entidades territoriales en la estructuración, formulación y aprobación de proyectos del sector para ser financiados con cargo a la Asignación para la Paz.</t>
  </si>
  <si>
    <t>Monto</t>
  </si>
  <si>
    <t>Durante el mes de agosto  no se llevó a cabo ninguna sesión de  OCAD PAZ  para la aprobación de proyectos.
Sin embargo, fueron citados a la proxima sesión de OCAD dos (2) proyectos de energía eléctrica para 291 nuevos usuarios con una inversión de $5.800 millones. Estos proyectos se ubican en los municipios de Toluviejo y el Guamo.
Finalmente, se prevé sean financiados con recursos de Asignación para la Paz, en los cuales se ha intensificado el acompañamiento por parte del GEESE, los municipios en donde se encuentran estos proyectos son: Santa Rosa del Sur (119 usuarios); San Miguel - Putumayo (647 usuarios); Novita y Sipí (657 usuarios) y Valencia - Córdoba (152 usuarios).</t>
  </si>
  <si>
    <t>Durante el mes de septiembre (23 de septiembre) se llevó a cabo la sesión No. 55 de OCAD PAZ, en la cual se aprobaron 5 proyectos por valor de $42.065 millones, en los siguientes municipios: Tolú Viejo ($1.684); El Guamo ($4.115); Novita y Sipí ($19.828); Valencia ($1.995); Valle del Guamuez ($14.440)</t>
  </si>
  <si>
    <t>Capacitar a las entidades territoriales en la estructuración y formulación de proyectos del sector para ser financiados con cargo a la Asignación para la Paz.</t>
  </si>
  <si>
    <t>En el mes de agosto no se realizó ninguna capacitación correspondiente a la estructuración y formulación de proyectos.</t>
  </si>
  <si>
    <t xml:space="preserve">Número de socializaciones y entregas de proyectos financiados con recursos del Incentivo a la Producción, Exploración y Formalización acompañadas por el MME.   </t>
  </si>
  <si>
    <t>Acompañar en territorio las socializaciones de los proyectos de inversión financiados con recursos de Incentivo a la Producción, Exploración y Formalización especialmente con el proposito de resaltar la importancia del sector extractivo.</t>
  </si>
  <si>
    <t>Durante el mes de agosto se realizó la socialización de tres (3) proyectos en el Departamento de Tolima, municipio de Prado, Departamento de La Guajira, municipio de Barrancas y Departamento de Córdoba en el municipio de San Pelayo.</t>
  </si>
  <si>
    <t>Durante el mes de septiembre se realizó la socialización de de un  (1) proyecto en el municipio de Pueblo Nuevo (Córdoba).</t>
  </si>
  <si>
    <t>Acompañar la entrega de proyectos de inversión financiados con recursos de Incentivo a la Producción, Exploración y Formalización especialmente con el proposito de resaltar la importancia del sector extractivo.</t>
  </si>
  <si>
    <t xml:space="preserve">Se realizó la entrega de ocho (8) proyectos en los siguientes municipios: Puerto Libertador - Córdoba (3), San José de Uré - Córdoba, Sincé (Sucre), Socotá -Boyacá y San Miguel - Putumayo (2) </t>
  </si>
  <si>
    <t>Durante el mes de septiembre se realizó la entrega de cuatro (4) proyectos,  en los municipios de Yopal  y Villanueva - Casanare, Arauca y San Juan del Cesar - La Guajira.</t>
  </si>
  <si>
    <t xml:space="preserve">Comités Tripartitos Subnacionales conformados y sesionandos   </t>
  </si>
  <si>
    <t>Durante el mes de agosto, se adelantó la notificación de la conformación de lista corta del proceso Subnacional, de acuerdo con la evaluación de las 6 propuestas recibidas y se procedió a enviar la solicitud de propuesta a la firma que ocupó el primer lugar de la lista corta.
Mientras el proceso de contratación avanza, el Ministerio realizó el lanzamiento del primer EITI subnacional en el Cesar el pasado 13 de agosto. Este lanzamiento fue liderado por la viceministra de Minas, Sandra Sandoval, y contó con la participación de autoridades locales, sociedad civil, Gobierno nacional.
Frente al proceso de analítica de datos, se realizó la publicación del aviso de manifestación de interés.</t>
  </si>
  <si>
    <t xml:space="preserve">Durante el mes de septiembre, frente al proceso de EITI Territorial se adelantó la calificación de la propuesta presentada por la firma que ocupó el primer lugar de la lista corta, y la primera semana de Octubre se realizará la negociación y firma del contrato. Se adelantó reunión con algunos actores del departamento de Boyacá para adelantar un taller de sensibilización previsto para el 15 de octubre.  </t>
  </si>
  <si>
    <t xml:space="preserve">
 Informes de Ejecución trimestrales, con el Análisis y los resultados de seguimiento a la información presupuestal</t>
  </si>
  <si>
    <t>ocarmona@minenergia.gov.co</t>
  </si>
  <si>
    <t>Informes trimestrales</t>
  </si>
  <si>
    <t>Se elaboró el informe de Seguimiento PAE con corte al 17 de agosto de 2021, el cual fue enviado a cada una de las depedencias y posteriormente se les solicializó el uso que se le debía dar a la información concerniente a las obligaciones presupuestales y órdenes de pago, se les explicó su uso en la elaboración de las certificaciones de liberaciones de RPs. Adicionalmente se les informó que podían compartir esta información con sus diferentes contratistas para que ellos pudieran consultar sus pagos a la fecha de corte de dicho informe.</t>
  </si>
  <si>
    <t>El día 16 de Septiembre de 2021, el Grupo de Ejecución Presupuestal envió correo a todas las dependencias con el Informe de Ejecución y Seguimiento PAE con corte al 16-09-2021. Este informe es indispensable para las depencias, ya que pueden conocer la ejecución de sus recursos de vigencia Actual y de la Reserva 2020.
Adicionalmente el día 01 de octubre de 2021, se envió correo a las dependencias con el informe de Usos Presupuestales, el cual es el insumo de las mismas para el registro de las obligaciones del periodo en el sistema SPI.</t>
  </si>
  <si>
    <t>Implementación de la interoperabilidad del sistema SIIF Nación con la actualización de la información presupuestal con el sistema neón.</t>
  </si>
  <si>
    <t>% de implementación</t>
  </si>
  <si>
    <t>De acuerdo a reunion con el Ministeiro de Hacienda y Crédito Público, se recibió el cronograma de fechas para las consultas pendientes de entrega, las cuales seran propocionadas entre los meses de septiembre y octubre para que la  firma MEGASOFT pueda realizar los desarrollos necesarios en la Interoperabilidad del SIIF Nación con el sistema NEON.</t>
  </si>
  <si>
    <t xml:space="preserve">Con base en el cronograma de fechas enviado por el Minhacienda, se logró establecer con la firma MEGASOFT que lo mas pertinente era modificar la forma de Pago y la entrega de actividades del Contrato, en lo corcernientes a los temas de interoperabilidad del NEON con el SIIF Nación. </t>
  </si>
  <si>
    <t xml:space="preserve">Capacitar y promover la cultura de la legalidad en el 60% de los funcinarios y contratistas del MinEnergía, por medio de la exposición de temas realacionados con la transparencia, integridad y lucha contra la crrupción.   </t>
  </si>
  <si>
    <t>Campañas de promoción de la transparencia, fomento de la denuncia, conflictos de intereses y reflexión sobre la gestión pública con integridad.</t>
  </si>
  <si>
    <t>Documental</t>
  </si>
  <si>
    <t>OneDrive</t>
  </si>
  <si>
    <t>En el mes de agosto se emitió la campaña sobre coflictos de interés y las herramientas de apoyo encontradas en el Código de integridad y Buen Gobierno por medio de los canales de difusión del MinEnergía,</t>
  </si>
  <si>
    <t xml:space="preserve">En el mes de agosto se desarrolló campaña de promoción del nuevo código general disciplinario a través de piezas publicitarias publicadas en yammer y vivo energía. </t>
  </si>
  <si>
    <t>Jornadas de formación y capacitación a los servidores públicos que integran la entidad.</t>
  </si>
  <si>
    <t>En el mes de agosto se se realizaron dos (2) capacitaciones del Servicio de la Público, con el servicio geológico colombiano los días 26 y 27 de agosto.</t>
  </si>
  <si>
    <t>Se realizó capacitación de delitos fuente de lavado de activos con las entidades adscritas con el apoyo de la UIAF. De igual forma, esa misma capacitación se realizó  con todos los funcionarios y contratistas del MinEnergía.</t>
  </si>
  <si>
    <t xml:space="preserve">Cumplir con el 100% de la estrategia de preparación, adecuación e implementación de la gestión disciplinaria, en el marco de la Ley 734 de 2002 y la entrada en vigencia del nuevo Código General Disciplinario (Ley 1952 de 2019.   </t>
  </si>
  <si>
    <t>Definición y desarrollo de la estrategia de preparación, adecuación e implementación del Codigo General Disciplinario, Ley 1952 de 2019.</t>
  </si>
  <si>
    <t>En el mes de agosto el coordinador del GADPI aprobó el 77% del contenido del informe estrategico de adecuación de la función disciplinaria.</t>
  </si>
  <si>
    <t>se completó el 87% del informe de adecuación con la probación de la coordinación</t>
  </si>
  <si>
    <t>Estrategias jurídicas que garanticen la eficiencia, legalidad y oportunidad en el desarrollo de los procesos disciplinarios en primera instancia, en el marco de la ley 734 y del nuevo código general disciplinario, a través de las sesiones de instancia de impulso procesal.</t>
  </si>
  <si>
    <t>En el mes de agosto se realizó instancia de impuslo procesal ordinaria el día 17 de agosto e instancia de impulso extraordinaria el 23 de agosto de 2021.</t>
  </si>
  <si>
    <t>Se realizó instancia de impulso extraordinaria el día 27 de septiembre, asimismo se realizó instancia extraordinaria el día 30 de septiembre para la revisión de procesos concretos.</t>
  </si>
  <si>
    <t>Capacitaciónes  técnicas, tecnológicas y jurídicas de los miembros del GADPI, dirigidas a la apliación del nuevo Código General Disciplinario.</t>
  </si>
  <si>
    <t>El 24 de agosto se realizó capacitación sobre las modificaciones de la ley 2096 de 2021 a toda la secretaria general del MinEnergía.</t>
  </si>
  <si>
    <t>El 30 de septiembre se realizó capacitación sobre la fase de juicio oral en el nuevo procedimiento disciplinario con todos los integrantes del GADPI</t>
  </si>
  <si>
    <t>Iniciativas con las autoridades disciplinarias del sector de minas y energía, dirigidas a la apliación del nuevo Código General Disciplinario.</t>
  </si>
  <si>
    <t>Sin programación</t>
  </si>
  <si>
    <t xml:space="preserve">Diseño del sistema de información para cobro coactivo   </t>
  </si>
  <si>
    <t>rleal@minenergia.gov.co</t>
  </si>
  <si>
    <t>reportes</t>
  </si>
  <si>
    <t>Archivo Grupo</t>
  </si>
  <si>
    <t xml:space="preserve">Desarrollo, producción y puesta en marcha de la Plataforma Digital   </t>
  </si>
  <si>
    <t>Sistema desarrollado, en producción y puesto en marcha.</t>
  </si>
  <si>
    <t>Archivocoactivos</t>
  </si>
  <si>
    <t>Documento Procedimiento Terminación Anticipada CPS con Persona Natura</t>
  </si>
  <si>
    <t>Plan Anual de Adquisiciones</t>
  </si>
  <si>
    <t>mapedroza@minenergia.gov.co</t>
  </si>
  <si>
    <t>Documento Procedimiento Cesión CPS con Persona Natural</t>
  </si>
  <si>
    <t>Documento Procedimiento de Supervisión e Interventoría para apoyar a quienes ejercen esta función en la entidad</t>
  </si>
  <si>
    <t>No se presenta información en este periodo. Depende de la actualización del Manual de Contratación que se formaliza en octubre</t>
  </si>
  <si>
    <t>Capacitar para fortalecer la capacidad de las servidoras y de los servidores públicos que participan en los comités evaluadores de procesos contractuales en: Aspectos importantes a tener en cuenta en la evaluación técnica de procesos contractuales. Evaluación</t>
  </si>
  <si>
    <t>CUMPLIDA JULIO</t>
  </si>
  <si>
    <t xml:space="preserve"> Implementar campos de datos de información y de plantillas en Aplicativo Neón para generar Memorandos de Supervisión.</t>
  </si>
  <si>
    <t xml:space="preserve"> Implementar campos de datos de información y de plantillas en Aplicativo Neón para generar Formato Integral de Supervisión de Informe Periódico y Pago.</t>
  </si>
  <si>
    <t xml:space="preserve"> Implementar campos de datos de información y de plantillas en Aplicativo Neón para generar Reportes de Equidad y Género.</t>
  </si>
  <si>
    <t xml:space="preserve"> Implementar campos de datos de información y de plantillas en Aplicativo Neón para generar Datos personales del proponente persona natural (factor RH, sexo, género, datos de contacto, perfil profesional + Reportes.</t>
  </si>
  <si>
    <t xml:space="preserve"> Implementar campos de datos de información y de plantillas en Aplicativo Neón para generar Instrumentos de Planificación y Acuerdos de Gestión con la OPGI.</t>
  </si>
  <si>
    <t>No se presenta información en este periodo. Depende de desarrollos externos en sistema Neón que requieren recursos monetarios.</t>
  </si>
  <si>
    <t xml:space="preserve">Incorporación de los lineamientos para la transversalización del enfoque de derechos humanos, género y diferencial étnico del sector Minero Energético   </t>
  </si>
  <si>
    <t xml:space="preserve">Porcentaje de cumplimiento en la actualización de la línea base sobre la composición personal de planta y contratistas [Ministerio de Minas y Energía - Adscritas], comparativo 2020-2021.  </t>
  </si>
  <si>
    <t>OAAS</t>
  </si>
  <si>
    <t xml:space="preserve">Se finaliza el analisis de informacion y se prepara presentación frente a las variables consideradas y se realiza la respectiva socialización </t>
  </si>
  <si>
    <t xml:space="preserve">Se finaliza el análisis de información y se prepara presentación frente a las variables consideradas y se realiza la respectiva socialización </t>
  </si>
  <si>
    <t>Porcentaje de cumplimiento de benchmarks priorizadas en el diagnóstico derivado del Sello Equipares.</t>
  </si>
  <si>
    <t>Se realiza seguimiento de acuerdo al plan de accion definido para equipares el cual se encuentra ejecutado con las fechas establecidas</t>
  </si>
  <si>
    <t>Se realiza seguimiento de acuerdo al plan de acción definido para equipares el cual se encuentra ejecutado con las fechas establecidas</t>
  </si>
  <si>
    <t>Número de proyectos con evidencia de inclusión del enfoque de género al interior del Ministerio de Minas y Energía.</t>
  </si>
  <si>
    <t>Unidad</t>
  </si>
  <si>
    <t>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</si>
  <si>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se han formulado 3 proyectos nuevos que se espera inicien ejecución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</si>
  <si>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Avance en la formulación de planes de acción con entidades adscritras y FENOGE, orientadas a garantizar la equidad de género en su gestión.</t>
  </si>
  <si>
    <t xml:space="preserve">Se cuenta con 6 planes de accion entregadas por las adscritas. </t>
  </si>
  <si>
    <t xml:space="preserve">Se cuenta con 6 planes de acción entregadas por las adscritas. </t>
  </si>
  <si>
    <t>Porcentaje de avance en la implementación de las acciones a corto y mediano plazo de la  estrategia de transversalización del enfoque de derechos humanos del Ministerio de Minas y Energía</t>
  </si>
  <si>
    <t>Entrega del primer borrador el 15 de Septiembre  a Jefe OAAS para visto bueno y comentarios del equipo. Proyeccion entrega documento final el 15 de Octubre. Se continua en proceso de capacitación.
Se cuenta con una version preliminar frente a la plataforma del curso online. En gestion reunion con talento humano para definir criterios y ejecucion
en el proceso de capacitacion se esta mapeando e identificando las responsabilidades de las dependencias en DDHH
se realiza reunion para articulacion con ANH y TRUST. Participacion de la 4 mesas del analisis de conflictividad en el sector para identificar oportunidades con el fin de integrar el enfoque de DDHH.Se inicia revisión de los informes semanales de TRUST para dar el enfoque den DDHH.</t>
  </si>
  <si>
    <t>Se continua en proceso de capacitación en temas de DDHH  con dependencias. Se redefine la estrategia para las convocatorias. Propuesta Agenda con Directivos de las respectiva Dependencias. Se tuvieron 2 reuniones adicionales de artiulación con TRUST , donde se empieza a integrar la EDRT con DDHH. Se entrega propuesta a TRUST para su revisión y adicional se identifica conceptos en DDHH para que pueda ser monitoreados. Se definen sesiones periodicas para trabajar en la construcción del monitor en DDHH con sus análisis respectivos.
Se construyó el monitor de DDHH y se encuentra en práctica .  Frente al mapa de actores se realizó propuesta y es revisada por el grupo de Gestión de la información y servicio al ciudadano. En gestión aprobación por parte de la Jefe de dicho grupo para su respectiva publicación.</t>
  </si>
  <si>
    <t>Porcentaje de avance en la implementación del plan de acción 2020 para la implementación de la política de derechos humanos junto con la ANH, ANM y UPME</t>
  </si>
  <si>
    <t>Se realiza seguimiento periodico sobre los planes de acción. * UPME solicita modificar su plan de acción teniendo en cuenta el alcance para la ejecucion del mismo .
Pendiente envio de las dependencias con insumos para la construccion del sistema de seguimiento.
Se realiza ajuste de metodologia del aplicativo del mapa de riesgos.</t>
  </si>
  <si>
    <t xml:space="preserve">Se realizó seguimiento frente a los reportes de seguimiento para Octubre y Diciembre. </t>
  </si>
  <si>
    <t>Avance en la concertación de acciones con empresas y/o gremios para la implementación de los lineamientos de equidad de género en el sector minero energético.</t>
  </si>
  <si>
    <t>Los planes de accion son de manera confidencial. Se remita informe final con la consultoria con el BIP, se presto acompañamiento a 5 empresas. o</t>
  </si>
  <si>
    <t>Los planes de acción son de manera confidencial. Se remita informe final con la consultoría con el BIP, se presto acompañamiento a 5 empresas. o</t>
  </si>
  <si>
    <t>Porcentaje de avance de la formulación e implementación de ruta de trabajo para la socialización y apropiación del ABC de la debida diligencia en derechos humanos para las empresas del sector minero energético</t>
  </si>
  <si>
    <t xml:space="preserve">4ta sesion con la empresa  miraflores y presentacion del ABC en ferias de la ANM en territorio </t>
  </si>
  <si>
    <t>Miraflores se encuentra en fase consulta con grupos de interes.
Acompañamiento a HOCOL para el fortalecimiento de capacidades en materia de empresas y DDHH para diversos grupos de interes ( Puerto Gaitan- Septiembre, Ortega - Octubre)</t>
  </si>
  <si>
    <t>Porcentaje de avances en la concertación e implementación de planes de trabajo 2020 con los Grupos de Trabajo de Derechos Humanos e Industria</t>
  </si>
  <si>
    <t>Avance en la integracion de acciones en DDHH en las hojas de ruta con empresas autoridades y comunidades en el marco de la mesa de relacionamiento del sector en cordoba.
Putumayo: 
Se adelantó reunión con Gran Tierra para conocer su experiencia en la Campaña de Desminado Humanitario, cómo parte de las actividades para la documentación de buenas practicas del sector en debida diligencia en derechos humanos. Participación en estrategia de fortalecimiento del comité del paro en putumayo.</t>
  </si>
  <si>
    <t>Se cuenta con las memorias y presentación del mes de Septiembre (Sesión con Carbono-Energía - Hidrocarburos - Oro (se realiza finalizando mes )).</t>
  </si>
  <si>
    <t>Espacios de intercambio con actores del orden subnacional [entidades territoriales, comunidad, organizaciones de la sociedad civil] para la implementación de los lineamientos para la equidad de género del sector minero energético.</t>
  </si>
  <si>
    <t>actividades en territorio, donde se han socializado los lineamientos para la equidad de género:
- ANM Activa la región – Córdoba [25 y 26 de agosto de 2021]
- Encuentro de formación Guajira Hablemos de empresas y derechos humanos en el territorio – La Guajira [10 de agosto de 2021]
- Comité Tripartito en municipios Uribia y Maicao  –  La Guajira  [3 y 4 de agosto]
- Mesa de relacionamiento mineroenergético (Fortalecimiento de capacidades empresas y sociedad civil)– Córdoba [27 y 28 de julio de 2021]</t>
  </si>
  <si>
    <t>Porcentaje de cumplimiento en actualización de la línea base sobre la transversalización del enfoque de género en empresas, discriminada por subsectores</t>
  </si>
  <si>
    <t>Se realiza validacion con jefe OAAS y se establece este entregabe bajo el archivo informe sectorial realizado en Abril de 2021, Publicado en la pagina web del MME</t>
  </si>
  <si>
    <t>Se realiza validación con la jefe de la OAAS y se establece este entregabe bajo el archivo informe sectorial realizado en Abril de 2021, Publicado en la pagina web del MME</t>
  </si>
  <si>
    <t xml:space="preserve">Implementación del 38% del PIGCC ME 2019-2030   </t>
  </si>
  <si>
    <t>Actualización de resolución 40807 de 2018 (por la cual se adopta el PIGCCme), acorde a la actualizacipon de la Meta Nacionalmente determinada del año 2020</t>
  </si>
  <si>
    <t>Se elaboro un documento tecnico, se compartirá con los agentes del sector Empresas y entidades adscritas en el mes de Septiembre. Se adelanta gestion para reunion con la OAJ para revision del primer borrador. Se cuenta con un documento donde se copila las actividades realizadas y aquellas que se les dara continuidad en la nueva versión del PIGCCME</t>
  </si>
  <si>
    <t xml:space="preserve">Se cuenta con un avance del 62%
Se compartió documento técnico con las empresas del sector y con entidades adscritas.Se envió a los coordinadores de la OAAS. Se propone implementar una matriz de cambios para poder identificar los cambios que se generen de la misma </t>
  </si>
  <si>
    <t>Porcentaje de cumplimiento de las acciones establecidas en la resolución de emisiones fugitivas (emisiones de manejo de gas natural) para la Industria de Hidrocarburos</t>
  </si>
  <si>
    <t>se realiza publicacion para comentarios de la resolucion. Se tuvieron demoras en la revision de la resolucion por temas de paro nacional. Sin embargo se encuentra en revision frente a los comentarios recibidos . Se realizaron todas las sesiones de capacitacion programadas con ANH y Minenergia</t>
  </si>
  <si>
    <t xml:space="preserve">Se prepara una versión del documento  de la hoja de ruta de implementacion de la resolución en conjunto con la ANH . </t>
  </si>
  <si>
    <t>Formulación de la estrategia de carbono neutralidad del sector minero energético 2050</t>
  </si>
  <si>
    <t>Se cuenta con el documento borrador del PIGCCme2050, que incorpora la Estrategia Sectorial de Largo Plazo brindando Rutas hacia la carbono neutralidad, opciones de adaptación, apropiación social e instrumentos financieros para el sector minero energético</t>
  </si>
  <si>
    <t>Se cuenta con un avance del 93% de gestión Se compartió documento técnico con las empresas del sector y con entidades adscritas. Se envió a los coordinadores de la OAAS.</t>
  </si>
  <si>
    <t xml:space="preserve">Desarrollar Capacidades para la Gestión Técnica y del Conocimiento del Sector Minero Energético   </t>
  </si>
  <si>
    <t>Porcentaje de avance de la estrategia de inclusión de acciones ciudadanas para la incidencia en el cumplimiento de la política de Cambio Climático</t>
  </si>
  <si>
    <t xml:space="preserve">Se realizo la planeacion de la mesa en 5 sesiones. Se encuentra en gestion el informe del mes de Julio. Ya se preparó toda la campaña de expectativa del reto. Ya se tienen listos todos los documentos para el lanzamiento del Reto. Nos reunimos con Comunicaciones con el objetivo de organizar todos los apoyos del Ministro y las direcciones de las entidades relacionadas con el reto. </t>
  </si>
  <si>
    <t xml:space="preserve">Se realizó la primera fase de postulación para el reto 2021 . Se define plan de trabajo y alcance de cada una de las actividades con CIAT. </t>
  </si>
  <si>
    <t xml:space="preserve">Adopción de metodologías para realizar análisis de riesgo de desastres para procesos y subsectores priorizados </t>
  </si>
  <si>
    <t>Porcentage</t>
  </si>
  <si>
    <t>Se obtiene aprobacion del comité contractual para la suscripcion del convenio. Se entrega a Pnud los insumos para arrancar esta actividad. Se socializa las fechas programadas en conjunto con la sistematizacion.</t>
  </si>
  <si>
    <t xml:space="preserve">Se han identificado aspéctos mínimos y criterios para abordar las metodologias análisis de riesgos de desastres y se inició consolidación de estrategias previas con ANDESCO para generar espacios de intercambio con las empresas con el propósito de identificar lecciones aprendidas entorno a este tema </t>
  </si>
  <si>
    <t>Estrategia de promoción de la Gobernanza de la GRD al interior para el sector minero energético
ejecutada</t>
  </si>
  <si>
    <t xml:space="preserve">Se culmina curso con 97 estudiantes. Se realiza por memorando frente a la ejecucion del curso a la subdireccion de talento , el cual va a ser direccionado a la comision de personal para que se apruebe la incorporacion de curso en el plan de capacitaciones del MME. por otro lado, con Talento Humano , grupos de infraestructura entregar un material orientador del curso en la plataforma moodle para su administracion , resolviendo dudas frente al mismo. </t>
  </si>
  <si>
    <t xml:space="preserve">Se culmina curso con 97 estudiantes. Se realizó memorando frente a la ejecución del curso a la subdirección de talento , el cual va a ser direccionado a la comisión de personal para que se apruebe la incorporación de curso en el plan de capacitaciones del MME. por otro lado, con Talento Humano , grupos de infraestructura entregar un material orientador del curso en la plataforma moodle para su administracion , resolviendo dudas frente al mismo. </t>
  </si>
  <si>
    <t xml:space="preserve">Potencializar la capacidad de respuesta del sector minero energético por medio del trabajo colaborativo intersectorial   </t>
  </si>
  <si>
    <t>Incorporación del trabajo colaborativo intersectorial con Instituciones del sector minero energético y otros actores institucionales de interés.</t>
  </si>
  <si>
    <t xml:space="preserve">Unidad </t>
  </si>
  <si>
    <t xml:space="preserve">Aprobacion por Miniterio de trabajo , MME y ANH firmado convenio. Sse plantean reuniones con el SENA , se realiza el protocolo de transparencia para hacerlo firmar por todos los actores </t>
  </si>
  <si>
    <t xml:space="preserve">Se cierra trabajo colaborativo con
GIZ para tratar temas de carbono OAAS y DME.  </t>
  </si>
  <si>
    <t xml:space="preserve">Actualización de  información prioritaria disponible en servidores para análisis de escenarios de riesgo y puesta a disposición de los  Sistemas de información del sector y de la SNGRD </t>
  </si>
  <si>
    <t>Se entrega a Pnud los insumos para arrancar esta actividad. Se socializa las fechas programadas en conjunto con la sistematizacion.</t>
  </si>
  <si>
    <t xml:space="preserve">Por parte del PNUD se consolidó metadatos de la GDB con escenarios de riesgo para iniciar el diagnóstico de la información. </t>
  </si>
  <si>
    <t xml:space="preserve">Desarrollar Capacidades para la medición y evaluación en los resultados de desarrollo sostenible en el Sector Minero Energético   </t>
  </si>
  <si>
    <t>Porcentaje de avance en la formulación del modelo de evaluación frente al desarrollo sostenible que contribuya a la toma de decisiones</t>
  </si>
  <si>
    <t>Se realizan mesas de trabajo con PNUD para generar convenio  enmarcados en el poryecto "FASE 1 Observatorio Estrategia de Desarrollo y relacionamiento territorial ", en gestion propuesta tecnica y Elaboracion de estudios previos</t>
  </si>
  <si>
    <t xml:space="preserve">Se realiza la elaboración de los estudios previos y respectiva radiación al equipo contractual </t>
  </si>
  <si>
    <t>Piloto enfocado en el despliegue del modelo de evaluación y desarrollo sostenible implementado.</t>
  </si>
  <si>
    <t xml:space="preserve">Alistamiento de insumos para la ejecución del convenio de acuerdo a lo pactada en los términos de referencia  </t>
  </si>
  <si>
    <t xml:space="preserve">Porcentaje de avance en la integración de la información socio ambiental del sector minero energético </t>
  </si>
  <si>
    <t xml:space="preserve">Se realiza sesiones de validacion con los lideres para identificar posibles avances en los documentos cargados en CRM </t>
  </si>
  <si>
    <t>Se ha realizado actualización de información en MAS, Género , DDHH, Cambio climático, ambiental (Paramos)</t>
  </si>
  <si>
    <t xml:space="preserve">Implementación de política del programa de sustitución en áreas de páramo   </t>
  </si>
  <si>
    <t>Porcentaje de avance en la formulación de lineamientos del programa de sustitución en áreas de páramo</t>
  </si>
  <si>
    <t xml:space="preserve">Contratacion por medio del convenio de paramos. La solicitud del convenio se encuentra radicada con la Oficina de Gestión contractual  </t>
  </si>
  <si>
    <t>Se están realizando ajustes de presupuesto y negociación para subcripción del proceso. Se realizó revisión al proyecto de acto administrativo del programa de reconversión.</t>
  </si>
  <si>
    <t>Piloto para la validación de la formulación de gradualidad en el marco del programa de sustitución en páramos</t>
  </si>
  <si>
    <t>Se cuenta con CDP y se radico solicitud para la suscripcion del convenio. Se encuentra listo para comité de aprobación.</t>
  </si>
  <si>
    <t>Se encuentra en un avance del 60%. Se encuentra aprobado en comité de contratación. En gestión formalización de contrato . Se surtió la aprobación del estudio previo para la suscripción del convenio y se encuentra en tramite su formalización</t>
  </si>
  <si>
    <t xml:space="preserve">Política sectorial adoptada de Gestión del Riesgo de Desastres   </t>
  </si>
  <si>
    <t>Porcentaje de avance en la formulación y socialización de resolución mediante la cual se adopta la política sectorial de Gestión del Riesg de Desastres 2020-2050</t>
  </si>
  <si>
    <t>Se realiza reunion con la OAJ para revisión de la politica , sin embargo es necesario obtener un espacio con el ministro para su visto bueno.</t>
  </si>
  <si>
    <t>Se solicita agenda con los vices para la prsentación de la política de riesgos. Pendiente aprobacion de la OAJ. Se genera alerta frente a este avance Se plantea hablar con la jefe de la OAJ para hacer comentarios de la política y asi avanzar en el documento y así poder ver observaciones (2 semanas )</t>
  </si>
  <si>
    <t xml:space="preserve">Articular Instancias de coordinación   </t>
  </si>
  <si>
    <t>Instancias de coordinación sectorial para la gestión ambiental y territorial articuladas (según territorios priorizados - Mesas de alto nivel Sectoriales)</t>
  </si>
  <si>
    <t xml:space="preserve">alistamiento de mesas para el 16 de Septiembre en preparacion , se envian tramites a las entidades (75). Se realiza presentacion de estadisticas frente a los tramites que se cerraron en el mes de Agosto. En gestion 64 . Atrasados 8, cerrados 80 </t>
  </si>
  <si>
    <t xml:space="preserve">Se realiza esatus de la ejecución del 2021. ejecución de 2 mesas , se cerraron trámites de linea de trasmisión del Proyecto Windpeshi de Enel. Cierre de trámites del parque Eólico ALPHA. Se espera conocer resultados de VPD. </t>
  </si>
  <si>
    <t>Informes del estado de avance  de las acciones priorizadas a implementarse en 2021 de la Agenda Estratégica Intersectorial MME - MADS</t>
  </si>
  <si>
    <t xml:space="preserve">Se realiza seguimiento y gestion al tablero del control con las direrentes entidades, para actualizar el estatus y poder dar un estatus frente al primer seguimiento </t>
  </si>
  <si>
    <t xml:space="preserve">Se realiza informe trimestral donde se da un estatus de la gestión de la agenda estratégica intersectorial </t>
  </si>
  <si>
    <t xml:space="preserve">LINEA BASE DE LOS INDICADORES FORMULADOS   </t>
  </si>
  <si>
    <t>Porcentaje de avance en la construcción de línea base y medición de indicadores</t>
  </si>
  <si>
    <t>En gestion linea Base Putumayo.
Avances con el equipo de PPII (Magdalena medio y Puerto wilches) y Putumayo. Se realiza validacion frente a los planes territorializados con las lineas bases levantadas.</t>
  </si>
  <si>
    <t xml:space="preserve">Avances proceso de consolidación y validación con lider de EDRT. Definición con La Guajira, Cesar y Córdoba. En Revisión Puerto Wilches y Putumayo </t>
  </si>
  <si>
    <t xml:space="preserve">Adoptar la estrategia de relacionamiento territorial 2021   </t>
  </si>
  <si>
    <t>Reporte de avance de la adopción de la estrategia de relacionamiento territorial del sector minero energético</t>
  </si>
  <si>
    <t xml:space="preserve">Se realiza adopcion de la EDRT en el mes de Abril </t>
  </si>
  <si>
    <t xml:space="preserve">Se realizó la adopción de la EDRT en el mes de Abril </t>
  </si>
  <si>
    <t xml:space="preserve">Conformar Mesa técnica de articulación intersectorial del sector Minero Energético   </t>
  </si>
  <si>
    <t>Reporte de seguimiento de mesa  técnica de articulación intersectorial del sector Minero Energético conformada</t>
  </si>
  <si>
    <t>Mesas conformadas</t>
  </si>
  <si>
    <t>Se realizara el 30 de Septiembre (tercera mesa ejecutada)</t>
  </si>
  <si>
    <t xml:space="preserve">Se realizó mesa del mes de Septiembre. Se tiene planificadas 6 mesas de las cuales ya se han ejecutado 3 </t>
  </si>
  <si>
    <t xml:space="preserve">Formular Planes de acción con enfoque de género, derechos humanos y enfoque diferencial en territorios priorizados   </t>
  </si>
  <si>
    <t xml:space="preserve">Avance en la fomulación de planes de acción que impulsen el desarrollo territorial garantizando la inclusión del enfoque de derechos humanos y diferencial </t>
  </si>
  <si>
    <t>Provicina de Cartama : En gestión infografias, Concertar con DME la hoja ruta propuesta.
Buritica: Caracterizacion aprobada por la vice y jefe OAAS y se ajusta plan de accion.
Guajira: Se cuenta con un seguimieto delplan guajira para atender los espacios necesarios que involucren los proyectos eolicos de la region.
Putumayo: Gestion de mesas de trabajo para la definicion del plan de trabajo en el territorio . Frente a Meta, casanare, Arauca se entrega estatus frente al desarrollo de las caracterizaciones las cuales se tiene planificadas terminar en el mes de septiembre, con el fin de actualizarlo de acuerdo al marco del paro  nacional .
Cesar: avances en el plan de accion definido.</t>
  </si>
  <si>
    <t>Provicina de Cartama : En gestión infografias, Concertar con DME la hoja ruta propuesta.
Buritica:Se logra colocar de acuerdo a la empresa y de seguridad definiendo así un único plan presentado en Medellín el 22 de septiembre
Guajira: ABC relacionamiento con propósito. Diálogos con propósitos con jóvenes. Instalacion de la mesa hata el 14 de octubre
Putumayo: avances en la contratación del equipo para la mesa andinoamazonica.. Frente a Meta, casanare, Arauca se entrega estatus frente al desarrollo de las caracterizaciones y demas formatos trabajado con TRUST 
Cesar: avances en el plan de acción definido.
Magdalena Medio : en cuanto al plan de acción se esta trabajando para su definición. La agenda local ha sido fuerte por la ejecucón de  las mesas tecnicas - Priorizado de Puerto Wilches.
Cordoba : Plan de acción se realiza  presentacion oficial 15 de septiembre en conjunto con la validacion de los vices</t>
  </si>
  <si>
    <t xml:space="preserve">Desarrollar piloto de proyectos referente a las soluciones basadas en la naturaleza funcionando   </t>
  </si>
  <si>
    <t xml:space="preserve">Porcentaje de avance en la implementación de piloto de desarrollo de proyectos referentes a las soluciones basadas en la naturaleza 
</t>
  </si>
  <si>
    <t>Avances documentales</t>
  </si>
  <si>
    <t>Presentar avance de la hoja de ruta para los tres proyectos. (Paz de ariporo, providencia y Urrá)</t>
  </si>
  <si>
    <t xml:space="preserve">Presentar avance de la hoja de ruta para los tres proyectos. Se inicia el convenio con CIAT donde se define una hoja de ruta con el cooperante. </t>
  </si>
  <si>
    <t xml:space="preserve">Implementar los lineamientos sociales para el desarrollo de los proyectos PPII   </t>
  </si>
  <si>
    <t xml:space="preserve">Conformación de la mesa territorial de diálogo y seguimiento en un PPII con plan de trabajo aprobado </t>
  </si>
  <si>
    <t xml:space="preserve">Avances en definicion frente alcance de este proceso, documento de preguntas y respuesta.  La reuniones de socializacion estan previstas a mediados del mes de Agosto. </t>
  </si>
  <si>
    <t>Instalación de submesas de diálogo y seguimiento a los proyectos Kale y Platero (22 y 23 de Octubre). El 15 y 16 de octubre se realizará trabajo territorial en Puerto Wilches</t>
  </si>
  <si>
    <t xml:space="preserve">Porcentaje de ejecución de los dos dIálogos  territoriales según la face previa o concomitante de los PPII </t>
  </si>
  <si>
    <t>Pendiente encuentro regional el cual esta previsto en el subcomite social de los PPII</t>
  </si>
  <si>
    <t>*Se adelantó el diálogo de presentación del proyecto platero y la jornada de diálogos con el Min ambiente y ANLA para socialización de los términos de referencia ambiental de los PPII. Pendiente encuentro regional el cual esta previsto en el subcomité social de los PPII.</t>
  </si>
  <si>
    <t xml:space="preserve">Generar condiciones que permitan incidir en la inclusión de la variable  minero energética en el ordenamiento ambiental en los territorios priorizados   </t>
  </si>
  <si>
    <t>Instancias de coordinación Nación - Territorio  que permitan el análisis y diálogo alrededor de la inclusión de la variable minero energética en los esquemas de ordenamiento del territorio atendidas</t>
  </si>
  <si>
    <t xml:space="preserve">frente a las decisiones de ordenamiento territorial, Se ha realizado revisado la expedicion de normas por autoridades ambientales y se han generado las alertas al interior del ministerior y con las adscritas. Se han generado los pronunciamientos respectivos </t>
  </si>
  <si>
    <t>Se desarrolló ruta de trabajo con Nariño y se recopiló información técnica para el programa de sustitución . Se aplica metodologia</t>
  </si>
  <si>
    <t>Información sectorial generada y analizada para la toma de decisiones en relación con la inclusión de la variable minero eneretica en los torritorios priorizados</t>
  </si>
  <si>
    <t>Se sostuvo reunion con corantioquia donde se expusieron las implicacacion del POF frente al sector. Se remitio documento tecnico para analisis por parte de la corporacion se auerda celebrar una mesa juridica.
Se estan emitiendo comunicaciones a municipios manifestando nuestro interes de participar en sus procesos de ordenamiento.Se estan realizando acercamientos para mesas de trabajo en California y Vetas para la recoleccion de informacion</t>
  </si>
  <si>
    <t>Se coordinó y desarrolló mesa con Fenalcarbon para el desarrollo de mesas técnicas mineras con asociados para el levantmiento de información en el marco de la dilimitación del paramo de pisba.</t>
  </si>
  <si>
    <t>Instrumentos de coordinación con autoridades municipales o distritales (OAAS)</t>
  </si>
  <si>
    <t>Meta superada</t>
  </si>
  <si>
    <t xml:space="preserve">Incremento de capacidad de generación eléctrica con fuentes no convencionales renovables   </t>
  </si>
  <si>
    <t>Capacidad de generación de energía eléctrica a partir de Fuentes No Convencionales de Energía Renovable comprometida</t>
  </si>
  <si>
    <t>Drive OARE</t>
  </si>
  <si>
    <t>Durante el mes de agosto se realizaron 5 talleres de socialización presenciales sobre las ventajas de participar en la tercera subasta de energías renovables tanto para comercializadores como para generadores y demás interesados. En los  talleres se explicaban las principales características de la subasta y se realizó un ejercicio participativo sobre la metodología de adjudicación que se utilizará. Los talleres se realizaron en las siguientes cuidades:
• Bogotá 5 de agosto
• Barranquilla 12 de agosto
• Cali 19 de agosto
• Bucaramanga 24 de agosto
• Medellín 26 de agosto
Adicionalmente, XM como subastador inicio la etapa de registro entre el 17 y 27 de agosto para los interesados en participar en la tercera subasta, esta etapa dio como resultado 107 registrados.</t>
  </si>
  <si>
    <t>Durante el mes de Septiembre se expidió la Resolución 40305 de 2021, Por la cual se define un mecanismo complementario de adjudicación de contratos de energía a largo plazo de acuerdo con el artículo 6 de la Resolución MME 4 0179 de 2021.
Adicionalmente XM publicó los participantes precalificados que podrán presentar garantía de seriedad de la oferta y continuar en el proceso de la Subasta de energías renovables 2021,  47 compradores y 22 vendedores</t>
  </si>
  <si>
    <t>Subasta de contratos de largo plazo (renovables)</t>
  </si>
  <si>
    <t>subasta</t>
  </si>
  <si>
    <t>Avance</t>
  </si>
  <si>
    <t xml:space="preserve">Avance en las políticas de movilidad sostenible y eficiencia energética diseñadas   </t>
  </si>
  <si>
    <t>Número de vehículos eléctricos o híbridos en el país</t>
  </si>
  <si>
    <t>vehículo</t>
  </si>
  <si>
    <t>registro</t>
  </si>
  <si>
    <t>carpeta Drive: OARE</t>
  </si>
  <si>
    <t>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 Se esta reglamentando junto a la CREG el articulo 49 de la Ley 2099, relacionado con incentivo de no pago de contribución a la energía destinada a la carga de VE
Numero de VE (corte agosto 2021): 4849</t>
  </si>
  <si>
    <t xml:space="preserve">Entre enero y septiembre de 2021, se han vendido en Colombia 676 vehículos eléctricos, un crecimiento del 50% frente al mismo periodo de 2020 cuando se habían vendido 450 vehículos eléctricos. 
En septiembre de 2021 se contaba, en total, con 4.928 vehículos eléctricos, logrando un avance del 74,6% en la meta que establecimos en el Plan Nacional de Desarrollo de contar con una flota de 6.600 vehículos eléctricos. Se trabaja en la reglamentación del articulo 49 Ley TE. Interoperabilidad y NTC para VE </t>
  </si>
  <si>
    <t>Proyectos piloto implementados de promoción de eficiencia energética</t>
  </si>
  <si>
    <t>proyecto piloto</t>
  </si>
  <si>
    <t>informe</t>
  </si>
  <si>
    <t>Organización de eventos de lanzamiento de la victoria temprana de Pasto y Monteria. Creación de documentos finales y videos de lanzamiento.</t>
  </si>
  <si>
    <t>Elaboración de documento de política con lineamientos de movilidad sostenible</t>
  </si>
  <si>
    <t>avance</t>
  </si>
  <si>
    <t xml:space="preserve">Se avanza en documento CONPES de Transición Energética, que incluye un capítulo asociado a la movilidad sostenible. Se están construyendo las acciones que permitirán fomentar la transición hacia las tecnologías de cero y bajas emisiones y se espera tener una primera versión de este documento a finales de 2021.  </t>
  </si>
  <si>
    <t>Evaluación de estudio para determinar lineamientos técnicos en eficiencia energética</t>
  </si>
  <si>
    <t>0,6</t>
  </si>
  <si>
    <t>Se avanza en documento CONPES de Transición Energética, que incluye un capítulo asociado a eficiencia energética.</t>
  </si>
  <si>
    <t xml:space="preserve">Avance en AIN de metas obligatorias de eficiencia energética o documentos de analisis de lineaminetos de politica en estas metas. </t>
  </si>
  <si>
    <t>Espacios de concertación realizados para el diseño y estructuración de incentivos que promuevan la movilidad eléctrica fluvial en la Amazonía</t>
  </si>
  <si>
    <t>reunión</t>
  </si>
  <si>
    <t>actas</t>
  </si>
  <si>
    <t xml:space="preserve"> 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realizó una reunión en conjunto con la Oficina de Asuntos Ambientales y Sociales para evaluar el Plan de Acción compartido a la Mesa Regional Amazónica. Para dar respuesta al Plan de Acción presentado se concluye que se socializará el documento de incentivos para la movilidad eléctrica fluvial en los talleres departamentales a realizarse en el marco de la Mesa Regional Amazónica. La construcción del documento con los incentivos se llevará a cabo entre los meses de septiembre, octubre y noviembre de 2021.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</si>
  <si>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tuvo participación en la Formalización Comité Técnico seguimiento al Plan Amazónico de Transporte Intermodal Sostenible – PATIS, con el fin de validar los avances en el transporte fluvial de los territorios de la Amazonía que se han dado hasta el momento y conocer de primera mano el diagnóstico de la región. De igual manera, se tuvieron acercamientos con el Departamento Nacional de Planeación - DNP, con el objetivo de identificar las acciones que se encuentran realizando en el marco del transporte fluvial para territorios de la Amazonía. </t>
  </si>
  <si>
    <t xml:space="preserve">Usuarios con equipos de medición inteligente instalados </t>
  </si>
  <si>
    <t>usuario</t>
  </si>
  <si>
    <t>reporte</t>
  </si>
  <si>
    <t>Se revisó la resolución propuesta por la CREG para identificar los cambios que serían necesarios a raíz de la Ley 2099 de 2021 y se discute el proceder en conjunto con la CREG, buscando alternativas para la remuneración del despliegue.</t>
  </si>
  <si>
    <t>Las consideraciones son iguales a las del mes anterior</t>
  </si>
  <si>
    <t xml:space="preserve">Incremento de capacidad de generación eléctrica instalada   </t>
  </si>
  <si>
    <t>Capacidad instalada de generación de energía eléctrica</t>
  </si>
  <si>
    <t xml:space="preserve">Entrada de AGPE Sulogistica Tri Fit &lt;0.01 MW (sep 1), AGPE Tri Fit bodega Acopi 0.06 MW (sep 1), AGPE Firplak 0.07 MW (sep 9), AGPE Casa Richard - Malibú 0.01 MW (sep 9), La Sierpe 19.9 MW (sep 25) y Autogeneración Termotame de 5 MW </t>
  </si>
  <si>
    <t>Índice de confiabilidad de suministro de demanda</t>
  </si>
  <si>
    <t>Indicador desactivado</t>
  </si>
  <si>
    <t>Desarrollo del observatorio de tarifas</t>
  </si>
  <si>
    <t>Ya fue entregada la primera fase del observatorio de tarifas. Este muestra los valores historicos de tarifas y componentes del CU, y se actualzia automaticamente de forma mensual. Puede consultarse en https://integrameuat.azurewebsites.net/
Además, se ha dado inicio a la segunda fase que consiste en desarrollar la herramienta para hacer proyecciones y sensibilidades a los componentes tarifarios</t>
  </si>
  <si>
    <t xml:space="preserve">Implementación de hoja de ruta para la transformación energética   </t>
  </si>
  <si>
    <t>Proyectos normativos elaborados relacionados con recursos energéticos y mercados de energía eléctrica</t>
  </si>
  <si>
    <t>proyecto normativo</t>
  </si>
  <si>
    <t>Se socializó el proyecto de resolución con UPME y CREG. El paso siguiente es enviar el texto apra recibir comentarios por escrito de parte de estas entidades</t>
  </si>
  <si>
    <t>Proyectos normativos elaborados relacionados con gas natural</t>
  </si>
  <si>
    <t>Se inició la elaboración de documento de análisis del sector de gas natural desde el lado de la oferta. También se está trabajando en la identificación de barreras al consumo de gas natural en los sectores industrial, termoeléctrico y transporte.</t>
  </si>
  <si>
    <t>Proyecto normativos elaborado relacionado con medición inteligente</t>
  </si>
  <si>
    <t>Se analizaron las alternativas al interior del MME. El siguiente paso es discutirlas con el Ministro y el Viceministro para que, tras su visto bueno, se discuta con la CREG la alternativa seleccionada</t>
  </si>
  <si>
    <t>Proyecto normativo elaborado relacionado con integraciones horizontales/verticales</t>
  </si>
  <si>
    <t>De acuerdo con la fase 2 de la MTE, se requiere un estudio para determinar la mejor forma de organización institucional e integración vertical/horizontal para el país</t>
  </si>
  <si>
    <t xml:space="preserve">Avance del desarrollo y actualización normativa para el uso seguro de materiales radiactivos y nucleares   </t>
  </si>
  <si>
    <t>Proyectos de normatividad presentados para concepto de OAJ. (GSR3, Import, Dosim)</t>
  </si>
  <si>
    <t>Físico / Electrónico</t>
  </si>
  <si>
    <t>Carpeta Drive: OARE-GENCAN</t>
  </si>
  <si>
    <t>No se registró actividad</t>
  </si>
  <si>
    <t>En 15-sep, se realizó reunión con DAFP, presentando el proyecto de norma. En 23-sep se envió proyecto de norma al DAFP solicitando concepto sobre la inscripción como tramite nuevo de la autorización para la prestación del servicio de dosimetría personal ante el SUIT. También en 23-sep, a MinCIT se solicitó concepto previo con el fin de determinar si el proyecto de resolución debe surtir o no el proceso de consulta pública ante la Organización Mundial del Comercio (OMC).</t>
  </si>
  <si>
    <t>Proyecto de norma presentada a otras autoridades. (Autorizaciones individuales)</t>
  </si>
  <si>
    <t>Se hicieron ajustes a la versión del proyecto de resolución para importación y exportación de material radiactivo, con miras a ser remitido al SGC y a MinCIT</t>
  </si>
  <si>
    <t>Normatividad expedida de acuerdo con procedimiento del MME</t>
  </si>
  <si>
    <t>Normas</t>
  </si>
  <si>
    <t>Se realizaron dos reuniones virtuales, revisando los contenidos del proyecto de norma y se culminó la redacción del mismo. Se solicitó reunión con MinCIT consultando lo requerido para puesta a discusión.</t>
  </si>
  <si>
    <t xml:space="preserve"> En 21-sep se presentó el proyecto de norma de dosimetría a OAJ, la cual solicitó que se compartieran: memoria justificativa, AIN, proyecto de resolución y comunicaciones.</t>
  </si>
  <si>
    <t xml:space="preserve">Grado de avance de las actividades con organismos internacionales en materia nuclear.   </t>
  </si>
  <si>
    <t>Solicitudes tramitadas realizadas por las contrapartes de proyectos ante OIEA</t>
  </si>
  <si>
    <t>Solicitudes tramitadas</t>
  </si>
  <si>
    <t>Electrónico</t>
  </si>
  <si>
    <t>https://intouchplus.iaea.org/</t>
  </si>
  <si>
    <t>8,30%</t>
  </si>
  <si>
    <t>Se han atendido todas las solicitudes de las contrapartes de proyectos de cooperación con el OIEA.</t>
  </si>
  <si>
    <t>Reportes de las salvaguardias de los materiales nucleares en Colombia remitidos al OIEA</t>
  </si>
  <si>
    <t>Reportes</t>
  </si>
  <si>
    <t>Carpeta GENCAN</t>
  </si>
  <si>
    <t xml:space="preserve">En fecha 31 de agosto, se realizó ante OIEA la declaración sobre el protocolo adicional correspondiente al segundo semestre de 2021. </t>
  </si>
  <si>
    <t>en fecha 29-sep, se adelantó intercambio de conocimientos entre los inspectores de salvaguardias del OIEA y el Grupo de Física Nuclear de la U. Nacional de Colombia, sede Bogotá.</t>
  </si>
  <si>
    <t>Informes elaborados de cumplimiento de acuerdos y tratados internacionales</t>
  </si>
  <si>
    <t>En fecha 02 de agosto, GENCAN remitió a OPGI, la información dell cumplimiento de acuerdos y tratados internacionales con corte a primer semestre de 2021.</t>
  </si>
  <si>
    <t>La meta se cumplió con el segundo informe con destino al Congreso de la República, remitido a OPGI en agosto de 2021.</t>
  </si>
  <si>
    <t xml:space="preserve">Grado de avance de la gestión reguladora en asuntos nucleares del MME   </t>
  </si>
  <si>
    <t>Trámites finalizados de Autorizaciones para Instalaciones nucleares y radiactivas operadas por el SGC</t>
  </si>
  <si>
    <t>Autorizaciones</t>
  </si>
  <si>
    <t>En fecha 27 de agosto, se realizó examen para OPR del Reactor Nuclear de Investigación IAN-R1</t>
  </si>
  <si>
    <t>El 03-sep se emtió el radicado 2-2021-017501 con la licencia de Importación RQP-001 para MR con destino al Laboratorio de Radioquímica y Preparación del muestras del SGC</t>
  </si>
  <si>
    <t>Inspecciones realizadas a las instalaciones nucleares y radiactivas operadas por el SGC</t>
  </si>
  <si>
    <t>Inspecciones</t>
  </si>
  <si>
    <t>En fechas 27 al 30 de septiembre, se realizaron visitas a dos instalaciones del SGC (28-sep Reactor IAN-R1, 30-sep ICGDR) en el marco de la Inspección anual de salvaguardias que adelantó el OIEA.</t>
  </si>
  <si>
    <t>Trámites finalizados de Autorizaciones  e inspecciones para Empresas de servicios de protección radiológica</t>
  </si>
  <si>
    <t>Actividades
reguladoras</t>
  </si>
  <si>
    <t>En agosto 5, se remitieron los dosímetros irradiados a SELIG y se recibieron las lecturas en fecha 27 de agosto. A Care dosimetry se le remitieron los dosímetros en fecha 6 de agosto.</t>
  </si>
  <si>
    <t>En fecha 07-sep, mediante radicado 2-2021-017753 se dio respuesta a International Nuclear Industry sobre solicitud de importación para fuente de radiación cuyo fin es la calibración de medidores de radiación.</t>
  </si>
  <si>
    <t>Actividades de seguimiento y/o direccionamiento realizadas a la delegación de las funciones de autorización, vigilancia y control</t>
  </si>
  <si>
    <t>Actividades</t>
  </si>
  <si>
    <t>El 5 de agosto, se realizó la 3a reunión para ;a integración de la información entre XUE y RAIS. El 10 de agosto se recibió informe abr-may de las funciones delegadas en el SGC. En agosto 11, se realizó 4a reunión con SGC revisando las actividades de la delegación correspondientes al 1er semestre de 2021.</t>
  </si>
  <si>
    <t>El 03-sep, se recibió informe bimestral jun-jul de 2021 y en fecha 23-sep mediante radicado 2-2021-019063 se hicieron observaciones al informe remitido por el SGC. En 27-sep se realizó reunión con el SGC abordando el tema de respuestas no dadas a solicitudes del MME. Mediante radicado 2-2021-017502 de 03-sep se dio respuesta a Gamma Rite, realizando reunión en 17-sep.</t>
  </si>
  <si>
    <t xml:space="preserve">Participación de mujeres colombianas en eventos del sector nuclear.   </t>
  </si>
  <si>
    <t>Cantidad de eventos con participación de mujeres colombianas</t>
  </si>
  <si>
    <t>Eventos</t>
  </si>
  <si>
    <t>Virtual</t>
  </si>
  <si>
    <t>Una contratista del MME y una contratista del SGC participaron en evento que abordó el tema de inspectores de seguridad física en latinoamérica.</t>
  </si>
  <si>
    <t xml:space="preserve">Porcentaje de avance de las actividades para la inclusión de FNC de energía   </t>
  </si>
  <si>
    <t>Actividades realizadas para definir la hoja de ruta para el uso de hidrógeno como FNC</t>
  </si>
  <si>
    <t>Revisión y comentarios del entregable de proyectos piloto de la hoja de ruta de hidrógeno. 
Documento de iniciativas/estudios para implementación de la hoja de ruta.
Propuesta de acciones a incluir sobre hidrógeno en el CONPES de transición energética, enviado a DNP. 
Consolidación y análisis a los comentarios sobre el borrador de la hoja de ruta de hidrógeno, los cuales fueron puestos a consideración del consultor.</t>
  </si>
  <si>
    <t>En fecha 30 de septiembre el presidente de la república y el Ministro de Minas y Energía, hicieron el lanzamiento de la hoja de ruta del hidrógeno en Colombia. Adicionalmente, se han realizado las siguentes actividades: a) Propuesta términos de referencia para sandbox regulatorio de hidrógeno – consultoría BID. b) Documento "Generalidades hidrógeno" como insumo para el lanzamiento de la hoja de ruta de hidrógeno. c) Matriz de valoración de líneas de investigación del convenio Ecopetrol- Minciencias. d) Revisión decreto reglamentario ley 2099 (tributario) y análisis de los requerimientos del decreto de hidrógeno. e) Revisión y comentarios al documento "lineamientos proyectos piloto de hidrogeno". f) Revisión y comentarios al anexo "plan de socialización" de la hoja de ruta de hidrógeno.</t>
  </si>
  <si>
    <t>Acciones realizadas para la promoción de la Geotermia como FNC de energía</t>
  </si>
  <si>
    <t xml:space="preserve">Carbon Trust Continúa las capacitaciones quincenales, promovidas por OPGI.
Renovabling Consulting Group continúa definiendo la hoja de ruta.
GENCAN participó el 31 de agosto en mesa de trabajo sobre Eólica Offshore. </t>
  </si>
  <si>
    <t>En fecha 03-sep se realizó reunión con DIMAR, Minambiente y MME revisando las inquietudes sobre consesiones otorgadas por DIMAR para proyectos con energía eólica, costa afuera. En fecha 14-sep, con presencia de ANLA , UPME, DIMAR, Minambiente y MME, se discutieron los requisitos que se exigirán para e desarrollo de proyectos eólicos off shore.</t>
  </si>
  <si>
    <t>Actividades realizadas para promover el uso de la nucleoenergía en Colombia y sus aplicaciones.</t>
  </si>
  <si>
    <t>La Universidad Autónoma de Bucaramanga invitó al Viceministro de Energía al foro sobre Interés Nacional en Desarrollo de Programa Nuclear. En fecha 16 de septiembre, GENCAN participó con la presentación Desarrollo de la Energía Nuclear en Colombia: Principales Retos</t>
  </si>
  <si>
    <t xml:space="preserve">Porcentaje de avance en las actividades realizadas afines a los materiales radiactivos de origen natural en los PPII, y en el sector mineroenergético   </t>
  </si>
  <si>
    <t>Actividades realizadas en la participación de los Pilotos de Exploración con Fracturación Hidráulica</t>
  </si>
  <si>
    <t>Físico /Electrónico</t>
  </si>
  <si>
    <t>En fecha 12 de agosto GENCAN remitió concepto a la Dirección de Hidrocarburos.sobre propuesta de Ley 30 "Anti-fraking". En agosto 30, GENCAN participó en jornada de transferencia de conocimiento sobre Geotermia, con panel de AGEOCOL moderado por ANLA. El 31 de agosto, se realizó mesa de trabajo con DIMAR sobre proyectos Eólicos Offshore.</t>
  </si>
  <si>
    <t>En fecha 02-sep, se terminaron las mesas de trabajo con ANLA revisando documento de criterios de vigilancia radiológica en los PPII. Se remitió matriz de relación entre documentos para el desarrollo de los PPII</t>
  </si>
  <si>
    <t>Actividades realizadas para visibilizar al tema de Materiales Radiactivos de Origen Natural en el sector Mineroenergético</t>
  </si>
  <si>
    <t>En fecha 26 de agosto se compartió nueva versión del documento sobre criterios de vigilancia radiológica durante el desarrollo de los PPII.</t>
  </si>
  <si>
    <t>Se realizó revisión a documento: Política para la gestión de riesgos de desastres. GENCAN realizó comentarios y observaciones en lo relacionado con materiales radiactivos artificiales y naturales, las cuales fueron presentadas en fecha 20-sep. A partir de la presentación surgió nueva revisión que se planea remitir a OAAS en el mes de octubre.</t>
  </si>
  <si>
    <t xml:space="preserve">Avance cumplimiento del Objetivo   </t>
  </si>
  <si>
    <t>Informe de Auditoria de riesgos elaborado</t>
  </si>
  <si>
    <t>Norma Regina Figueroa</t>
  </si>
  <si>
    <t xml:space="preserve">Papeles de Trabajo </t>
  </si>
  <si>
    <t>Carpeta compartida OCI</t>
  </si>
  <si>
    <t>Este informe se efectuara en el cuarto trimestre de 2021 (Octibre)</t>
  </si>
  <si>
    <t>Mesas de análisis y valoración de riesgos realizada</t>
  </si>
  <si>
    <t>Ingrid Cecilia Espinoza Sanchez (Equipo OCI)</t>
  </si>
  <si>
    <t>Alex Brito 1 MARC a la Oficina Asesora Juridica</t>
  </si>
  <si>
    <t>La mesas restantes se encuentran porgramadas para el cuarto trimestre de 2021</t>
  </si>
  <si>
    <t>Mesas de mejoramiento y prevención realizada</t>
  </si>
  <si>
    <t>Las siguientes  mesas se encuentran oprgramadas para el mes de  noviembre 2021</t>
  </si>
  <si>
    <t>Las mesas restantes se encuentran porgramadas para el cuarto trimestre de 2021 (  noviembre)</t>
  </si>
  <si>
    <t>Informe de seguimiento atención a la CGR Elaborado</t>
  </si>
  <si>
    <t>Sandra Milena Castro Achury</t>
  </si>
  <si>
    <t>El próximo informe se efectuara en el mes de septiembre de 2021.</t>
  </si>
  <si>
    <t>Se relizo informe de seguimiento, medicion, analisis y evaluacion a la relacion con la CGR, con el siguiente numero de informe OCI-INF-2021-026, que se encuentra publicado en el siguiente enlace:  https://www.minenergia.gov.co/en/auditorias-internas-independientes.</t>
  </si>
  <si>
    <t>Avance del Programa de Auditoria Interna Independiente</t>
  </si>
  <si>
    <t>Armando Calderon Salom</t>
  </si>
  <si>
    <t>El proximo seguimiento se encuentra porgramado para el mes de octubre de 2021</t>
  </si>
  <si>
    <t>El porximo seguimiento se encuentra porgramado para el mes de octubre de 2021</t>
  </si>
  <si>
    <t>Mesas de seguimiento a la gestión por área organizacional Documentadas</t>
  </si>
  <si>
    <t>Estas mesas de seguimiento se encuentran programadas para el tercer trimestre de 2021, en el mes de septiembre de 2021</t>
  </si>
  <si>
    <t>Estas mesas de seguimiento a la Gestion fueron efectuadas en el ems de septiembre de 2021</t>
  </si>
  <si>
    <t>Programa de Auditoría Interna Independiente Formulado</t>
  </si>
  <si>
    <t>META CUMPLIDA, Toda vez que el Programa se formuló en el mes de enero de 2021</t>
  </si>
  <si>
    <t>Cooperación tecnica recibida para consultorias, estudios y proyectos</t>
  </si>
  <si>
    <t>bcarreño</t>
  </si>
  <si>
    <t>Dólares</t>
  </si>
  <si>
    <t>Grabaciones, documentos, ayudas de memoria</t>
  </si>
  <si>
    <t>Onedrive/SIGI</t>
  </si>
  <si>
    <t>$200.000 cUSD Asistencia técnica del BID para el desarrollo de estudios asociados a programas de electrificación rural así como para el fortalecimiento institucional.
  $216.000 USD Aprobación Proyecto de la “Red Latinoamericana de Comunas Energéticas”, presentado por ante la plataforma interdepartamental del Gobierno Suizo Renewable Energy, Energy and Resource Efficiency Promotion in International Cooperation (REPIC)
Este mes se gestionó una propuesta de cooperación, aún no se recibe confirmación de su aprobación.</t>
  </si>
  <si>
    <t>Cooperación tecnica recibida para fortalecimiento de capacidades</t>
  </si>
  <si>
    <t>1. Se desarrollaron dos sesiones de fortalecimiento de capacidades en temas de energía eólica offshore  con el apoyo de UKPACT.
1. La cooperación técnica de fortalecimiento de capacidades con UKPACT en temas de eólica offshore tiene un valor estimado de 4.492 USD/sesión
2.  Se desarrollaron dos sesiones de fortalecimiento de capacidades en temas de medición inteligente con el apoyo de UKPACT.
2. La cooperación técnica de fortalecimiento de capacidades con UKPACT en medición inteligente tiene un valor estimado de 6.713 USD/sesión</t>
  </si>
  <si>
    <t>Numero de participaciones del ministro, viceministros o directores en espacios internacionales de alto nivel</t>
  </si>
  <si>
    <t xml:space="preserve"> </t>
  </si>
  <si>
    <t>Número de participaciones</t>
  </si>
  <si>
    <t>Matriz de eventos</t>
  </si>
  <si>
    <t>Onedrive</t>
  </si>
  <si>
    <t>27/09/21 REFF LATAM 2021
22/09/21 SIDE EVENT RELAC UNGA
8/09/21 High Level Dialogue on Climate Action in the Americas</t>
  </si>
  <si>
    <t>Numero de participaciones del ministerio en eventos o actividades desarrolladas en el marco de iniciativas internacionales u organizaciones internacionales</t>
  </si>
  <si>
    <t>Matriz de seguimiento</t>
  </si>
  <si>
    <t>Se dio seguimiento a las iniciativas internacionales por medio los espaciós reportados anteriormente</t>
  </si>
  <si>
    <t>Ejecutar ciclo de auditorías internas 2021</t>
  </si>
  <si>
    <t>ciclo de auditorías</t>
  </si>
  <si>
    <t>Ciclo de auditorías</t>
  </si>
  <si>
    <t>Se inició con la capacitación a los auditores internos del Ministerio, el ciclo de auditorías internas iniciará en octubre</t>
  </si>
  <si>
    <t>Realizar revisión por la alta dirección</t>
  </si>
  <si>
    <t>Revisión por la alta dirección</t>
  </si>
  <si>
    <t>No se tiene programación del indicador</t>
  </si>
  <si>
    <t>Jornadas pedagógicas enfoque a procesos, ISO 9001, MIPG y Riesgos</t>
  </si>
  <si>
    <t>nhbravo</t>
  </si>
  <si>
    <t>Numero de jornadas</t>
  </si>
  <si>
    <t>Lanzamiento modulo documental</t>
  </si>
  <si>
    <t>Módulos en producción</t>
  </si>
  <si>
    <t>Lanzamiento modulo PAA</t>
  </si>
  <si>
    <t>Desarrollo y lanzamiento módulo auditorías</t>
  </si>
  <si>
    <t>Modulo de auditorías internas pasó a ambiente de producción</t>
  </si>
  <si>
    <t>Desarrollo y lanzamiento módulo riesgos</t>
  </si>
  <si>
    <t>Sendas intervenidas en el ministerio</t>
  </si>
  <si>
    <t>Sendas</t>
  </si>
  <si>
    <t>Documentación sendas</t>
  </si>
  <si>
    <t>Mesas técnicas con las dependencias para recolectar evidencias del FURAG</t>
  </si>
  <si>
    <t>amnieto</t>
  </si>
  <si>
    <t>Matrices Furag</t>
  </si>
  <si>
    <t>Diligenciamiento de herramienta FURAG</t>
  </si>
  <si>
    <t>Herramienta Furag</t>
  </si>
  <si>
    <t>Recibir resultados por parte de la función publica</t>
  </si>
  <si>
    <t>Puntaje</t>
  </si>
  <si>
    <t>Puntaje Furag</t>
  </si>
  <si>
    <t>Publicar avances presupuestales y el cronograma de actividades de conformidad con el ciclo presupuestal</t>
  </si>
  <si>
    <t>Informes presupuestales</t>
  </si>
  <si>
    <t>Generar un mecanismo de seguimiento de los recursos de inversión regionalizados y focalizados</t>
  </si>
  <si>
    <t>Construir la base de datos</t>
  </si>
  <si>
    <t>Base de datos construida</t>
  </si>
  <si>
    <t>Construcción de propuestas</t>
  </si>
  <si>
    <t>Propuestas</t>
  </si>
  <si>
    <t>Implementación de propuesta acorde</t>
  </si>
  <si>
    <t>Grupo de Gestión Financiera y Contable</t>
  </si>
  <si>
    <t xml:space="preserve">Crear guía de seguimiento a los  recursos en administracion, con el fin de llevar un mejor control de los activos que tiene la entidad.
</t>
  </si>
  <si>
    <t>jerodriguez</t>
  </si>
  <si>
    <t>No se presento avance, se realizo revision y  retroalimentación</t>
  </si>
  <si>
    <t>Automatizacion del tramite para las obligaciones de avace y legalizacion para  la gestion de viatcos tanto de funcionaros como contratistas a traves de la NEON
1. Guia de seguimiento  elaborada e implementada.</t>
  </si>
  <si>
    <t xml:space="preserve">Procesos documentales soporte de trámites y servicios estratégicos de alto impacto optimizados   </t>
  </si>
  <si>
    <t>Aplicativos y/o sistemas de información gestores de procesos o tramites institucionales  integrados con el SGDEA</t>
  </si>
  <si>
    <t>Plan Estratégico de Tecnologías de la Información y las Comunicaciones ­ PETI</t>
  </si>
  <si>
    <t>SGDEA</t>
  </si>
  <si>
    <t xml:space="preserve">Para los aplicativos o sistemas de información con el SGDEA, relacionados con procesos o tramites institucionales, se adelantó el proceso contractual y se suscribió el contrato GGC-610-2021. Se está realizando levantamiento de requerimientos con el fin de revisar la posibilidad de las siguientes integraciones:
Integración ARGO – SIPOST. Fase inicial, incluida en alcance GGC-610-2021
Integración ARGO – Consumo consecutivo Resoluciones desde NEON. En Curso/Pruebas
Integración ARGO – ARANDA, servicio SICOM. En curso/Pruebas </t>
  </si>
  <si>
    <t xml:space="preserve">Para el mes de septiembre se realiza la integración en ARGO con el directorio activo del Ministerio para el gestor de alertas y parametrización del sistema de tal manera que semanalmente recopile la información y emita una alerta de manera automática de todas las comunicaciones que están sin gestionar en las diferentes dependencias del Ministerio. </t>
  </si>
  <si>
    <t>Procesos o tramites institucionales modelados en el SGDEA</t>
  </si>
  <si>
    <t>Plan Institucional de Archivos de la Entidad ­PINAR</t>
  </si>
  <si>
    <t xml:space="preserve">Para los aplicativos o sistemas de información con el SGDEA, relacionados con procesos o tramites institucionales, se adelantó el proceso contractual y se suscribió el contrato GGC-610-2021. Se está realizando levantamiento de requerimientos con el fin de revisar la posibilidad de las siguientes integraciones:  
Modelación de proceso coactivo. Fase inicial. 
Modelación de proceso disciplinario. Fase inicial. </t>
  </si>
  <si>
    <t>En referencia a los procesos o tramites institucionales modelados se tienen los correspondientes a los Procesos Coactivo y Disciplinario en el marco del contrato GGC-610-2021.
-Se adelantó en el proceso Coactivo dos reuniones funcionales con la dependencia y se realizó el respectivo diagrama de flujo inicial de modelamiento.
-Así mismo en el proceso Disciplinario se realizaron dos reuniones con la dependencia y se realizó el respectivo diagrama de flujo inicial de modelamiento y se están realizando ajustes de refinamiento para empezar la etapa de desarrollo</t>
  </si>
  <si>
    <t>Servicio de consulta web de reguimiento a las comunicaciones radicadas</t>
  </si>
  <si>
    <t xml:space="preserve">Adelantado el servicio de consulta web, disponible en producción con acceso desde el portal institucional, sección Servicio al Ciudadano en fecha 13082021. Compromiso cumplido </t>
  </si>
  <si>
    <t>El proceso de consulta WEB esta implementado y funcionando desde el mes de agosto de 2021.</t>
  </si>
  <si>
    <t xml:space="preserve">Archivos de Gestión Priorizados Digitalizados e indexados en SGDEA   </t>
  </si>
  <si>
    <t>Inventarios de archivos  actualizados</t>
  </si>
  <si>
    <t>Digital- Drive</t>
  </si>
  <si>
    <t>Durante el mes de agosto se dieron tres (3) retraslados a los oferentes del proceso de la Licitación Pública 01-2021, los cuales fueron solicitados al grupo de Gestión Contractual mediante comunicaciones internas No. 3-2021-014944, 3-2021-015651 y 3-2021-016224, se generó publicación en la plataforma SECOPII de aclaraciones ante el informe de evaluación mediante comunicación interna No. 3-2021-015254 y se adelantó audiencia pública el 31 de agosto, en la cual se adjudicó el proceso al oferente UNION TERMPORAL INTER-DOCU, resolución 00545 de 2021.</t>
  </si>
  <si>
    <t>Se realizó la actualización de 10 inventarios documentales. Fondo Electrificadora de Amazonas, Electrificadora San Andres APL, Electrificadora de Bolivar, Electrificadora de Cesar, Electrificadora de Choco, Electrificadora de Cordoba, Electrificadora de Guajira y Electrificadora de Magdalena, Grupo de Relacionamiento con el Ciudadano y Gestión de la Información - CADA - 2017 y Grupo de Relacionamiento con el Ciudadano y Gestión de la Información - CADA - 2018.</t>
  </si>
  <si>
    <t>Inventarios de archivos  organizados</t>
  </si>
  <si>
    <t>Se realizó la organización de 2 inventarios documentales:
- Grupo de Relacionamiento con el Ciudadano y Gestión de la Información - CADA - 2017    - Grupo de Relacionamiento con el Ciudadano y Gestión de la Información - CADA - 2018.</t>
  </si>
  <si>
    <t>Inventarios de archivos  digitalizados</t>
  </si>
  <si>
    <t>Se realizó la clasificación, ordenación y preparación física de la documentación objeto de digitalización, la cual se ejecutará mediante el contractual GGC-634-2021. Los requerimientos se establecieron mediante Anexo 17 – Anexo Técnico, y se socializaron con el contratista mediante ficha técnica de intervención remitida el 23 de septiembre.</t>
  </si>
  <si>
    <t xml:space="preserve">Carga operativa de las áreas técnicas disminuida en la atención de peticiones de primer nivel   </t>
  </si>
  <si>
    <t>Procedimiento para la clasificacion de solicitudes de  menor complejidad o primer nivel.</t>
  </si>
  <si>
    <t>SIGME</t>
  </si>
  <si>
    <t>Durante el mes de agosto se brindó atención a las solicitudes de información de primer nivel, resolviendo en primer contacto evitando escalamiento incensario y evaluando la percepción ciudadana sobre la respuesta brindada.
En total se resolvieron 185 comunicaciones. De las cuales 155 corresponden a Subsidios de GLP, 18 Solicitudes de estado de radicado y 12 de Correcciones de Información de GNCV.
Las PQRS referentes a temas de subsidios de GLP son recurrentes a causa de los movimientos de estratificación que vienen realizando las oficinas del Sisbén por cambio de metodología de clasificación, lo que ha generado la exclusión de beneficiarios que acuden para solicitar información de las causales de la pérdida del beneficio.
El informe completo puede ser consultado en el siguiente enlace:
https://minenergiacol-my.sharepoint.com/:b:/g/personal/asaavedrac_minenergia_gov_co/EQrjXqaXKh5EhVw5Bzf2DgoBdgYF9Kf9aW5mogHfe0Jw8w?e=ja00oe</t>
  </si>
  <si>
    <t>Se cuenta con el PROCEDIMIENTO PARA ATENCIÓN Y CONTROL DE LOS DERECHOS DE PETICIÓN, QUEJAS, RECLAMOS Y SOLICITUDES DE INFORMACIÓN - PQRS. Durante el mes de septiembre se brindó atención a las solicitudes de información de primer nivel, resolviendo en primer contacto evitando escalamiento incensario y evaluando la percepción ciudadana sobre la respuesta brindada. En total se resolvieron 116 comunicaciones. De las cuales 85 corresponden a Subsidios de GLP, 27 Solicitudes de estado de radicado y 4 de Correcciones de Información de GNCV.
Las PQRS referentes a temas de subsidios de GLP son a causa de los movimientos de estratificación que vienen realizando las oficinas del Sisbén por cambio de metodología de clasificación, lo que ha generado la exclusión de beneficiarios que  acuden para solicitar información de las causales de la pérdida del beneficio.
Para consultar el informe completo puede acceder al siguiente enlace:
https://minenergiacol-my.sharepoint.com/personal/asaavedrac_minenergia_gov_co/_layouts/15/onedrive.aspx?id=%2Fpersonal%2Fasaavedrac%5Fminenergia%5Fgov%5Fco%2FDocuments%2FATENCI%C3%93N%20DE%20PRIMER%20NIVEL%2FEstad%C3%ADsticas%20Mensuales%2FSeptiembre</t>
  </si>
  <si>
    <t>Modelos de respuestas estandarizadas.</t>
  </si>
  <si>
    <t>Digital - Drive</t>
  </si>
  <si>
    <t>Para realizar el proceso de atención de primer nivel se diseñaron plantillas estandarizadas con respuestas a consultas frecuentes, permitiendo mejorar los tiempos de respuesta y la disminución de caga operativa para las personas responsables de gestionar las comunicaciones. Con corte agosto se cuenta con 16 plantillas con las que se ha logrado brindar la atención en primer nivel de contacto.
La carpeta con las plantillas puede ser consultada por medio del siguiente enlace:
https://minenergiacol-my.sharepoint.com/personal/pamunozt_minenergia_gov_co/_layouts/15/onedrive.aspx?id=%2Fpersonal%2Fpamunozt%5Fminenergia%5Fgov%5Fco%2FDocuments%2FPlantillas&amp;ct=1630510112181&amp;or=OWA%2DNT&amp;cid=1a3ae177%2D6e9d%2Dc221%2D8397%2Dc8bf512bf8c1&amp;originalPath=aHR0cHM6Ly9taW5lbmVyZ2lhY29sLW15LnNoYXJlcG9pbnQuY29tLzpmOi9nL3BlcnNvbmFsL3BhbXVub3p0X21pbmVuZXJnaWFfZ292X2NvL0VqUjNyTEY1SVpSS2dCbE5xODhhS0swQkdsblVBVnM3NkhmcFVrRXl0bWUxT0E%5FcnRpbWU9ZXpIUUtGMXQyVWc</t>
  </si>
  <si>
    <t>El Grupo de Relacionamiento con el Ciudadano y Gestión de la Información, estandarizó 16 plantillas de respuesta para atender las PQRS de Primer Nivel. Con este número de modelos de respuesta normalizadas se logra dar cumplimiento en menor tiempo liberando carga operativa innecesaria y agilizando los tiempos de manera consistente.
Para consultar la carpeta de plantillas puede acceder al siguiente enlace:
https://minenergiacol-my.sharepoint.com/personal/pamunozt_minenergia_gov_co/_layouts/15/onedrive.aspx?id=%2Fpersonal%2Fpamunozt%5Fminenergia%5Fgov%5Fco%2FDocuments%2FAtenci%C3%B3n%20de%20primer%20nivel%2FPlantillas&amp;ct=1633383662052&amp;or=OWA%2DNT&amp;cid=03e3dfeb%2Df363%2D5320%2D325b%2D9b4694c91474&amp;originalPath=aHR0cHM6Ly9taW5lbmVyZ2lhY29sLW15LnNoYXJlcG9pbnQuY29tLzpmOi9nL3BlcnNvbmFsL3BhbXVub3p0X21pbmVuZXJnaWFfZ292X2NvL0VqUjNyTEY1SVpSS2dCbE5xODhhS0swQkdsblVBVnM3NkhmcFVrRXl0bWUxT0E%5FcnRpbWU9aUU0dXFuLUgyVWc</t>
  </si>
  <si>
    <t>Nivel de satisfacción de los ciudadanos y grupos de valor con el nuevo modelo de operación.</t>
  </si>
  <si>
    <t>Fisico</t>
  </si>
  <si>
    <t>Portal Web</t>
  </si>
  <si>
    <t>El proceso de medición de la satisfacción sobre las respuestas brindadas desde atención de primer nivel, se realiza de manera permanente enviando el instrumento diseñado para este fin.
Con corte agosto podemos destacar un buen nivel de favorabilidad en la calificación de nuestros grupos de valor, este instrumento tambien permite recolectar información para la implementación de mejoras en el proceso y toma de decisiones. El informe completo puede ser consultado en el siguiente enlace:
https://minenergiacol-my.sharepoint.com/:f:/g/personal/asaavedrac_minenergia_gov_co/EugP41LumvdOvEy_g-BPzxwBwVFQZPFF-8i0jpz9-NTtBw?e=9dh3fT</t>
  </si>
  <si>
    <t>Dentro de la estrategia de priorización de los tiempos de respuesta de solicitudes de menor complejidad, se realiza medición mensual de la percepción de los ciudadanos  sobre  el  nuevo modelo de atención. El detalle de resultados del mes de septiembre puede ser consultados por medio del siguiente enlace:
                                                                                                                                                                                        https://minenergiacol-my.sharepoint.com/:b:/g/personal/asaavedrac_minenergia_gov_co/EaLyCkOMcKRPp3MKXetGARgBbE0pgLaAWFq-Zszhtpn4qA?e=cPKuBn</t>
  </si>
  <si>
    <t xml:space="preserve">Ejercicios de prototipado o implementacion de ideas    </t>
  </si>
  <si>
    <t xml:space="preserve">Energy Innovation Tank </t>
  </si>
  <si>
    <t>Digital / Fisico</t>
  </si>
  <si>
    <t>Drive</t>
  </si>
  <si>
    <t xml:space="preserve">En el marco de la iniciativa "Energy Innovation Tank", fue lanzado el Reto “Innovación en Familia”, el cual fue cumplido y está pendiente el segundo (Comunidades Energéticas). </t>
  </si>
  <si>
    <t>En el marco de la iniciativa "Energy Innovation Tank", se lanzó y dio cumplimiento al Reto “Innovación en Familia” y está pendiente el segundo (Comunidades Energéticas Colombia 2021). Para el mes de septiembre se continuo con las actividades del Convenio de innovación, denominado “Comunidades Energéticas Colombia 2021”. A continuación se describen las mas relevantes:
- Se realizó lanzamiento del Reto Comunidades Energéticas Colombia 2021 el día 15 de Septiembre a las 11:00 a.m.,
- Lanzamiento de página web https://retocomunidadesenergeticas.com/ 
- Publicación de términos y condiciones, cronograma general del reto e incentivos por $35 Millones.
- Sesión de preguntas y respuestas con interesados el 29 de septiembre via webinarjam https://event.webinarjam.com/register/103/7vy6wtno
- Publicación de Piezas de expectativa y lanzamiento del reto</t>
  </si>
  <si>
    <t xml:space="preserve">Prototipado o  Implementación realizada de acuerdo a los retos y soluciones planteados </t>
  </si>
  <si>
    <t xml:space="preserve">Los ejercicios de prototipado se cumplieron al 100% con la herramienta “Sigue tu Huella” y Legal Design Thinking. </t>
  </si>
  <si>
    <t>Los ejercicios de prototipado se cumplieron al 100% con la herramienta “Sigue tu Huella” y Legal Design Thinking.
Durante el presente mes de septiembre se continuo con la estructuración de la versión No. 2 de la herramienta "Sigue tu Huella” para adolescentes.
https://minenergiacol-my.sharepoint.com/:f:/g/personal/jagalvis_minenergia_gov_co/Emr2EwUi92VLnTahwvh7VA0B2MlV2grCQr94-IrFgcDrAw?e=CMkfbV</t>
  </si>
  <si>
    <t xml:space="preserve">Espacios intervenidos, porcentaje de reduccion y piezas de campañas   </t>
  </si>
  <si>
    <t xml:space="preserve">Adecuar los espacios  del MME en concordancia con la transformación cultural, espacios abiertos y coworking que promuevan el trabajo colaborativo Número de Espacios intervenidos Bimestralmente </t>
  </si>
  <si>
    <t>Fotografias</t>
  </si>
  <si>
    <t>MME</t>
  </si>
  <si>
    <t xml:space="preserve">No se realziaran actividades </t>
  </si>
  <si>
    <t>Reducir y hacer eficiente el consumo de servicios públicos, bienes y consumibles  en el Ministerio de Minas y Energía</t>
  </si>
  <si>
    <t>% de reducción</t>
  </si>
  <si>
    <t>Consumos</t>
  </si>
  <si>
    <t>GSA</t>
  </si>
  <si>
    <t>0,24</t>
  </si>
  <si>
    <t>El consumo de energía eléctrica proporcionada por Enel, para el periodo entre enero y agosto del año 2021 presento un ahorro del 19.2% respecto al consumo de la vigencia 2020 y de un 30.2 % respecto al consumo de la vigencia 2019, como se tenía presupuestado
Para el periodo de enero a agosto del 2021 se presentó un ahorro del 20.2% respecto al consumo de la vigencia 2020 y del 50.3% respecto a la vigencia 2019, esto debido a que se continúa con la medida de contingencia por COVID 19.</t>
  </si>
  <si>
    <t xml:space="preserve">El consumo de energía eléctrica proporcionada por Enel, para el periodo entre enero y septiembre del año 2021 presento un ahorro del 16.8% respecto al consumo de la vigencia 2020
Para el periodo de enero a septiembre del 2021 se presentó un ahorro del 27.9% respecto al consumo de la vigencia 2020 </t>
  </si>
  <si>
    <t>% de reducción de huella de carbono</t>
  </si>
  <si>
    <t>Consumos - conversiones</t>
  </si>
  <si>
    <t>Durante el me de junio no se realizo disposición de residuos solidos</t>
  </si>
  <si>
    <t>Durante el me de septiembre no se realizo disposición de residuos solidos</t>
  </si>
  <si>
    <t xml:space="preserve">Ejecución de los Planes y Programas para el desarrollo del capital Humano del Ministerio de Minas y Energía   </t>
  </si>
  <si>
    <t>Porcentaje de implementación del plan de bienestar</t>
  </si>
  <si>
    <t>Plan Estratégico de Talento Humano</t>
  </si>
  <si>
    <t>imruiz@minenergia.gov.co</t>
  </si>
  <si>
    <t xml:space="preserve">porcentaje </t>
  </si>
  <si>
    <t>Seguimiento Plan</t>
  </si>
  <si>
    <t>Subdireccion de Talento Humano</t>
  </si>
  <si>
    <t>En el mes de agosto se realizó actividad denominada taller de vivencias dirigida al grupo de secretarias conductores y personal de apoyo.
Se realizó la divulgación a todos los funcionarios informando las fechas en el mes de septiembre para disfrutar el día de la familia.</t>
  </si>
  <si>
    <t xml:space="preserve"> Se iniciaron los talleres de reconectando con mi esencia dirigido a un grupo de funcionarios asi mismo se dio inicio a los siguientes talleres; Definición de Propósito de rol y su impacto en los resultados del Ministerio. liderazgo directivo/ articulación directiva/ team building, herramientas de mentoring y capacitación para líderes; a la fecha  fecha se vienen realizando las  sesiones de coaching Individual para los lideres de manera virtual , con  duración de 2 horas, de igual manera se adelantan sesiones presenciales de Calibración y Construcción Plan de cultura a demanda de los lideres, con duracion de 4 horas.</t>
  </si>
  <si>
    <t>Porcentaje de implementación del Plan Institucional de Capacitación</t>
  </si>
  <si>
    <t>Subdireccion de Talentoi Humano</t>
  </si>
  <si>
    <t>Durante el mes de agosto se desarrollaron las siguientes capacitaciones: Jornada de inducción y reinducción para los funcionarios y colaboradores, capacitación en Teams - Outlook para todos los funcioanrios y colabroadores con el fin de sencibilizar en el uso más eficiente de las herramientas dispuestas por el Ministerio, se continua con las capacitaciones de competencias funcionales en temas del Ministerio, a la fecha han desarrollado el curso 7 grupos, se continua con el desarrollo del curso virtual de Integridad Transparencia y lucha contra la corrupción con corte a 31 de agosto 250 funcionarios han desarrollado el curso.</t>
  </si>
  <si>
    <t>Se finalizo la capacitación para preparación para pruebas exitosas, realizado con la Universidad de Rosario con una participación de 200 servidores.
Con el fin de reforzar los conocimientos de los servidores y colaboradores se realizararon tres sesiones de capacitación de riesgo cibernetico, dos sesiones de capacitaciones de One Drive teams y outlook, y se realizaron 5 sesiones de capacitación en cuestiones de género para dos grupos con la participación aproximada de 15 servidores.</t>
  </si>
  <si>
    <t>Porcentaje de ejecución del plan de Seguridad y Salud en el Trabajo</t>
  </si>
  <si>
    <t xml:space="preserve">Dentro de las actividades realizadas en el mes de agosto esta; apoyo a revisión solicitudes de trabajo en casa (3x2)
#EstarBien2021 – Pausa Activa tu cuerpo (presenciales oficinas del Ministerio)
Acompañamiento psicológico a personal quien lo solicita.
Seguimiento a condiciones de salud de los servidores y colaboradores por medio del reporte diario
Autorización de ingresos a las instalaciones del Ministerio según condiciones de salud
Desarrollo de taller vivencial Inteligencia Vial
Desarrollo de jornada de inducción y reinducción en temas de Seguridad y Salud en el Trabajo  </t>
  </si>
  <si>
    <t>Se continua con el seguimiento a condiciones de salud de los servidores y colaboradores por medio del reporte diario
Autorización de ingresos a las instalaciones del Ministerio según condiciones de salud</t>
  </si>
  <si>
    <t>Porcentaje de implementación del Plan de Incentivos</t>
  </si>
  <si>
    <t>Para este mes no corresponde avance a este indicador.</t>
  </si>
  <si>
    <t>Número de informes de ejecución del plan estratégico de Talento Humano</t>
  </si>
  <si>
    <t>El informe correspondiente al primer semestre de año se encuentra elaborado.</t>
  </si>
  <si>
    <t>Para este mes no corresponde avance a este indicador, el informe se elabora de manera semestral.</t>
  </si>
  <si>
    <t>Plan anual de vacantes elaborado</t>
  </si>
  <si>
    <t>Se encuentra elaborado y publicado el Plan Anual de vacantes</t>
  </si>
  <si>
    <t>Porcentaje de novedades de personal incorporadas en el sistema para la nómina mensual dentro del plazo establecido.</t>
  </si>
  <si>
    <t>Porcentaje de novedades</t>
  </si>
  <si>
    <t>Durante el mes de agosto se recibieron novedades de 10 entidades las cuales se incorporaron y tramitaron oportunamente</t>
  </si>
  <si>
    <t>Durante el mes de septiembre se recibieron novedades de 12 entidades las cuales se incorporaron y tramitaron oportunamente</t>
  </si>
  <si>
    <t>Porcentaje total de solicitudes prorrogadas dentro del mes correspondiente al Grupo de pensiones y entidades liquidadas</t>
  </si>
  <si>
    <t>Porcentaje de solicitudes prorrogadas</t>
  </si>
  <si>
    <t>De las 78 solicitudes atendidas en el mes de agosto se prorrogaron 3,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</si>
  <si>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De las 100 solicitudes atendidas en el mes de septiembre se prorrogaron 2,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</si>
  <si>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casos de uso implementados aplicando criterios de disponibilidad, calidad, oportunidad de Datos</t>
  </si>
  <si>
    <t>diyer</t>
  </si>
  <si>
    <t>caso de uso</t>
  </si>
  <si>
    <t>tablero de control</t>
  </si>
  <si>
    <t>pangea</t>
  </si>
  <si>
    <t>1. USO Y APROPIACIÓN
Tablero de Microsoft 365, se actualizaron las fuentes de origen al mes de julio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pues está conectado a un entorno de pruebas que debe ser pasado a producción para su publicación.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FICHAS DEPARTAMENTALES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t>
  </si>
  <si>
    <t>1. USO Y APROPIACIÓN
Tablero de Microsoft 365, se actualizaron las fuentes de origen al mes de agosto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pues está conectado a un entorno de pruebas que debe ser pasado a producción para su publicación.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INFORME TERRITORIAL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 fue entregado y se encuentra ya publicado, teniendo en cuenta que se le podrán seguir agregando nuevos indicadores territoriales en el futuro.
8. TABLEROS SIGI
Se inició la construcción de los tableros de SIGI sobre Instrumentos de Cooperación y Escenarios Internacionales, aún continúan en construcción y su objetivo es que se pueda generar un informe en formato pdf.</t>
  </si>
  <si>
    <t xml:space="preserve">modelo de Gestión y Analitica de datos formulado y casos de uso implementados -  </t>
  </si>
  <si>
    <t>responsable en pae</t>
  </si>
  <si>
    <t>modelo</t>
  </si>
  <si>
    <t>unidad compartida</t>
  </si>
  <si>
    <t xml:space="preserve">1. Levantamiento de requerimientos.
Se llevaron a cabo las últimas sesiones de contextualización  de levantamiento de requerimientos con Dirección de Formalización Minera e Hidrocarburos, y se da inicio al levantamiento de requerimiento de necesidades con la Dirección de Minería Empresarial.
2. SINCO (UPME)
Basados en el aplicativo SINCO de la UPME, se acordó la construcción de un web service para el levantamiento de requerimientos de interoperabilidad. Se tuvieron reuniones directamente con la UPME y la Dirección de Minería Empresarial para concoer necesidades del MME y la viabilidad para compartir información entre las entidades.
3. Proyecto Regalías-Gesproy (DNP - MME)
Se inició el procesamiento de la automatización de la actualización de la información, en conjunto con el desarrollo del API para el Web Service de regalías, con carga de registros a estructura en base de datos salomon_p. Sin embargo, se encuentra a la espera de que el web service del DNP publique su información en producción, ya que se trabajaba sobre una base datos de ambiente de pruebas y existen dudas de la calidad y veracidad de la información.
3. Proyecto Títulos Mineros (ANN -MME)
Se culminó el desarrollo del API para el Web Service de Títulos Mineros, y se está actualizando constantemente el validador de los certificados de seguridad https de Anna Minería. Se continúa la descarga los títulos mineros clasificados por departamentos correspondientes a la totalidad del territorio nacional, los cuáles se registran en la base de datos Salomon (Ambiente de pruebas). Actualmente se realizan pruebas por parte de los usuarios de la Dirección Minería Empresarial y existe el tablero que está conectado a esta información, sin embargo, está en revisión la veracidad de la información, para la actualización de los títulos.
4. X-Road:​​​
Se continúa con la extracción de la información proveniente de los servicios del DANE y colocación en el repositorio de información (Salomón). Se realizaron las pruebas sbmx (estandar par intercambio de información estadística, data, metadata - Statistical Data and Metadata eXchange), se implemetaron mecanismos, procedimientos e informaciones para manejar este tipo de formato. Se busca que la informacion pueda ser consumida para ser trabajada como indicadores del DANE.  Adicionalmente, se diseñó el modelo estrella de datos y se transformó toda la información de indicadores de variación de consumo en hogares, electricidad, gas, combustiblle para vehículos y compra y cambio de aceite, desde 1999 a la fecha. </t>
  </si>
  <si>
    <t>1. Levantamiento de requerimientos.
Se llevaron a cabo las últimas sesiones de contextualización  de levantamiento de requerimientos con Dirección de Formalización Minera e Hidrocarburos, y se da inicio al levantamiento de requerimiento de necesidades con la Dirección de Minería Empresarial.
2. SINCO (UPME)​
Basados en el aplicativo SINCO de la UPME, se acordó la construcción de un web service para el levantamiento de requerimientos de interoperabilidad. Reunión con la UPME y la Dirección de Minería Empresarial para conocer necesidades y viabilidad para compartir información entre las entidades.​
3. TÍTULOS MINEROS (ANM-MME)​
Desarrollo API para el Web Service de Títulos Mineros.​
Se continúa la descarga los títulos mineros clasificados por departamentos correspondientes a la totalidad del territorio nacional, los cuáles se registran en la base de datos Salomón (Ambiente de pruebas).​
4. X-ROAD
Extracción de la información proveniente de los servicios del DANE en el repositorio de información (Salomón).​
Pruebas Sbmx (Statistical Data and Metadata eXchange), para implementación.​
Diseño del modelo estrella de datos y transformación de la información de indicadores de variación de consumo en hogares, electricidad, gas, combustible para vehículos, y compra y cambio de aceite, desde 1999 a la fecha. ​
5. PROYECTO REGALÍAS – GESPROY (DNP - MME)​
Se inició el procesamiento de la automatización de la actualización de la información, en conjunto con el desarrollo del API para el web service de regalías, con carga de registros a estructura en base de datos Salomon_P.​
Se encuentra a la espera de conformación del DNP de calidad de datos.</t>
  </si>
  <si>
    <t xml:space="preserve">% procesos de Inteoperabilidad  inter-sectorial liderados e implementados   </t>
  </si>
  <si>
    <t>Modelo de interoperabilidad e integración definido y casos de uso de interoperabilidad implementados</t>
  </si>
  <si>
    <t>responsable en pae y luisa y leandro</t>
  </si>
  <si>
    <t>El proceso de contratación del Modelo de Analítica e Interoperabilidad, se encuentra en standby, debido a que se adelantas acciones similares Proyecto Títulos Mineros (ANN -MME)en los demás proyectos de interoperabilidad, tales como, Proyecto Regalías-Gesproy (DNP - MME), X-Road:- DANE.</t>
  </si>
  <si>
    <t xml:space="preserve">% de optimizacion Modelo AE de TI   </t>
  </si>
  <si>
    <t>Plan de Uso y Apropiacion ajustado e implementado</t>
  </si>
  <si>
    <t>nrolvera</t>
  </si>
  <si>
    <t>capacitacion</t>
  </si>
  <si>
    <t>lista asistencia</t>
  </si>
  <si>
    <t>carpeta compartida</t>
  </si>
  <si>
    <t>1. Culminaron las capacitaciones sobre ITIL y COBID, el día 17 agosto.
2. Se gestionó la realización de un video para obtener copias de seguridad, el cual se está tramitando con la Oficina de Comunicaciones para su divulgación.
3. Se elaboraron los términos de referencia del perfil de Gestor de Uso y Apropiación, con recursos del BID, para dictar las capacitaciones referentes al proyect.
4. Se radicó en la Oficina de Planeación, el procedimiento para uso y apropiación de TI que está en revisión de la misma.</t>
  </si>
  <si>
    <t>se realizó la ejecución de las capacitaciones de Seguridad de la información, divulgación del uso de Aranda y uso de Outlook mediante video instructivo.</t>
  </si>
  <si>
    <t>Actividades de políticas de tecnologías de información implementadas</t>
  </si>
  <si>
    <t>catalogo</t>
  </si>
  <si>
    <t>Implementación del Modelo de Gobierno de TI y de Datos:
Durante el mes de agosto se definió el Reglamento de la Comisión Estratégica de TI y de Datos, el cual fue socializado con todas las entidades adscritas. Así mismo, se inició elaboración del documento del Modelo de Gestión de TI Sectorial, definiendo el esquema del mismo para ser la hoja de ruta de los lineamientos que serán sugeridos a la Comisión Estratégica de TI y de Datos.</t>
  </si>
  <si>
    <t>Implementación del Modelo de Gobierno de TI y de Datos: Definición del Reglamento de la Comisión Estratégica de TI y de Datos. Elaboración del documento del Modelo de Gestión de TI Sectorial, definiendo el esquema del mismo para ser la hoja de ruta de los lineamientos que serán sugeridos a la Comisión estratégica de TI y de Datos.</t>
  </si>
  <si>
    <t xml:space="preserve">% ruta de Transformación Digital Facilitada tecnologicamente   </t>
  </si>
  <si>
    <t>heramientas habilitadas para relacionamiento con grupos de interes</t>
  </si>
  <si>
    <t>gaangulo</t>
  </si>
  <si>
    <t>soluciones habilitadas</t>
  </si>
  <si>
    <t>herramieenta habilitada</t>
  </si>
  <si>
    <t>Se realizan seguimientos semanalaes a la matriz de seguimiento de Ruta de Transformación Digital​, y a proyectos tales como:
1. Fábrica de software 1. Se realizan ajustes al release 3.1 de la ambición sectorial 2 para dar aprobación y pendiente de entrega, además de, la validación de los manuales de uso para la as 3, una vez se concluya estos dos pendientes se da el cierre de fábrica 1. 
2. Fábrica de software 2.  Se está llevando a cabo el levantamiento de información con los grupos de interés de las ambiciones sectoriales 1,4,7,8,9.
3. AvanzaME. Se entregó a INTERKONT plantillas diligenciadas para cargue masivo de proyectos de DFM. Se entregaron a INTERKON los datos de proyectos de DME y algunos ítems de parametrización. Se precisaron ajustes a los módulos de PINES y FPO con los aportes de la DEE, Unidad de Resultados, Oficina Jurídica. Se gestionó con INTERKONT la propuesta de ajustes a AVANZAME para la adición de las funcionalidades de gestión de programas de proyectos y política minera.
4. IDE:  Se gestiona la estructuración de un EP para la contratación directa con el IGAC, dado que sus ventajas competitivas frente a otros proponentes. Se hace el desarrollo inicial de un geovisor para evaluar la posibilidad de reforzar las capacidades del que está en líne. se trabaja en el desarrollo de la metodología del Análisis de Brechas para el Ministerio, que se planea revisar en conjunto con la UPME para proyectar una aplicación sectorial. Y se logra la definición de un cronograma de planteamiento de la política de información geoespacial que se someterá a revisión de parte de las dos entidades para coordinar las responsabilidades correspondientes.
5. Desarollo evolutivo de SICOM. El desarrollo de LÍQUIDOS se encuentra en 99%. Para el mes de agosto se finalizaron pruebas UAT, se está a la espera de reunión para presentación del piloto. El proyecto finalizo su desarrollo el 1% faltante equivale a actividad de paso a producción, referenciado en la salida del piloto.
Para GAS, se encuentra en la fase 3 de Producto Terminado, para PMV, todos los desarrollos y funcionalidades pactadas se encuentran completadas. Se preparó todo lo necesario para entregar el ambiente UAT. Se preparó la hoja de ruta del aplicativo y se realizó la presentación. Estamos preparados para presentar el piloto en la fecha establecida.
Para PMT Se encuentra completada la actualización de toda la reportaría básica, de agentes y vehículos. Se encuentra en curso las siguientes actividades comprometidas para PMT:
• Actualización de agentes, se tiene un avance del 80 % y se finalizará en el sprint en curso.
• Web Service, se tiene un avance del 90 % y se finalizará en el sprint en curso
6. Implementación del Modelo de Gobierno de TI y de Datos: Durante el mes de agosto se definió el Reglamento de la Comisión Estratégica de TI y de Datos, el cual fue socializado con todas las entidades adscritas. Así mismo, se inició elaboración del documento del Modelo de Gestión de TI Sectorial, definiendo el esquema del mismo para ser la hoja de ruta de los lineamientos que serán sugeridos a la Comisión Estratégica de TI y de Datos.
7. Consultoría de Gobierno y Calidad de Datos​: Se presenta un avance del 30% en la ejecución de la consultoría de gobierno y calidad de datos, en donde se culminó la etapa de diagnóstico al MME y las entidades adscritas, también, se socializó la herramienta que dará lugar a la implementación y se inició con la definición de la estructura de gobierno de datos, roles y responsabilidades, así como con la definición de políticas, procedimientos y estándares.</t>
  </si>
  <si>
    <t>Se realizan seguimientos semanalaes a la matriz de seguimiento de Ruta de Transformación Digital​, y a proyectos tales como:
1. Fabrica 1. Se concluyeron ajustes a los release 3.1 y 3.2. Asimismo, la fábrica presentó el informe general de ejecución para revisión de equipo técnico. Continúa pendiente la entrega de los manuales de uso, de los cuales se adelantaron 6 de 12. Plazo de entrega y cierre final de la fábrica será el 8 de octubre.
Fábrica 2. Se encuentra en etapa de verificación de datos y fuentes de información, validando con las respectivas áreas y direcciones la obtención de información pertinente.
3. AvanzaME. Conceptualización submódulo AOM e identificación de reportes y alarmas DEE.​ Migración de datos DFM, DME y DH. Presentación ajustes módulo y validación de hitos de PINES.​ Presentación tableros de BI.​ Validación Módulo FPO.​
Revisar homologación de datos de contratos Neon-AvanzaME.​ Presentación y levantamiento de requerimientos de reportes y notificaciones, DH, DFM y DME.​
Se precisaron aspectos funcionales y técnicos integración AVANZAME-ARGO.​
4. IDE:  CONVENIO INTERADMINISTRATIVO MME-IGAC​. En proceso de estructuración de convenio interadministrativo con IGAC para dar implementación al proyecto de Infraestructura de Datos Espaciales IDE.
5. Desarollo evolutivo de SICOM. Se presentó el piloto en la fecha establecida.
Para PMT Se encuentra completada la actualización de toda la reportaría básica, de agentes y vehículos. Se culminaron las siguientes actividades comprometidas para PMT:
• Actualización de agentes.
• Web Service
6. Implementación del Modelo de Gobierno de TI y de Datos: Definición del Reglamento de la Comisión Estratégica de TI y de Datos. Elaboración del documento del Modelo de Gestión de TI Sectorial, definiendo el esquema del mismo para ser la hoja de ruta de los lineamientos que serán sugeridos a la Comisión estratégica de TI y de Datos.
7. Consultoría de Gobierno y Calidad de Datos​: Se culminó la etapa de diagnóstico al MME y las entidades adscritas.​ Se socializó la herramienta que dará lugar a la implementación.​ Se inició con la definición de la estructura de gobierno de datos, roles y responsabilidades, así como con la definición de políticas, procedimientos y estándares.</t>
  </si>
  <si>
    <t>Porcentaje de satisfaccion en los grupos de interes</t>
  </si>
  <si>
    <t>% de grupos de interés satisfechos</t>
  </si>
  <si>
    <t>% grupos de interés</t>
  </si>
  <si>
    <t>Se retomó el proyecto con EITI Y GEESE para tratar de poner en marcha lo el desarrollo del aplicativose encuentra en ajustes en  María Lorena Roa, y cargue cargue de información con GEESE Y OAAS.</t>
  </si>
  <si>
    <t xml:space="preserve"> %iniciativas de otras dependencias con componente tecnologico apoyadas tecnicamente de manera efectiva   </t>
  </si>
  <si>
    <t>indice de acompañamiento efectivo a soluciones trasversales</t>
  </si>
  <si>
    <t>ganore
dromero
micardenas
jcarce
jjcedeno
osanchez
cjosorio</t>
  </si>
  <si>
    <t>acompañamientos efectivos</t>
  </si>
  <si>
    <t>listas de asistencias</t>
  </si>
  <si>
    <t>1. SICOM: Supervisión de la ejecuión del contrato con la empresa InterNexa. En desarrollo evolutivo. El desarrollo de LÍQUIDOS se encuentra en 100%. Para paso a  producción, referenciado en la salida del piloto.
Para GAS, se encuentra en la fase 3 de Producto Terminado, para PMV, todos los desarrollos y funcionalidades pactadas se encuentran completadas. Para PMT Se encuentra completada la actualización de toda la reportaría básica, de agentes y vehículos. Se culminaron las siguientes actividades comprometidas para PMT:
• Actualización de agentes
• Web Service
2. SISEG: El palicativo salió a producción, fue dado el visto bueno por parte de la Dirección de Energía Eléctrica. Se relaizaron las pruebas de certificación del MVP con los operadores con el fin de obtener la aprobación para poder desplegar en producción la aplicación. Url producción : https://sisegdee.minenergia.gov.co/
3. SITH: La herramienta se encuentra en producción, se realizaron ajustes pendientes en mejoras. Se pretende explorar el módulo de Gases.
4. SIGI:  Diseño completo de la V 2.0, se culminóel levantamiento de requerimientos y se inició etapa de desarrollo. Actualmente, se estan desarrollando 4 historias de usuario.
5. ConsultaME. Se definieron los requerimientos para la versión 2.0 y los mismos están en etapa de desarrollo,
también se realizó evaluación y pruebas de concepto de diferentes tecnologías de chatbots para determinar la que mejor se adaptaba a las necesidades de los requerimientos solicitados por la dependencia de Servicio al Ciudadano.
6. Sigue tu Huella. El aplicativo se encuentra en funcionamiento, se realizaron ajustes en mejoras que se están desarrollando actualmente y se pretende implementar en colegios y escuelas del Distrito, como sigue tu huella adolescentes (para el convenio con la secretaria de educación) el equipo de desarrollo está trabajando en ello.
7. Fondo de Becas. Se definieron los requerimientos para la versión 1.0 y los mismos están en etapa de planeación, para iniciar desarrollo el 16 de septiembre 2021. Se realizó la planeación del sprint número 1.
8. Repositorio Normativo. El proceso se adjudicó e inició el 25 de Agosto, se han  llevado a cabo  reuniones de inicio, entendimiento técnico y alineación a diseño gráfico. Se tiene el producto 1: Plan de trabajo, Plan de comunicaciones y Plan de calidad.
9. AvanzaME.  AvanzaME. Se entregó a INTERKONT plantillas diligenciadas para cargue masivo de proyectos de DFM. Se entregaron a INTERKON los datos de proyectos de DME y algunos ítems de parametrización. Se precisaron ajustes a los módulos de PINES y FPO con los aportes de la DEE, Unidad de Resultados, Oficina Jurídica. Se gestionó con INTERKONT la propuesta de ajustes a AVANZAME para la adición de las funcionalidades de gestión de programas de proyectos y política minera.
10. DIIE. El aplicativo se encuentra en funcionamiento.</t>
  </si>
  <si>
    <t xml:space="preserve">
1. Desarollo evolutivo de SICOM. Se presentó el piloto en la fecha establecida.
Para PMT Se encuentra completada la actualización de toda la reportaría básica, de agentes y vehículos. Se culminaron las siguientes actividades comprometidas para PMT:
• Actualización de agentes.
• Web Service
2. SISEG: El palicativo se encuentra en producción. Se atienden bugs y mejoras.
3. SITH: La herramienta se encuentra en producción, se realizaron ajustes pendientes en mejoras. Se pretende explorar el módulo de Gases.
4. SIGI:  Diseño completo de la V 2.0, Actualmente, se desarrollaron las historias de usuario que fueron presentadas a la OPGI para su aprobación.
5. ConsultaME. Se ncuentra en etapa de desarrollo la versión 2.0 y los mismos están en etapa de desarrollo.
6. Sigue tu Huella adolescentes. El aplicativo se encuentra en desarrollo actualmente. fecha estimada de entrega a la Secretaría de educación el 30 de octubre.
7. Fondo de Becas. Se encuentra en etapa de desarrollo.
8. Repositorio Normativo. Se encuentra en ejecución y ya se tienen los primeros avances de desarrollo de los casos de uso, para creación, configuración de usuarios y administración del repositorio.
9. AvanzaME. Conceptualización submódulo AOM e identificación de reportes y alarmas DEE.​ Migración de datos DFM, DME y DH. Presentación ajustes módulo y validación de hitos de PINES.​ Presentación tableros de BI.​ Validación Módulo FPO.​
Revisar homologación de datos de contratos Neon-AvanzaME.​ Presentación y levantamiento de requerimientos de reportes y notificaciones, DH, DFM y DME.​
Se precisaron aspectos funcionales y técnicos integración AVANZAME-ARGO.​
10. DIIE. El aplicativo se encuentra en funcionamiento.
11. Centro de impresión y copiado. ImpriME. Se inició con la etapa de levantamiento de requerimientos.
12. SIGAD. Sistema integrado de gestión de asuntos disciplinarios. Presenta una etapa de exploración. sin embargo se va a sacar a traves de ARGO.
13. Sistema de Talento Humano. Se encuentra e etapa de levantamiento de requerimientos.</t>
  </si>
  <si>
    <t xml:space="preserve">% de operación de la infraestructura del Ministerio   </t>
  </si>
  <si>
    <t>% de satisfaccion de solicitudes</t>
  </si>
  <si>
    <t xml:space="preserve">dromero
jjcedeno
gaangulo
</t>
  </si>
  <si>
    <t>Encuesta</t>
  </si>
  <si>
    <t>Carpeta Compartida</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</si>
  <si>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agosto.
4. Se continúa con la instalación y configuración de los equipos de computo, y adecuación de los puestos de trabajo para los funcionarios que regresan al Ministerio, según los planos remitidos por Secretaría General.
5. Se continúa con la instalación del TEAMS y Office 365 masivo, en todos los equipos.
6. Se continúa la respectiva validación de las redes WIFI del Ministerio.
7. Se realiza el Mantenimiento Preventivo, el cual inició el 19 de julio y culminó el día 31 de agosto. Realizándose los respectivos ajustes solicitados en cada equipo de cómputo.
8. Se realizó el  8 equipos de cómputo por parte de Almacén, los cuales presentaban fallas en su funcionamientos, de los cuales fueron reparados 3 unidades.
9. Se realizó mantenimiento al Data Center, el día 13 de agosto, en las horas de la noche y finalizó el 14 de agosto, en horas de la mañana.</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</si>
  <si>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septiembre.
4. Se continúa con la instalación y configuración de los equipos de cómputo, y adecuación de los puestos de trabajo para los funcionarios que regresan al Ministerio, según los planos remitidos por Secretaría General.
5. Se continúa con la instalación del TEAMS y Office 365 masivo, en todos los equipos de cómputo.
6. Se completó la validación de las redes WIFI del Ministerio.
7. Se realizó el mantenimiento de 5 de los  8 equipos de cómputo por parte de Almacén, los cuales presentaban fallas en su funcionamientos.
8. Instalación de 2 puntos de red para escoltas del Ministro.</t>
  </si>
  <si>
    <t xml:space="preserve">%Modelo de Seguridad y Privacidad de la informacion actualizado e implementado   </t>
  </si>
  <si>
    <t>% modulos implementados del  GRC</t>
  </si>
  <si>
    <t>osanchez
cjosorio
jcarce</t>
  </si>
  <si>
    <t>modulo GRC</t>
  </si>
  <si>
    <t>GRC: Avance del 92%
Se cargaron a la plataforma Archer los datos de BIA y continuidad de negocio del SGC, ANM, UPME y MINENERGIA.
Se elaboró, validó contenidos y enviaron a las entidades, las plantillas para datos de cumplimiento. Se recibieron datos de la ANM y se inició su cargue en ARCHER.
Se validó información de integración SIEM de la ANM y SGC.
Se configuró el esquema de integración SIEM.
Se adelantó sesión de trabajo con ANM donde se informó por parte de la Jefe Oficina de Tecnología e Información de la ANM, la carencia de profesionales o recursos para adelantar la integración de SIEM de parte de la Agencia.
Se inició configuración de FAIL OVER , como opción para resolver la sincronización de servidor alterno de ARCHER.</t>
  </si>
  <si>
    <t>GRC​:
Cargue en la plataforma ARCHER, de los datos de BIA y continuidad de negocio del SGC, ANM, UPME y MINENERGIA.​
Configuración del esquema de integración SIEM y validación de la misma entre la ANM y SGC.​
Se inició configuración de FAIL OVER , como opción para resolver la sincronización del servidor alterno de ARCHER.​</t>
  </si>
  <si>
    <t>Número de informes</t>
  </si>
  <si>
    <t>Archivos de excel</t>
  </si>
  <si>
    <t>Carpeta de Sharepoint de la UR</t>
  </si>
  <si>
    <t>Se realizó seguimiento semanal y se presentaron en comités directivos de los días lunes  y en los seguimientos semanales para seguimientos específicos con el señor Ministro.</t>
  </si>
  <si>
    <t xml:space="preserve">Revisión y análisis de documentos técnicos estratégicos que le apunten al progreso o cumplimiento de los objetivos transformacionales. </t>
  </si>
  <si>
    <t>Registro de análisis de documentos revisados y análizados en informe de seguimiento semanal en excel</t>
  </si>
  <si>
    <t>Durante el periodo se revisaron y analizaron todos los documentos técnicos pertinentes al cumplimiento de los objetivos transformacionales, los cuales se encuentran en detalle en el registro de la UR</t>
  </si>
  <si>
    <t>Reuniones de seguimiento y coordinación con la Alta Consejería para el Cumplimiento.</t>
  </si>
  <si>
    <t>Se realizaron reuniones con la Alta Consejería para el Cumplimiento (Mesas FNCER y Asuntos CARS con el MADS)</t>
  </si>
  <si>
    <t>Además de la definición de la ficha cde legados, se realizaron reuniones con la Alta Consejería para el Cumplimiento (Mesas FNCER y Asuntos CARS con el MADS)</t>
  </si>
  <si>
    <t>Actualización en SIGOB del seguimiento al cumplimiento de los indicadores de objetivos transformacionales del sector mineroenergético.</t>
  </si>
  <si>
    <t># de actualizaciones</t>
  </si>
  <si>
    <t>Bitácora de actualizaciones mensuales en informe de seguimiento semanal y registro de actualización en SIGOB</t>
  </si>
  <si>
    <t>Se reportaron todos los indicadores correspondientes a legasdos presidenciales: MW FNCER/La Guajira, 100K y las prioridades presidenciales: Áreas de Exploración, Legalidad Minera e inversiones en la región Caribe</t>
  </si>
  <si>
    <t>Se reportaron todos los indicadores correspondientes a legados presidenciales: MW FNCER/La Guajira, 100K y las prioridades presidenciales: Áreas de Exploración, Legalidad Minera e inversiones en la región Caribe</t>
  </si>
  <si>
    <t>Talleres para el análisis y formulación de mejoras al seguimiento del cumplimiento de los objetivos transformacionales que realiza la UR.</t>
  </si>
  <si>
    <t># de talleres</t>
  </si>
  <si>
    <t>Actas de reunión en digital</t>
  </si>
  <si>
    <t>No aplica para el periodo</t>
  </si>
  <si>
    <t>Se aplicaron mejoras al informe de Seguimiento a Objetivos Transformacionales SOT: control de vigencia, estado no cumplido automático y ampliación de capacidad de actividades para el OT FNCER La Guajira</t>
  </si>
  <si>
    <t>Apoyar la mejora continua de los procesos del Ministerio.</t>
  </si>
  <si>
    <t># de informes trimestrales</t>
  </si>
  <si>
    <t>Se apoyó a los equipos de las diferentes áreas del ministerio para mejorar el consumo de la información por parte de la alta dirección, con herramientas de captura de datos e informes en Power BI para las metas MW FNCER Instalados, FNCER La Guajira. Se inicia colaboración con el Viceministerio de Minería para el desarrollo de un informe de legalidad minera. Se desarrollaron herramientas para reportes de incidentes de seguridad en La Guajira y Plan de Seguimiento para la transición Energética en Providencia.</t>
  </si>
  <si>
    <t>spmunoz</t>
  </si>
  <si>
    <t>One Drive GAL</t>
  </si>
  <si>
    <t>se recibieron 23 solicitudes de informacion de Congresistas de estas  se dio respectivo tramite de respuesta a 16  las pendientes estan en proceso de visto bueno, para su posterior firma, radicaciòn y salida.</t>
  </si>
  <si>
    <t>se recibieron 30 solicitudes de información entre proposiciones y DP. de las cuales  se dio respectivo tramite de traslado o respuesta a 15 las 15 pendientes están en proceso de visto bueno de asesores o viceministros, para su posterior firma, radicación y salida.</t>
  </si>
  <si>
    <t>Realizar seguimiento a los requerimientos de control Político del Congreso de la República</t>
  </si>
  <si>
    <t>Se realizaron 7 citaciones a Debates de control político.</t>
  </si>
  <si>
    <t>En el mes de septiembre se asistió a Debate proposición 006 14/09/2021. Debate de control político ECA PORP 6-17 28/09/2021. A estas citaciones de control político asistió el Ministro y el Viceministro.</t>
  </si>
  <si>
    <t>Concepto</t>
  </si>
  <si>
    <t>Se remite concepto de PL N° 10 de 2021  Cámara Radicado No.: 2-2021-016856 27/08/2021</t>
  </si>
  <si>
    <t>En el mes de septiembre no se emitieron conceptos .</t>
  </si>
  <si>
    <t>bacubillos</t>
  </si>
  <si>
    <t>Proyecto normativo</t>
  </si>
  <si>
    <t>One drive OAL</t>
  </si>
  <si>
    <t>Durante el mes de agosto  de 2021   la Oficina Asesora Jurídica, apoyo a las dependencias del MME que lo solicitaron,  en la revisión de treinta y uno   (31) proyectos normativos, regulatorios y legislativos del sector minero energético</t>
  </si>
  <si>
    <t>Durante el mes de septiembre  de 2021   la Oficina Asesora Jurídica, apoyo a las dependencias del MME que lo solicitaron,  en la revisión de sesenta  (60) proyectos normativos, regulatorios y legislativos del sector minero energético</t>
  </si>
  <si>
    <t xml:space="preserve">Durante el mes de agosto  de 2021   la Oficina Asesora Jurídica resolvió dieciseis  (16)   solicitudes y recursos de reposición de aplazamiento de fecha de entrada en operación de proyectos sector eléctrico </t>
  </si>
  <si>
    <t xml:space="preserve">Durante el mes de septiembre  de 2021   la Oficina Asesora Jurídica resolvió dieciocho  (18)   solicitudes y recursos de reposición de aplazamiento de fecha de entrada en operación de proyectos sector eléctrico </t>
  </si>
  <si>
    <t>Durante el mes de agosto  de 2021   la Oficina Asesora Jurídica  no recibió solicitudes de declaración de áreas de utilidad pública e interés social proyectos eléctricos y áreas  necesarias para su construcción y protección</t>
  </si>
  <si>
    <t>Durante el mes de septiembre  de 2021   la Oficina Asesora Jurídica  no recibió solicitudes de declaración de áreas de utilidad pública e interés social proyectos eléctricos y áreas  necesarias para su construcción y protección</t>
  </si>
  <si>
    <t>Durante el mes de agosto  de 2021, la Oficina Asesora Jurídica recibió veintiún (21) solicitudes de conceptos jurídicos y emitió veinte  (20)  conceptos jurídicos relacionados con temas del sector minero-energético, para un avance de 52,78%</t>
  </si>
  <si>
    <t>Durante el mes de septiembre  de 2021, la Oficina Asesora Jurídica recibió veintiocho (28) solicitudes de conceptos jurídicos y emitió veinte  (25)  conceptos jurídicos relacionados con temas del sector minero-energético, para un avance acumulado de de 60%</t>
  </si>
  <si>
    <t>Sistema de información</t>
  </si>
  <si>
    <t>Programado para diciembre 2021</t>
  </si>
  <si>
    <t xml:space="preserve">Actuaciones procesales y extraprocesales </t>
  </si>
  <si>
    <t>Durante el mes de agosto de 2021, los Grupo de Defensa y Constitucional la Oficina Asesora Jurídica realizaron ciento veintinueve (129) actuaciones procesales ante los diferentes despachos judiciales, para un total de 554 durante lo corrido de la vigencia</t>
  </si>
  <si>
    <t>Durante el mes de septiembre de 2021, los Grupo de Defensa y Constitucional la Oficina Asesora Jurídica realizaron ciento treinta y ocho  (138) actuaciones procesales ante los diferentes despachos judiciales, para un total  acumulado de 692 durante lo corrido de la vigencia</t>
  </si>
  <si>
    <t>Durante el mes de agosto  de 2021, los los diferentes despachos judiciales emitieron treinta y tres  (33) fallos de los cuales dos  (2) fue desfavorable a los intereses del MME, para un avance del periodo de 93,94%</t>
  </si>
  <si>
    <t>Durante el mes de septiembre  de 2021, los los diferentes despachos judiciales emitieron treinta  (30) fallos de los cuales dos  (2) fue desfavorable a los intereses del MME, para un avance del periodo de 93,33%</t>
  </si>
  <si>
    <t>Estrategia integral</t>
  </si>
  <si>
    <t>Metodologia en implementación</t>
  </si>
  <si>
    <t>Documentos lineamientos técnicos</t>
  </si>
  <si>
    <t>Cuatro (4) documentos programados para marzo, junio, septiembre y noviembre</t>
  </si>
  <si>
    <t>Documentos revisados y actualizados del SGC</t>
  </si>
  <si>
    <t>Documentos de nómina</t>
  </si>
  <si>
    <t>Pendiente ejecución (solicitar eliminación)</t>
  </si>
  <si>
    <t>ID IND R</t>
  </si>
  <si>
    <t>ID IND P</t>
  </si>
  <si>
    <t>PA-COM-01-01</t>
  </si>
  <si>
    <t>PA-COM-01-02</t>
  </si>
  <si>
    <t>PA-COM-01-03</t>
  </si>
  <si>
    <t>PA-COM-01-04</t>
  </si>
  <si>
    <t>Identificación de proyectos para la proyección de las estrategias, de acuerdo a su incidencia</t>
  </si>
  <si>
    <t>PA-COM-02-01</t>
  </si>
  <si>
    <t>Se realizó el programa Las Jugadas del equipo 10 el día 28 de enero. En este espacio  se socializararon los resultados de la encuesta de transformación cultural y los hitos de 2021.</t>
  </si>
  <si>
    <t>Teniendo en cuenta que el programa del mes de enero fue presentado a finales de mes, se unificó la información de enero y febrero, ya que en el mes de febrero por temas de agenda del ministro, no fue posible la elaboración del programa</t>
  </si>
  <si>
    <t>Por  temas de Agenda del Ministro, los programas de las Jugadas del Equipo Diez no fue posible su desarrollo en el mes de marzo.</t>
  </si>
  <si>
    <t xml:space="preserve">Por  temas de Agenda del Ministro, los programa se corrió una semana. Se realizó el 3 de mayo. </t>
  </si>
  <si>
    <t>Se realizó el programa Las Jugadas del equipo 10,  el día 20 de  mayo. Edición Súmate 2021.</t>
  </si>
  <si>
    <t xml:space="preserve">por temas de agenda de ministro no se pudo generar el programa correspondiente al mes de Junio.
Se piensa realizar programa de las jugadas del equipo 10 el próximo 6 de agosto. </t>
  </si>
  <si>
    <t xml:space="preserve">Se tenía previsto realizar el programa el día 10 de agosto y se realizó en esa fecha. En julio se preparó piezas graficas y guion del especial. </t>
  </si>
  <si>
    <t>PA-COM-02-02</t>
  </si>
  <si>
    <t>Se realizó la transmisión en vivo de la
Inauguración de paneles solares del Ministerio de Minas y Energía a través de la página de la Presidencia de la República</t>
  </si>
  <si>
    <t>Se realizaron los siguientes programas:
1. Café con la Viceministra de Minas, Sandra Sandoval.
2. Café de piloto de regreso presencial al Ministerio.
3. Facebook live: eficiencia energetica.
4. Facebook live:Colombia se mueve sostenible</t>
  </si>
  <si>
    <t>Se realizó la transmisión en vivo de los programas:
Café con el director de Energia Julian Zuluaga
FB live de carbono neutralidad con Diego Grajales
Youtube Live Lanzamiento Curso E Learning
Enfoque de Genero
FB Live lanzamiento guia empresarial del cambio climatico
FB live hablemos de eficiencia con Julian Zuluaga</t>
  </si>
  <si>
    <t xml:space="preserve">Se realizaron los siguientes programas:
1. Facebook live:Cómo reducir la huella de carbono del sector minero-energético a través de compensaciones ambientales. </t>
  </si>
  <si>
    <t>Se realizó en la Semana de la cultura: 1.Transmisión de Celebración de los 81 años del Ministerio de Minas y Energía. 2. 5 live en la semana de la cultura de diferentes actividades. Todas las transmisiones a través del canal de Youtube del Miinenergía y de Teams.</t>
  </si>
  <si>
    <t xml:space="preserve">Se realizaron los siguientes eventos: 1.Tarde de Zumba. 2.Taller de balance entre el trabajo y la familia. 3.Tade de batidos. 4.Lanzamiento de empresas que se ponen la 10 con Celsia. 5.Cafe con la secretaria general(detalles directiva presidencial). 6. Una minas de energía con Ercilia Monroy. 7.Lanzamiento de Reuniones efectivas.  8.Café con secretari(buenas nuevas plan cultura 2021).  </t>
  </si>
  <si>
    <t xml:space="preserve">Se realizaron los siguientes eventos: 1.Lanzamiento de la aplicación Sigue Tu huella al interior de la entidad. 2.Taller de mandalas. 3.Live de celebración de minero 5.000.  4.Semana de La salud integral se realizaron 9 lives. 6.Celebración de cumpleaños a funcionarios. </t>
  </si>
  <si>
    <t>PA-COM-02-03</t>
  </si>
  <si>
    <t>Fase de investigación para la selección de las empresas que participarán en nuestro programa "Empresas que se ponen la 10"</t>
  </si>
  <si>
    <t>Durante el mes de febrero se inició la pre-producción de los programas "Empresas que se ponen la 10" con la empresa de energía, Celsia solar</t>
  </si>
  <si>
    <t>Se inicia la grabacion en la empresa Celsia en Cali</t>
  </si>
  <si>
    <t xml:space="preserve">Se realizó la post-producción: edición y  animación del programa de Celsia. El video está listo y se lanzará en el mes de mayo. </t>
  </si>
  <si>
    <t xml:space="preserve">Se tiene ya la historia de Empresa que se ponen la 10, no se ha podido lanzar debido a la seguridad de las instalaciones de Celsia. Se avanza en la pre-producción del cuarto capitulo con Gravillera Albania. </t>
  </si>
  <si>
    <t>Se hizo éxitosamente el lanzamiento de Empresas que se ponen la 10. Nos preparamos para realizar el cuarto capitulo con Cerro Matoso.  https://www.youtube.com/watch?v=2uI5D-uXlIw&amp;t=35s</t>
  </si>
  <si>
    <t xml:space="preserve">Se grabó el cuarto capítulo de Empresas que se ponen la 10 (Cerro Matoso). Se viajó al minicipio de Montelibano a grabar la historia con el personal de la empresa.  Estamos en fase de post-producción para sacarla al aire a finales de agosto. </t>
  </si>
  <si>
    <t>PA-COM-03-01</t>
  </si>
  <si>
    <t>PA-COM-03-02</t>
  </si>
  <si>
    <t>PA-COM-03-03</t>
  </si>
  <si>
    <t>PA-DEE-01-01</t>
  </si>
  <si>
    <t>No se reportaron usuarios conectados en enero</t>
  </si>
  <si>
    <t xml:space="preserve">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t>
  </si>
  <si>
    <t>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t>
  </si>
  <si>
    <t>"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</si>
  <si>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 A 31 de Julio del año 2021, se registraron 2.492 nuevos usuarios con servicio de energía eléctrica,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municipio de Simití; financiados con recursos del FAER:  (504) nuevos usuarios ubicados en el municipio de Pijiño del Carmen y (22) nuevos usuarios ubicados en el municipio de Pivijay, departamento de Magdalena; (483) nuevos usuarios ubicados en el municipio de Agustín Codazzi, (61) nuevos usuarios ubicados en el municipio de Bosconia y (155) nuevos usuarios ubicados en el municipio de Curumaní, departamento de Cesar; y financiados con recursos del FAZNI: (301) nuevos usuarios, ubicados en el departamento de Meta, municipio de Puerto Gaitán.”</t>
  </si>
  <si>
    <t>PA-DEE-01-02</t>
  </si>
  <si>
    <t>Sin iniciar, se reporte trimestre vencido</t>
  </si>
  <si>
    <t>El reporte es trimestre vencido, por lo tanto es el mismo avance del mes pasado</t>
  </si>
  <si>
    <t>En el segundo trimeste del año los OR reportaron un total de 1373 nuevos usuarios. Durante el 2021  los Operadores de red han reportado un total de 4077 nuevos usuarios</t>
  </si>
  <si>
    <t>PA-DEE-01-03</t>
  </si>
  <si>
    <t>Se realizaron reuniones con  IPSE y UPME para revisar los proyectos que estaban en fase de estructuración y viabilización</t>
  </si>
  <si>
    <t>IPSE radico un proyecto en el MME., desde la dirección de energía se realizaron las observaciones e IPSE envió las respuestas a las observaciones,</t>
  </si>
  <si>
    <t>en el mes de abril se radico un proyecto en el municipio de Uribia, Guajira de 4.009 usuarios por valor de $72.121.173.279, de los cuales $57.121.173.279 seran financiados por el fondo FAZNI</t>
  </si>
  <si>
    <t>No se han radicadoproyectos de UPME</t>
  </si>
  <si>
    <t>PA-DEE-01-04</t>
  </si>
  <si>
    <t xml:space="preserve"> se realizo la presentación para el comité y se cito a comité</t>
  </si>
  <si>
    <t>En marzo se realizo el comité CAFAZNI 80 en el cual se asignaron recursos a 104 usuarios por valor de $1.902.641.458 en el municipio de Zambrano, Bolívar. Acta de comité: https://www.minenergia.gov.co/documents/10192/24286203/ACTA+CAFAZNI+80.pdf</t>
  </si>
  <si>
    <t xml:space="preserve"> El 23 de junio se celebro el CAFAZNI 81, por otro lado, el acta de comité esta en revisión por parte de la OAJ y se proyecta publicar en Julio. En el proceso de preparación de vigencias futuras, se solicito turno a planeación, el documento justificación esta en elaboración y están iniciando el proceso de preparación para la solicitud de CDP.</t>
  </si>
  <si>
    <t>FAZNI:  se publico el acta. Actualmente las vigencias futuras se encuentran en proceso de aprobación por parte del DNP. Minuta Zambrano: Se envió la versión final de la minuta a GGC y se proyecta que en el mes de marzo se envie al OR.
La minuta del proyecto Guajira: Ya se tiene el borrador de la minuta y a inicios de agosto inician las mesas de trabajo.
FAER: No se ha celebrado comité</t>
  </si>
  <si>
    <t>Nuevos usuarios con  FAZNI y FAER  - Compromisos recursos  Usuario 9167</t>
  </si>
  <si>
    <t>PA-DEE-04-01</t>
  </si>
  <si>
    <t xml:space="preserve"> La actividad "Publicar Resolución Convocatoria y anexos" y "Recepción de Documentos" inicio el 26 de abril hasta el 10 de mayo.</t>
  </si>
  <si>
    <t>convocatoria PRONE publicada el 26 de abril hasta el  10 de mayo con la  Resolución 40131 del 26 de abril de 2021</t>
  </si>
  <si>
    <t>PA-DEE-04-02</t>
  </si>
  <si>
    <t xml:space="preserve">Se recibieron proyectos que equivalente a  $ 138,931,547,956 36.190 y 36.190 usuarios. Estos proyectos se encuentran en revisión </t>
  </si>
  <si>
    <t xml:space="preserve"> El 23 de junio se celebro el CAPRONE. Actualmente el acta de comité se encuentra en revisión por parte de la OAJ y se proyecta publicar la semana del 6 de julio. El proceso de preparación de vigencias futuras, el equipo esta en proceso de finalización de la justificación y preparando la información para inicial proceso de solicitud de CDP por el sistema.</t>
  </si>
  <si>
    <t>El acta fue publicada en el mes de julio. Actualmente las vigencias futuras se encuentran en proceso de aprobación en NEON.
Se crearon los PLC de los objetos asignados en el comité. En agosto se radican los estudios previos en GGC..</t>
  </si>
  <si>
    <t>PA-DEE-04-03</t>
  </si>
  <si>
    <t>PA-DEE-05-01</t>
  </si>
  <si>
    <t xml:space="preserve">Se hizo presentación del resultado del documento del PCOR al viceministro </t>
  </si>
  <si>
    <t>LA actividad presenta un avance del 50% de ejecució, CREG hizo la primera simulación, a inicios del proximo mes se enviara la información solicitada por ellos.</t>
  </si>
  <si>
    <t>Documento de analisis se encuentra culminado</t>
  </si>
  <si>
    <t>PA-DEE-05-02</t>
  </si>
  <si>
    <t>El borrador de la resolución del delta tarifario se encuentra publicado para comentarios hasta el 8 de mayo</t>
  </si>
  <si>
    <t>el borrador de la resolución se encuentra en proceso de socialización a los diferentes interesados</t>
  </si>
  <si>
    <t>PA-DEE-05-03</t>
  </si>
  <si>
    <t>Se publica en el mes de junio</t>
  </si>
  <si>
    <t>PA-DEE-05-04</t>
  </si>
  <si>
    <t>Borrador de resolución y memoria justificactiva revisado y aprobado.
Se publico a comentarios</t>
  </si>
  <si>
    <t>En el mes de febrero la resolución estuvo en proceso de recepción de comentarios y  el equipo se encuentra respondiendo los comentarios</t>
  </si>
  <si>
    <t>Borrador aprobado</t>
  </si>
  <si>
    <t>PA-DEE-05-05</t>
  </si>
  <si>
    <t>Resolución publicada</t>
  </si>
  <si>
    <t>PA-DEE-05-06</t>
  </si>
  <si>
    <t>Resolución expedida el 25 de marzo.</t>
  </si>
  <si>
    <t>Resolución Número 40094 de marzo 25 de 2021</t>
  </si>
  <si>
    <t>PA-DEE-06-01</t>
  </si>
  <si>
    <t>Se retomó el trabajo con las empresas prestadoras del servicio, respecto a las pruebas operativas en los módulos de registro, cargue y reporte. Este trabajo inicio en el mes de diciembre del 2020 pero dadas las obligaciones de fin de año y que las empresas prestadoras no contaban con disponibilidad durante todo el mes, el trabajo quedo incompleto. Se espera reiniciar fase de pruebas con las E.S.P. en la semana del 8 de marzo.
Se estableció un cronograma y plan de trabajo por parte de la Dirección de Energía el cual fue socializado con el grupo TICS y se está adaptando a la nueva metodología de trabajo que está implementando el grupo (Metodología SCRUM), adicionalmente, y dado que hay un nuevo responsable del proyecto en el área de TICS, así como la inclusión de nuevos funcionarios del equipo de desarrollo, se han realizado sesiones de capacitación y conocimiento general y detallado del sistema, las cuales han sido lideradas por la DEE.
Se estableció la 3ra Bitácora con los requerimientos y errores que se encontraron en las sesiones de pruebas con las empresas prestadoras del servicio, de la cual se generó un archivo resumen y se estableció el Excel correspondiente el cual arrojo 21 requerimientos, los mismos fueron socializados en una sesión de trabajo conjunto y una vez establecida la necesidad, el equipo TICS se distribuyó el trabajo entre los profesionales disponibles. Se tendrá una primera sesión de revisión a las soluciones de los requerimientos en la semana del 8 de marzo.
Se han trabajado en 3 sesiones para la definición de requerimientos del módulo de Distribución de recursos en el Sistema Interconectado Nacional – SIN. Está pendiente una última sesión para que el grupo TICS tenga todas las bases para el desarrollo.</t>
  </si>
  <si>
    <t>Sin iniciar se proyecta inicio en junio</t>
  </si>
  <si>
    <t xml:space="preserve"> Se hizo una capacitación inicial a las empresas. El cargue inicio con EPM y Celsia. Las demás empresas se encuentran en proceso del sistema comercial, ya que siempre han reportando en archivos.</t>
  </si>
  <si>
    <t>PA-DEE-06-02</t>
  </si>
  <si>
    <t>Avance real 0%.Proceso sin Iniciar.</t>
  </si>
  <si>
    <t xml:space="preserve">Se ejecuto la actividad definición proceso de cargue y actualmente se encuentra en ejecución la actividad Descarga de Información Base de Datos Actual, en donde se descargo la información inicial de la base de datos actual. </t>
  </si>
  <si>
    <t>Finalizo la actividad descarga de información</t>
  </si>
  <si>
    <t xml:space="preserve">
No se reporta avance en el mes de junio.</t>
  </si>
  <si>
    <t xml:space="preserve">
No se reporta avance en el mes de julio.</t>
  </si>
  <si>
    <t>PA-DEE-06-03</t>
  </si>
  <si>
    <t>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t>
  </si>
  <si>
    <t>El equipo continua trabajando en la actividad "definición de la necesidad", en donde están definiendo cuales son los formatos que sirven y cuales se necesitan adicionalmente</t>
  </si>
  <si>
    <t>Finalizo la actividad definición de la necesidad e inicio el desarrollo y modificación de módulos.</t>
  </si>
  <si>
    <t>Durante el mes de junio se trabajo en las actividades de Desarrollo y modificación de los módulos y pruebas operativas, las cuales llevan un avance el 80% y proyectan finalizar a mediados de julio.</t>
  </si>
  <si>
    <t>Durante el mes de julio finalizo la actividad de desarrollo y modificación de módulos y la actividad pruebas operativas lleva un avance del 90%, se proyecta y finalice en agosto.</t>
  </si>
  <si>
    <t>PA-DEE-06-04</t>
  </si>
  <si>
    <t>Se han realizado varias reuniones con TICS, el cual ya presento un primer modelo, el cuál esta planeado que inicie pruebas operativas a mediados de abril.</t>
  </si>
  <si>
    <t>Tics presento un nuevo avance en el modulo, pero no se ha presentado el modulo completo para realizar pruebas</t>
  </si>
  <si>
    <t>Finalizo la actividad desarrollo y modificación de los módulos.</t>
  </si>
  <si>
    <t>No se reporta avance en el mes de junio.</t>
  </si>
  <si>
    <t>No se reporta avance en el mes de julio.</t>
  </si>
  <si>
    <t>PA-DEE-06-05</t>
  </si>
  <si>
    <t>Sin iniciar. En el grupo se replanteo el cronograma y la fecha de inicio es del 8 de junio al 31 de agosto.</t>
  </si>
  <si>
    <t>PA-DEE-08-01</t>
  </si>
  <si>
    <t>•	Se adelanto cronograma de medición de avance del borrador del documento de actualización del Reglamento.
•	Se elaboro tema de requisitos de canalizaciones para instalaciones eléctrica, el grupo esta adelantando la metodología para poder recibir comentarios de los expertos respecto de este tema.
•	Se adelanto revisión de informes finales de practicantes sobre: requisitos para estaciones de carga de vehículos eléctrico, instalaciones especiales, instalaciones áreas alta concentración de personas y requisitos de productos con FNCE.</t>
  </si>
  <si>
    <t>El cronograma presenta 8% de avance, Finalizo la actividad clavijas y tomacorriente y actualmente estan trabajando en las actividades: Clasificación de las instalaciones e instalaciones eléctricas en minas y esquema de certificación de personas.</t>
  </si>
  <si>
    <t>El avance real en las actividades en ejecución es el siguiente:
LIBRO 1- DISPOSICIONES GENERALES: Avance Real: 61%, cumpliendo con el avance planeado establecido,
LIBRO 2- EVALUACIÓN DELA CONFORMIDAD Avance real: 28%
LIBRO 3-PRODUCTOS: Avance real: 32%
LIBRO 4-INSTALACIONES: Avance real 1%</t>
  </si>
  <si>
    <t>En el mes de mayo se trabajo significativamente en el libro de productos, los cuales han sido enviado para comentarios a los diferentes expertos como universidades, ANDI, camara colombiana de energia, entre otros, y de esta manera ajustar los resultados.
El avance real en las actividades en ejecución es el siguiente:
LIBRO 1- DISPOSICIONES GENERALES: Avance Real: 61%
LIBRO 2- EVALUACIÓN DELA CONFORMIDAD Avance real: 71%
LIBRO 3-PRODUCTOS: Avance real: 66%
LIBRO 4-INSTALACIONES: Avance real 20%</t>
  </si>
  <si>
    <t xml:space="preserve"> En el mes de junio se trabajo significativamente en el libro de productos, el cual esta en etapa de finalización y el equipo esta trabajando en el tema de instalaciones</t>
  </si>
  <si>
    <t>En el mes de Julio se termino de enviar todos los apartes de los reglamentos para comentarios. Inicia proceso de atención a comentarios y posteriormente se ajusta el documento y la consolidación
El avance real en las actividades en ejecución es el siguiente:
LIBRO 1- DISPOSICIONES GENERALES: Avance Real: 100%
LIBRO 2- EVALUACIÓN DELA CONFORMIDAD Avance real: 71%
LIBRO 3-PRODUCTOS: Avance real: 84%
LIBRO 4-INSTALACIONES: Avance real: 73%</t>
  </si>
  <si>
    <t>PA-DEE-08-02</t>
  </si>
  <si>
    <t>•	Se adelanto revisión de informes finales de practicantes sobre lámparas incidentes y productos LED.
•	El grupo continúa estructurando la elaboración del cronograma de medición de avance del borrador del documento de actualización del Reglamento.
•	El Grupo de Reglamentos Técnicos formulo y presento ante el FENOGE el proyecto de inversión “ SOLICITUD DE FINANCIACIÓN NO REEMBOLSABLE PARA ASISTENCIA TÉCNICA AL GRUPO DE REGLAMENTOS TÉCNICOS DE LA DIRECCIÓN DE ENERGÍA ELÉCTRICA DEL MINISTERIO DE MINAS Y ENERGÍA, ENFOCADA EN LA GESTIÓN EFICIENTE DE LA ENERGÍA” , con el cual se busca contratar una consultoría para que elaboren un documento que sirva de insumo para elaborar el anteproyecto del Reglamento en especial en temas relacionados con eficiencia energética.
•	El Grupo de Reglamentos Técnicos junto con el FONOGE se encuentran adelantando el documento “sondeo de mercado”, como parte del proceso de selección de la consultoría de expertos.</t>
  </si>
  <si>
    <t xml:space="preserve">El cronograma presenta un avance del 12%La ejecución de actividades se concentro en las fases objeto y general y sistemas de iluminación. </t>
  </si>
  <si>
    <t xml:space="preserve">Presenta un avance real de 19%, La ejecución de actividades se concentro en las fases objeto y general y sistemas de iluminación. </t>
  </si>
  <si>
    <t>El cronograma presenta un avance real del 47% . En el mes de mayo se avanzo significativamente en el libro de generalidades, el cual fue enviado para observaciones a las diferentes agremiaciones, universidades, etc.,
El avance real en las actividades en ejecución es el siguiente:
LIBRO 1: ASPECTOS GENERALES: Avance real: 93%
LIBRO 2 – DISEÑO DE INSTALACIONES DE ILUMINACIÓN: Avance real 43%
LIBRO 3 – PRODUCTOS DE ILUMINACIÓN: Avance real 43%
LIBRO 4 – EVALUACIÓN DE LA CONFORMIDAD: Avance real 36%</t>
  </si>
  <si>
    <t>En el mes de junio se avanzo significativamente en el Libro de Instalaciones, en el libro de producto se está revisando normatividad exigible a cada producto. En el libro de conformidad hace falta trabajar en la sección de certificación de personas y los procedimientos de mediciones (tanto para interior como para AP)</t>
  </si>
  <si>
    <t>En el mes de julio se adelanto el tema de generalidades y se ha enviado parcialmente a comentarios los temas referentes a productos e instalaciones
El avance real en las actividades en ejecución es el siguiente:
LIBRO 1: ASPECTOS GENERALES: Avance real: 97%
LIBRO 2 – DISEÑO DE INSTALACIONES DE ILUMINACIÓN: Avance real 84%
LIBRO 3 – PRODUCTOS DE ILUMINACIÓN: Avance real 62%
LIBRO 4 – EVALUACIÓN DE LA CONFORMIDAD: Avance real 66%</t>
  </si>
  <si>
    <t>PA-DEE-08-03</t>
  </si>
  <si>
    <t>•	Se adelantaron las mesas de estudio junto con la SCI, ACIEM y ACAIRE, sobre el tema: “climatización de edificios”.
•	Se construyo cronograma de elaboración del Reglamento, alineado con las etapas de buenas prácticas reglamentarias, indicadas por MinCit.
•	Se continua con la elaboración del documento borrador del reglamento.</t>
  </si>
  <si>
    <t>El cronograma presenta un avance real de 27% sin atrasos en el cronograma.El avance real en las actividades en ejecución es el siguiente:Elaboración del documento borrador para comentarios: Avance real 75%. Se realizaron las tareas de creación de grupos focales y grupos de estudios y continúan en ejecución las tareas de elaboración del documento con un avance del 70%.</t>
  </si>
  <si>
    <t xml:space="preserve">El avance real en las actividades en ejecución es el siguiente:
Elaboración del documento borrador para comentarios: Avance real 87%. Continúan en ejecución las tareas de elaboración del documento, resultado de grupos focales y grupos de estudios. </t>
  </si>
  <si>
    <t>El cronograma presenta un avance real de 36%.
El avance real en las actividades en ejecución es el siguiente:
Elaboración del documento borrador para comentarios: Avance real 99%. Finalizaron las actividades de creación y resultado de grupos focales y creación y resultado de grupo de estudios. Actualmente la actividad avance de documento tiene un avance real del 95% y se proyecto que termine a principios de junio.</t>
  </si>
  <si>
    <t xml:space="preserve">durante este mes no se reporto avance, debido a que la UTO, contrato una consultoría de expertos para la revisión del documento. Se proyecta que esta actividad finalice a mediados del mes de julio. </t>
  </si>
  <si>
    <t>No se reporta avance en el mes de Julio</t>
  </si>
  <si>
    <t>PA-DEE-08-04</t>
  </si>
  <si>
    <t>•	Se elaboro borrador y memoria justificativa del proyecto de resolución "Por la cual se aclaran condiciones de exigibilidad del etiquetado de algunos requisitos establecidos en el Anexo General del Reglamento Técnico de Etiquetado – RETIQ". Esta Resolución fue presentada ante la Comisión Asesora de Reglamentos Técnicos el día 25 de febrero.
•	La anterior Resolución fue puesta a consulta ciudadana con fecha de inicio 5 de marzo de 2021 hasta 20 de marzo de 2021.
•	El Grupo de Reglamentos Técnicos formulo y presento ante el FENOGE el proyecto de inversión “SOLICITUD DE FINANCIACIÓN NO REEMBOLSABLE PARA ASISTENCIA TÉCNICA AL GRUPO DE REGLAMENTOS TÉCNICOS DE LA DIRECCIÓN DE ENERGÍA ELÉCTRICA DEL MINISTERIO DE MINAS Y ENERGÍA, ENFOCADA EN LA GESTIÓN EFICIENTE DE LA ENERGÍA”, con el cual se busca contratar una consultoría para que elaboren un documento que sirva de insumo para elaborar el AIN Expost del Reglamento. 
•	El Grupo de Reglamentos Técnicos junto con el FONOGE se encuentran adelantando el documento “sondeo de mercado”, como parte del proceso de selección de la consultoría de expertos.</t>
  </si>
  <si>
    <t>El cronograma no presenta un avance real de 9% sin atrasos en el cronograma.
El avance real en las fases que se encuentran en ejecución es el siguiente:Resolución pendientes RETIQ: Avance real 97%, que actualmente esta finalizando la actividad "Documento borrador Resolución y atención comentarios de la OAJ para firma Ministro", la cual fue enviada a OAJ para revisión y observaciones y se proyecta que este finalizada el 31 de marzo.Consultoría AIN expost: Avance real: 2%. Actualmente se encuentra en ejecución la actividad "Apoyo FENOGE elaboración estudios previos" en donde, la remisión de borrador de estudio de mercado se envió a FENOGE el 26 de febrero y están a la espera de que FENOGE publique el estudio de mercado.</t>
  </si>
  <si>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</si>
  <si>
    <t>El cronograma presenta un avance real de 19% .
Resolución pendientes RETIQ: Avance real 100%. La resolución fue expedida el 26 de marzo. Resolución 40099 del 26 de marzo de 2021.
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</si>
  <si>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 xml:space="preserve"> Durante el mes de junio no se reporto avance, debido a que la actividad "Apoyo selección a la consultoría" la cual ejecuta FENOGE, presenta demoras en la entrega del estudio de mercado.</t>
  </si>
  <si>
    <t xml:space="preserve"> PA-DEE-01-05</t>
  </si>
  <si>
    <t>Con corte a marzo de 2021 se han conectado 1.447 nuevos usuarios en municipios PDET con energía eléctrica con recursos Sistema General de Regalías.</t>
  </si>
  <si>
    <t>" A 30 de abril del año 2021, se registraron 1606 nuevos usuarios con servicio de energía eléctrica en municipios PDET, de los cuales fueron financiados con recursos FAER: (250) ubicados en el departamento de Sucre, municipio de Ovejas;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y (332) nuevos usuarios, ubicados en el departamento de Córdoba, municipio de Puerto Libertador.”</t>
  </si>
  <si>
    <t>El avance real en las fases que se encuentran en ejecución es el siguiente:</t>
  </si>
  <si>
    <t>" A 30 de Junio del año 2021, se registraron 801 nuevos usuarios con servicio de energía eléctrica ubicados en municipios PDET,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departamento del Meta, municipio de Puerto Concordia; (294) nuevos usuarios, ubicados en el municipio de Puerto Guzmán y (35) nuevos usuarios ubicados en el municipio de Puerto Leguízamo, departamento de Putumayo;  y (78) nuevos usuarios, ubicados en el departamento de Sucre, municipio de Ovejas.”</t>
  </si>
  <si>
    <t>" A 31 de Julio del año 2021, se registraron 1.449 nuevos usuarios con servicio de energía eléctrica, ubicados en municipios PDET;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y financiados con recursos del FAER: (483) nuevos usuarios ubicados en el departamento de Cesar, municipio de Agustín Codazzi.”</t>
  </si>
  <si>
    <t>PA-DEE-05-07</t>
  </si>
  <si>
    <t>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</si>
  <si>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Resolución pendientes RETIQ: Avance real 100%. La resolución fue expedida el 26 de marzo. Resolución 40099 del 26 de marzo de 2021.</t>
  </si>
  <si>
    <t xml:space="preserve"> PA-DEE-01-06</t>
  </si>
  <si>
    <t>Durante el mes de abril de 2021, se registraron 395 nuevos usuarios con programas de eficiencia energética de la siguiente manera: 213 nuevos usuarios beneficiados con programas de eficiencia energética mediante el proyecto “Usuarios beneficiados con la sustitución de neveras, A.A. y Bombillas”. Adicionalmente, se registraron 182 nuevos usuarios beneficiados con el proyecto “Caribe Eficiente”</t>
  </si>
  <si>
    <t>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</si>
  <si>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Durante el mes de junio de 2021, se registraron 335 nuevos usuarios con programas de eficiencia energética distribuídos de la siguiente manera: 88 nuevos usuarios beneficiados con programas de eficiencia energética mediante el proyecto “Usuarios beneficiados con la sustitución de neveras, A.A. y Bombillas”. Adicionalmente, se registraron 247 nuevos usuarios beneficiados con el proyecto “Caribe Eficiente”.En lo corrido de 2021, se han registrado en total 1.698 nuevos usuarios con programas de eficiencia energética distribuídos de la siguiente manera: 860 nuevos usuarios beneficiados con programas de eficiencia energética mediante el proyecto “Usuarios beneficiados con la sustitución de neveras, A.A. y Bombillas” y se registraron 838 nuevos usuarios beneficiados con el proyecto “Caribe Eficiente”</t>
  </si>
  <si>
    <t xml:space="preserve"> Durante el mes de julio de 2021, se registraron 347 nuevos usuarios beneficiados con programa de eficiencia energética. </t>
  </si>
  <si>
    <t>PA-DEE-09-01</t>
  </si>
  <si>
    <t>Durante el mes de abril, se estuvieron discutiendo los parámetros de medición para el indicador y se estuvo a la espera del reporte de la Superintendencia de Servicios Públicos y Domiciliaros - SSPD sobre el dato definitivo correspondiente a 2020.</t>
  </si>
  <si>
    <t>Pendiente confirmación de DNP sobre el filtro a valores atípicos</t>
  </si>
  <si>
    <t>Durante el mes de septiembre, se estuvieron discutiendo los parámetros de medición para el indicador y se estuvo a la espera del reporte de la Superintendencia de Servicios Públicos y Domiciliaros - SSPD sobre el dato definitivo correspondiente a 2020</t>
  </si>
  <si>
    <t>PA-DEE-09-02</t>
  </si>
  <si>
    <t>Durante el mes de abril, se estuvieron discutiendo los parámetros de medición para el indicador y se estuvo a la espera del reporte de la Superintendencia de Servicios Públicos y Domiciliaros - SSPD sobre el dato definitivo correspondiente a 2020</t>
  </si>
  <si>
    <t>PA-DFM-01-01</t>
  </si>
  <si>
    <t>Se remitieron a la OAJ los memorandos de Caldas, Cundinamarca y Boyacá (Semana del 28 de febrero), sin respuesta aún.
La Gobernación de Antioquia se encuentra revisando el memorando con su equipo jurídico.</t>
  </si>
  <si>
    <t>A la espera de que la alta dirección defina fecha para la firma de los memorandos de entendimiento de Boyacá, Cundinamarca y Antioquia (los cuales ya se encuentran con VoBo de la OAJ).</t>
  </si>
  <si>
    <t>A la espera de que la alta dirección defina fecha para la firma de los memorandos de entendimiento de Boyacá y Cundinamarca (los cuales ya se encuentran con VoBo de la OAJ).
Firmados los departamentos de Antioquia y Caldas.</t>
  </si>
  <si>
    <t>A la espera de que la alta dirección defina fecha para la firma del memorando de entendimiento de Boyacá, para Cundinamarca se definió el 20 de agosto. Firmados los departamentos de Antioquia y Caldas.</t>
  </si>
  <si>
    <t>PA-DFM-01-02</t>
  </si>
  <si>
    <t>Se tienen los borradores para los departamentos de Caldas, Cundinamarca y Boyacá, los cuales están siendo retroalimentados por los responsables del desarrollo de las actividades.</t>
  </si>
  <si>
    <t>Los planes de acción de los departamentos de Caldas, Cundinamarca y Boyacá se encuentran en validación de las partes interesadas. Para el departamento de Antioquia se cuenta con la versión inicial la cual esta en proceso de retroalimentación.</t>
  </si>
  <si>
    <t>Se cuenta con los planes de acción de los departamentos de Caldas, Boyacá, Antioquia y Cundinamarca. Se esta trabajando con el equipo de Chocó en el borrador del plan de acción para este departamento.</t>
  </si>
  <si>
    <t>Se esta trabajando con el equipo de Chocó en el borrador del plan de acción para este departamento. Los demás departamentos priorizados cuentan con plan de acción elaborado y aprobado.</t>
  </si>
  <si>
    <t xml:space="preserve">Se encuentran aprobados y en ejecución los planes de acción para los departamentos de Boyacá, Caldas, Cundinamarca y Antioquia. </t>
  </si>
  <si>
    <t>PA-DFM-01-03</t>
  </si>
  <si>
    <t>Se tienen identificadas las redes de los 4 departamentos en los cuales se van a desarrollar los pilotos de Fomento Minero, actualmente se estan llevando a cabo reuniones con los diferentes actores para continuar el proceso de identificación de aliados.</t>
  </si>
  <si>
    <t>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t>
  </si>
  <si>
    <t>Las redes de prestadores de servicios para el fomento minero ya se encuentran definidas para los departamentos de Caldas, Boyacá, Antioquia y Cundinamarca.</t>
  </si>
  <si>
    <t>PA-DFM-01-04</t>
  </si>
  <si>
    <t>Se cuenta con la estructura del proceso para la atención al minero y para la prestación de servicios</t>
  </si>
  <si>
    <t>Se documento el proceso de acercamiento a los entes territoriales de cara a la firma de un memorando de entendimiento, se adelantan ejercicios asociados a formatos y fichas dentro del proceso de acercamiento a la red de servicios.</t>
  </si>
  <si>
    <t>Se cuenta con la documentación de 2 procesos identificados para la implementación de lineamientos de fomento minero, se estan desarrollando los formatos para recopilar información para realizar los esquemas de seguimiento y control.</t>
  </si>
  <si>
    <t>Se presentó esquema de procesos y procedimientos a los miembros del ecosistema para oferta de servicios por demanda.</t>
  </si>
  <si>
    <t>Cuumplido</t>
  </si>
  <si>
    <t>PA-DFM-01-05</t>
  </si>
  <si>
    <t>Se encuentra en proceso de validación el formato para el diseño de servicios, así mismo se están identificando los servicios para priorizar su diseño.</t>
  </si>
  <si>
    <t>no se registro avance en esta actividad</t>
  </si>
  <si>
    <t xml:space="preserve"> Se estan actualizando los elementos de caracterización y diseño del servicio. Con el BID se esta trabajando en la lógica del Miner's Journey.</t>
  </si>
  <si>
    <t>Se esta adelantando la consolidación de la información del portafolio de servicios por cada linea estrategica, adicionalmente, se desarrolla una depuración de servicios.</t>
  </si>
  <si>
    <t>Se tiene el listado de los nuevos servicios a priorizar, adicionalmente se tienen identificados los servicios disponibles orientados al fortalecimiento de habilidades y competencias que harán parte del portafolio.</t>
  </si>
  <si>
    <t>PA-DFM-01-06</t>
  </si>
  <si>
    <t>A través del BID se está adelantando la fase 2 de la consultoria para el modelo de fomento minero, en donde ya se tiene la propuesta inicial con el ajuste institucional que contiene módulo normativo y mecanismo de financiación.</t>
  </si>
  <si>
    <t xml:space="preserve">A la espera del entregable por parte del BID como resultado de la consultoria. </t>
  </si>
  <si>
    <t>La consultoria radicó el dia 03/05 los entregables 2 y 3, los cuales serán revisados por el equipo para su retroalimentación.</t>
  </si>
  <si>
    <t>Se adelanto una jornada con el equipo de la consultoria BID, para comunicar comentarios yu observaciones sobre la propuesta de arreglo institucional y se esta a la espera de agenda de la viceministra para la presentación de resultados finales.</t>
  </si>
  <si>
    <t xml:space="preserve">Se presentó a la VM la propuesta de socios para CAMINA, se esta gestionando el acercamiento con dichos socios para socializar el arreglo institucional. </t>
  </si>
  <si>
    <t xml:space="preserve"> La consultoría BID entregó al Ministerio de Minas y Energía los productos que contienen la propuesta de ajuste institucional para el fomento minero.</t>
  </si>
  <si>
    <t>PA-DFM-01-07</t>
  </si>
  <si>
    <t xml:space="preserve">Se realizó la evaluación inicial de los 15 proyectos presentados, de los cuales se requirieron 9.
</t>
  </si>
  <si>
    <t xml:space="preserve"> 8 proyectos de los requeridos, presentaron la información solicitada. 
A la fecha se encuentran con concepto técnico de evaluación 5 proyectos correspondientes a los CDM de Bolivar, Caldas, Cundinamarca, Antioquia, Guajira.</t>
  </si>
  <si>
    <t>Se realizo la evaluación de 15 proyectos de los cuales 6 proyectos cumplieron con los requisitos para la asignación de recursos por un valor de 36.692 millones de pesos por regalias.</t>
  </si>
  <si>
    <t>De acuerdo al cronograma establecido en la convocatoria Res 40356 de 2020, el 30 de abril se publicó resolución de adjudicación de recursos para 6 proyecto de fomento minero, beneficiando a los departamentos de Antioquia, Caldas, Cundinamarca y Bolívar.</t>
  </si>
  <si>
    <t>PA-DFM-01-08</t>
  </si>
  <si>
    <t>Se gestionó un proyecto tipo para plantas de beneficio comunitarias para mineral aurífero, el cual se encuentra en la etapa de aprobación por parte de DNP</t>
  </si>
  <si>
    <t>Proyecto en revisión y ajustes por parte de DNP y DFM.</t>
  </si>
  <si>
    <t>Se esta trabajando en la identificación de proyectos formulados para el sector minero, con el fin de aprovechar la asignación de 280 mil millones de incentivo a la producción y la nueva convocatoria porr 94 mil millones. Se cuenta con la base de datos del banco de proyectos de Mincomercio.</t>
  </si>
  <si>
    <t>Se esta trabajando en la identificación de proyectos formulados para el sector minero, acompañando la socialización del grupo de gestión ejecución estratégica del sector extactivo de manera presencial en los departamentos que concentran la mayor producción de minerales.</t>
  </si>
  <si>
    <t>Se tiene el documento de convocatoria para incentivo a la producción, el cual fue presentado a la alta dirección, quien dio el aval para continuar el ejercicio con la comisión rectora. De otra parte, se cuenta con la aprobación por parte de la DIFP del proyecto tipo para plantas de beneficio de mineral aurífero comunitarias, el cual sera socializado a los entes territoriales una vez publicado en la pagina del DNP.</t>
  </si>
  <si>
    <t>PA-DFM-01-09</t>
  </si>
  <si>
    <t>Se han adelantado las gestiones necesarias para dar inicio a la implementación.</t>
  </si>
  <si>
    <t>Se realizó la primera semana marzo 9-10. la Mesa Técnica donde se expuso los ajustes del Documento de acuerdo a los requerimientos del mes de diciembre.  Se tiene prevista una agenda de validación del modelo con empresas Exploradoras para los dias 7,8,9 de abril.</t>
  </si>
  <si>
    <t>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t>
  </si>
  <si>
    <t>Se solicito espacio autónomo por parte de los delegados de los consejos comunitarios del Departamento del Chocó  para evaluar propuestas expuesta por el Ministerio</t>
  </si>
  <si>
    <t>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</si>
  <si>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Se esta trabajando en la  redacción y edición final de los documentos :
   1.Modelo de negocio minero para el departamento del Chocó
·2.Anexo 1. Guía de relacionamiento para las comunidades negras
2.  Anexo 2. Licitación privada abierta al público.
Se esta trabajando en el brochure documento publicitario para socializar los proyectos de las comunidades an te los inversionista
A la espera de definir fecha para la
Mesa de Interlocucion del Departamento del Chocó con el propósito de validar Modelo</t>
  </si>
  <si>
    <t>PA-DFM-01-10</t>
  </si>
  <si>
    <t>Se han adelantado las gestiones necesarias para dar inicio a la implementación. Este reporte se desarrollara en el marco de la implementación del modelo.</t>
  </si>
  <si>
    <t>Se definió plan de trabajo para la implementación del modelo.</t>
  </si>
  <si>
    <t>Se tiene previsto una reunión virtual para el 20/05/2021 con el propósito de presentar la propuesta de piloto seleccionado al equipo de Chocó.</t>
  </si>
  <si>
    <t>Se está acordando desplazamiento del equipo de chocó a region, lo anterior se tiene planificado para el día 18 de Junio</t>
  </si>
  <si>
    <t xml:space="preserve"> 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</si>
  <si>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Se dará inicio al indicador una vez se cuente con la validación del modelo.</t>
  </si>
  <si>
    <t>PA-DFM-01-11</t>
  </si>
  <si>
    <t>Se adelanta la planificación de la implementación.</t>
  </si>
  <si>
    <t>A la fecha nos encontramos en la estructuración de la propuesta para la implementación del modelo.</t>
  </si>
  <si>
    <t>A la fecha se encuentra revisando la propuesta los consejos comunitarios par indicar el paso a seguir debido a que no estuvieron de acuerdo con la propuesta inicial del modelo</t>
  </si>
  <si>
    <t>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</si>
  <si>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A la espera de la validación del modelo por parte de la mesa del Chocó</t>
  </si>
  <si>
    <t>PA-DFM-01-12</t>
  </si>
  <si>
    <t>Se adelanta fase de alistamiento, una vez validado el modelo se iniciarán las actividades correspondientes al avance del indicador.</t>
  </si>
  <si>
    <t>Una vez validado el modelo del piloto se iniciará las actividades correspondiente al avance del indicador.</t>
  </si>
  <si>
    <t>Ya se tiene la propuesta pero no se ha iniciado las asesorías en territorio hasta q sea validada por los delegados de la mese de diálogo permanente</t>
  </si>
  <si>
    <t>se está trabajando en el Brochure el cual servirá de herramienta una vez el modelo sea validado y se comience la fase de implementación.</t>
  </si>
  <si>
    <t>PA-DFM-02-01</t>
  </si>
  <si>
    <t>De las 10 mesas programadas ya se han llevado a cabo 2, con funcionarios con experiencia en formulación e implementación de políticas públicas de las direcciones de formalización minera y empresarial.</t>
  </si>
  <si>
    <t>Se desarrollaron 10 mesas con interesados en total y se realizo la definición del alcance.</t>
  </si>
  <si>
    <t>PA-DFM-02-02</t>
  </si>
  <si>
    <t>Se dió inicio al desarrollo de mesas con partes interesadas con el fin de delimitar el alcance de la consultoría para el diseño de la herramienta</t>
  </si>
  <si>
    <t xml:space="preserve">Se esta adelantantando la gestión del alcance para el diseño de la herramienta desde el componente funcional y no funcional. </t>
  </si>
  <si>
    <t xml:space="preserve">Se propusieron al grupo TIC los resultados de las mesas para la evaluación de requerimientos de cara al diseño de la herramienta. </t>
  </si>
  <si>
    <t>El grupo de infraestructura tecnológica realizo la selección del software a ser adquirido, se presentó cronograma para el analisis de requerimientos de la herramienta.</t>
  </si>
  <si>
    <t>Se está parametrizando la herrramienta aportada por el grupo de infraestructura y se están evaluando entre el consultor y el grupo de infraestructura, los requisitos de la DFM adicionales para la herramienta.</t>
  </si>
  <si>
    <t>PA-DFM-03-01</t>
  </si>
  <si>
    <t>Se realizó 1 jornada de socialización virtual, a través de la cual se presentó el plan a la UPME, así mismo se adelantó reunión con la asesora jurídica de la Dirección para definir aportes desde el marco normativo, así como el mecanismo de adopción del plan.
Adicionalmente, a través de diferentes escenarios se realizó el mismo ejercicio con el SGC, ANM, Gob de Antioquia, DME y los equipos internos de la dirección (Regularización y Subsistencia), a la espera de culminar el ejercicio con Nohora Ordoñez y la OAAS.</t>
  </si>
  <si>
    <t xml:space="preserve">Se socializó el plan con la OAAS y con el equipo de Nohora Ordoñez donde se sugirió la inclusión de acciones adelantadas por el observatorio ambiental y huella minera. </t>
  </si>
  <si>
    <t xml:space="preserve">Se envió el plan a las entidades y se estan recibiendo comentarios y observaciones. </t>
  </si>
  <si>
    <t>El plan fue socializado a las entidades adscritas, las cuales dieron su VoBo para ser presentado a la alta dirección.</t>
  </si>
  <si>
    <t>PA-DFM-03-02</t>
  </si>
  <si>
    <t>Será publicado y adoptado una vez se cuente con el VoBo de cada entidad reponsable.</t>
  </si>
  <si>
    <t>Ya se cuenta con el VoBo de  las entidades reponsables, a la espera de agenda para presentación a la alta dirección y posterior publicación.</t>
  </si>
  <si>
    <t>Ya se cuenta con el VoBo de  las entidades responsables, se esta preparando la presentación para la alta dirección, es importante mencionar que una vez revisado el mecanismo de adopción de este plan por parte de la asesora jurídica de la dirección se indico que este no se adopta mediante acto administrativo.</t>
  </si>
  <si>
    <t>PA-DFM-03-03</t>
  </si>
  <si>
    <t>Una vez se adopte el plan se procederá a realizar el ejercicio de socialización con las partes interesadas (Entidades del sector, ministerios que hacer parte del plan único, Cars y entes de control)</t>
  </si>
  <si>
    <t>Será socializado una vez sea adoptado el plan.</t>
  </si>
  <si>
    <t>Será socializado una vez sea avalado por la alta dirección.</t>
  </si>
  <si>
    <t>PA-DFM-03-04</t>
  </si>
  <si>
    <t>Una vez se adopte el plan de dará inicio al ejercicio de seguimiento a la implemetación del mismo.</t>
  </si>
  <si>
    <t>Una vez se adopte el plan se dará inicio al ejercicio de seguimiento a la implemetación del mismo.</t>
  </si>
  <si>
    <t>Una vez se adopte el plan de dará inicio al ejercicio de seguimiento a la implemetación del mismo, sin embargo se resalta que las actividades que contiene dicho plan se han desarrollado de conformidad con lo planeado por cada una de las entidades responsables.</t>
  </si>
  <si>
    <t>Una vez se adopte el plan de dará inicio al ejercicio de seguimiento a la implementación del mismo, sin embargo se resalta que las actividades que contiene dicho plan se han desarrollado de conformidad con lo planeado por cada una de las entidades responsables.</t>
  </si>
  <si>
    <t>0,33</t>
  </si>
  <si>
    <t>PA-DFM-03-05</t>
  </si>
  <si>
    <t>Una vez culmine la fase de levantamiento de información, se adelantará el proceso de contratación para el piloto</t>
  </si>
  <si>
    <t>Una vez se cuente con los informes finales aportados por PureEarth &amp; PNUD a finales de abril, se procederá con la estructuración de los terminos de referencia del piloto.</t>
  </si>
  <si>
    <t>Se adelantará el proceso de contratación para el piloto una vez surta el piloto de aprovechamiento de colas mineras.</t>
  </si>
  <si>
    <t>PA-DFM-04-01</t>
  </si>
  <si>
    <t xml:space="preserve">Se cuenta con documento propuesto de política en revisión para inicio de consulta </t>
  </si>
  <si>
    <t xml:space="preserve">Inicio de fase de socialización con dependencias y profesionales del viceministerio de minas. </t>
  </si>
  <si>
    <t xml:space="preserve">No se registra avance de la actividad. </t>
  </si>
  <si>
    <t xml:space="preserve">Se adelantaron dos socializaciones en los Departamentos de Santander - Huila. </t>
  </si>
  <si>
    <t xml:space="preserve"> Se adelantaron 5 jornadas de socialización con participación de los departamentos de Santander, Tolima, Valle del Cauca, Cauca, Nariño, Bolivar, Guajira, Sucre y Córdoba.   </t>
  </si>
  <si>
    <t>PA-DFM-04-02</t>
  </si>
  <si>
    <t xml:space="preserve">Depende del cumplimiento de la actividad socialización para la adopción de la política </t>
  </si>
  <si>
    <t xml:space="preserve">Depende del cumplimiento de la actividad socialización para la adopción de la política . </t>
  </si>
  <si>
    <t>NO se reporta avance de la actividad</t>
  </si>
  <si>
    <t xml:space="preserve">Se tiene borrador de resolución y se remitió a la OAJ.  </t>
  </si>
  <si>
    <t>PA-DFM-04-03</t>
  </si>
  <si>
    <t xml:space="preserve">No se registra avance actividad programada para el mes de abril </t>
  </si>
  <si>
    <t xml:space="preserve">Se cuenta con propuesta de arbol de problema y objetivos para la formulación del proyecto </t>
  </si>
  <si>
    <t xml:space="preserve">Se remitió a Planeación la MGA y el documento justificativo de un proyecto de inversión para minería de subsistencia, mismo que ha sido ajustado de acuerdo con las observaciones de dicha oficina. A la espera de presentación a DNP. </t>
  </si>
  <si>
    <t xml:space="preserve">Se hizo la remisión del proyecto debidamente carado en MGA y SUIFP a Planeación Nacional. A la espera de observaciones. </t>
  </si>
  <si>
    <t>Proyecto en estado registrado actualizado.</t>
  </si>
  <si>
    <t xml:space="preserve"> Proyecto en estado registrado actualizado. </t>
  </si>
  <si>
    <t>PA-DFM-04-04</t>
  </si>
  <si>
    <t xml:space="preserve">No se registra avance actividad programada para el mes de mayo </t>
  </si>
  <si>
    <t xml:space="preserve">No se registra avance físico de la actividad sin embargo se están explorando opciones por fuentes de cooperación para el apalancamiento de las acciones de minería de subsistencia y puesta en marcha de la política. </t>
  </si>
  <si>
    <t xml:space="preserve">Se cuenta con gestiones de fondos por parte de cooperación internacional y proyecto de inversión en estado registrado actualizado.  </t>
  </si>
  <si>
    <t xml:space="preserve">Se cuenta con gestiones de fondos por parte de cooperación internacional y proyecto de inversión en estado registrado actualizado. </t>
  </si>
  <si>
    <t>PA-DFM-04-05</t>
  </si>
  <si>
    <t>Se cuenta con plan de trabajo enfocado en el occidente de Boyacá que incluye la actividad de gestión de estériles.</t>
  </si>
  <si>
    <t xml:space="preserve">Revisión de normatividad aplicable a la gestión de estériles y características de la operación para el sector esmeraldero de occidente de Boyacá. </t>
  </si>
  <si>
    <t xml:space="preserve">Jornadas de trabajo para recolección de insumos para formulación de propuesta de reglamentación. Se cuenta con un artículo propuesta para presentación a los actores interesados. </t>
  </si>
  <si>
    <t xml:space="preserve">Jornadas de trabajo para recolección de insumos para formulación de propuesta de reglamentación. </t>
  </si>
  <si>
    <t xml:space="preserve">Se cuenta con artículo para aprovechamiento secundario en curso de debates en el Congreso  </t>
  </si>
  <si>
    <t>Se cuenta con artículo para aprovechamiento secundario en curso de debates en el Congreso.</t>
  </si>
  <si>
    <t>Se cuenta con artículo para aprovechamiento secundario en curso en el Congreso</t>
  </si>
  <si>
    <t>PA-DFM-04-06</t>
  </si>
  <si>
    <t xml:space="preserve">Se cuenta con documento de postulación ajustado a las necesidades del MME - En revisión informal por parte de MINCULTURA para su posterior radicación oficial. </t>
  </si>
  <si>
    <t>Propuesta remitida y radicada en Mincultura</t>
  </si>
  <si>
    <t xml:space="preserve">Propuesta remitida y radicada en Mincultura bajo el No. </t>
  </si>
  <si>
    <t>Postulación cumplida</t>
  </si>
  <si>
    <t>PA-DFM-04-07</t>
  </si>
  <si>
    <t xml:space="preserve">Se hizo la presentación de la solicitud de declaratoria al Comité Técnico de Patrimonio el 27 de abril, como resultado este órgano dió concepto favorable a la iniciativa la cual será remitida al Consejo Nacional de Patrimonio. </t>
  </si>
  <si>
    <t>Concepto de viabilidad remitido por MINCULTURA</t>
  </si>
  <si>
    <t>Concepto de viabilidad recibido por parte de MINCULTURA</t>
  </si>
  <si>
    <t>PA-DFM-04-08</t>
  </si>
  <si>
    <t>No se registra avance actividad programada para el mes de julio</t>
  </si>
  <si>
    <t>Reunión con GDIAM para establecer presupuesto y plan de actividades.</t>
  </si>
  <si>
    <t xml:space="preserve">Reunión con GDIAM y proyecto GEF GOLD para acordar posibilidad de trabajar parcialmente con financiamiento del mencionado proyecto. En trámite de inclusión en el POA de la vigencia 2021. </t>
  </si>
  <si>
    <t>PA-DFM-04-09</t>
  </si>
  <si>
    <t>No se registra avance actividad programada para el mes de octubre</t>
  </si>
  <si>
    <t>No se registra avance de esta actividad</t>
  </si>
  <si>
    <t>PA-DFM-04-10</t>
  </si>
  <si>
    <t xml:space="preserve">Se cuenta con cronograma de socializaciones y sensibilización del sistema de registro de mineros de subsistencia, el cual ha sido concertado con la ANM </t>
  </si>
  <si>
    <t>Cumplido.</t>
  </si>
  <si>
    <t>PA-DFM-04-11</t>
  </si>
  <si>
    <t>Documento metodológico en elaboración</t>
  </si>
  <si>
    <t xml:space="preserve">Documento metodológico elaborado, se cuenta con pilotaje para el Departamento del Cauca - Popayán. </t>
  </si>
  <si>
    <t xml:space="preserve">Se elaboró ABC sobre minería de subsistencia como herramienta para difundir los aspectos técnicos y legales de la minería de subsistencia. </t>
  </si>
  <si>
    <t>Documento metodológico en ajustes</t>
  </si>
  <si>
    <t>Documento elaborado</t>
  </si>
  <si>
    <t>PA-DFM-04-12</t>
  </si>
  <si>
    <t xml:space="preserve">Se adelantó 1 jornada de capacitación el día 26 de marzo del 2021. 32 funcionarios de 26 municipios de los Departamentos de Antioquia y Quindío. </t>
  </si>
  <si>
    <t>A la fecha se han llevado tres sesiones virtuales de capacitación con un total de 117 funcionarios de 62 Municipios de los Departamentos de Antioquia, Cauca, Caldas, Boyacá, Risaralda Quindio.</t>
  </si>
  <si>
    <t xml:space="preserve">A la fecha se han capacitado 130 funcionarios de 79 municipios. </t>
  </si>
  <si>
    <t xml:space="preserve"> A  la fecha se han capacitado 115 funcionarios de 87 alcaldías de 12 Departamentos. </t>
  </si>
  <si>
    <t>PA-DFM-04-13</t>
  </si>
  <si>
    <t xml:space="preserve">NO se registra avance de la actividad. </t>
  </si>
  <si>
    <t xml:space="preserve">Se adelantó jornada en Algeciras, Neiva, Campoablegre y Rivera (Huila) </t>
  </si>
  <si>
    <t>PA-DFM-05-01</t>
  </si>
  <si>
    <t xml:space="preserve">Documento análisis de brechas en materia de seguridad elaborado. En proceso de divulgación. </t>
  </si>
  <si>
    <t>Se cuenta con documento análisis de brechas, lineas estratégicas y diseño de talleres de actualización de política.</t>
  </si>
  <si>
    <t>Documento elaborado en proceso de comentarios y talleres de actualización</t>
  </si>
  <si>
    <t>PA-DFM-05-02</t>
  </si>
  <si>
    <t xml:space="preserve">Se cuenta con plan de trabajo para inicio de las jornadas de construcción. </t>
  </si>
  <si>
    <t xml:space="preserve"> Se cuenta con propuesta metodológica para los talleres de actualización de la política, identificación de nuevas brechas y estrategias de cierre de las mismas. </t>
  </si>
  <si>
    <t xml:space="preserve">Se adelantó primer taller con grupos regionales de gestión preventiva. </t>
  </si>
  <si>
    <t xml:space="preserve"> Se han adelantado 2 talleres de actualización con grupos regionales de gestión preventiva y con el sector de extracción de carbón en Cundinamarca, Boyacá y Norte de Santander. </t>
  </si>
  <si>
    <t>PA-DFM-05-03</t>
  </si>
  <si>
    <t xml:space="preserve">No se registra avance de la actividad.  </t>
  </si>
  <si>
    <t>PA-DFM-05-04</t>
  </si>
  <si>
    <t>PA-DFM-05-05</t>
  </si>
  <si>
    <t>NO se registra avance de la actividad</t>
  </si>
  <si>
    <t>PA-DFM-05-06</t>
  </si>
  <si>
    <t xml:space="preserve">Se adelantó encuentro de grupos regionales de gestión preventiva, con participación de 14 de los 15 grupos creados.  Se establecieron lineas generales de trabajo y principales apuestas. </t>
  </si>
  <si>
    <t>Se avanza en la aprobación de los planes de trabajo en los departamentos que cuentan con grupos regionales de gestión preventiva en seguridad minera.</t>
  </si>
  <si>
    <t>Se reitera la solicitud de modificación de la fecha de finalización del indicador por cuanto este se culmina a diciembre 31 del 2021. La redacción del mismo indica que se cumple a partir de todo el trabajo de la presente anualidad.
Se avanza en la aprobación de los planes de trabajo en los departamentos que cuentan con grupos regionales de gestión preventiva en seguridad minera.</t>
  </si>
  <si>
    <t>PA-DFM-05-07</t>
  </si>
  <si>
    <t xml:space="preserve">Informes de avance en elaboración teniendo en cuenta que varios planes fueron aprobados hasta el mes de mayo. </t>
  </si>
  <si>
    <t xml:space="preserve">Se avanza en la implementación de los planes regionales de gestión preventiva. </t>
  </si>
  <si>
    <t>PA-DFM-06-01</t>
  </si>
  <si>
    <t>Se tienen Estructurados los Planes de Acción de Caldas, Chocó, Santander de Quilachao, Boyacá,Antioquia, para revisisón</t>
  </si>
  <si>
    <t>Se adelantaron planes de acción en los municipios de Anza, Mallama, Samaniego, Andes Sotomayor.</t>
  </si>
  <si>
    <t>Se adelantaron planes de Acción en Norte de Santander, Nechí (Antioquia), Mallama (Nariño), Toluviejo (Sucre).</t>
  </si>
  <si>
    <t xml:space="preserve"> a la fecha se cuenta con los planes de acción con la secretaría de minas de Antioquia y los municipios de Tarazá, Caucasia, Cáceres, Nechí, El bagre, Zaragoza, Anzá, Anorí; adicionalmente se cuenta con plan de Regularizacion minera con la secretaria de minas departamental en los municipios de Timbiquí, Lopez de Micay, Guapi y Suarez por otra parte se cuenta con un plan de regularización minera con la secretaria de minas departamental y el municipio de Montecristo.</t>
  </si>
  <si>
    <t> Cumplido</t>
  </si>
  <si>
    <t>PA-DFM-06-02</t>
  </si>
  <si>
    <t>Se realizón una reunión de seguimiento y ajustes al Plan de Acción de Caldas.</t>
  </si>
  <si>
    <t xml:space="preserve">Se realizó seguimiento a planes de acción. Pasos del seguimiento.  1. Diligenciamiento deL formato de Reporte semanal que se encuentra en linea. 2 los avances de compromisos se encuentran descritos en la matriz de compromisos aterritorio. </t>
  </si>
  <si>
    <t>Se realiza verificación semanal y reunión quincenal  de seguimiento a la matriz de compromisos generados en el marco de los planes de acción y la actualización de la misma matriz.</t>
  </si>
  <si>
    <t>Se realiza verificación mensual se crea una matriz de excel como soporte para el pago de cada contratista. Para el mes de Julio se realizará mesa de trabajo con cada uno de los responsables del plan de accion.</t>
  </si>
  <si>
    <t>Se realiza verificación mensual se crea una matriz de excel como soporte para el pago de cada contratista. .</t>
  </si>
  <si>
    <t>PA-DFM-06-03</t>
  </si>
  <si>
    <t>Se realizó en el interior de la Dirección análisis juridico del Tema el cual fue presentado a la Directora</t>
  </si>
  <si>
    <t>A la fecha no se ha determinado la viabilidad de reglamentar áreas estratégicas para la formalización</t>
  </si>
  <si>
    <t>Se está estructurando un plan de acción en articulación con la vicepresidencia de Fomento y Promoción de la Agencia Nacional de Minería con el propósito de reglamentar  y materializar la norma en 3 pilotos propuestos por el Ministerio de Minas y Energía</t>
  </si>
  <si>
    <t>A la fecha se encuentra en el mismo estado con referencia a la reglamentación</t>
  </si>
  <si>
    <t>Se realizó analisis técnico y validacion de superposiciones de procesos de formalizacion vigentes que se encontraran sobre las áreas estratégicas, los cuales serviran como documento técnico para la definición de las áreas y el trámite que haga la Agencia Nacional de Minería</t>
  </si>
  <si>
    <t>No se registra avance en la actividad.</t>
  </si>
  <si>
    <t>PA-DFM-06-04</t>
  </si>
  <si>
    <t>Se contruyó el plan de legalidad a corto, mediano y largo plazo; Nos encontramos en la construcción de la estrategia para implementación del mismo.</t>
  </si>
  <si>
    <t>A la espera para el acceso al visor de EVOA.</t>
  </si>
  <si>
    <t>Se realizó el proceso de visualización de áreas libres en los cuales se evidencia explotación ilícita  de oro aluvial, posterior a esto se socializó al equipo y se compartió la distribución de dichas áreas en los departamentos y municipios de su presencia, a la fecha el grupo de legalidad se encuentra a la espera  de la habilitación del visor de Evoa con el fin de ser mas precisos y extraer la información necesaria para implementar el plan de Evoa en el cual se contarán a las alcaldías con el fin de indentificar los puntos y las personas  que trabajan allí y buscar la posibilidad de que hagan parte del ejercicio de formalización y puedan iniciar su tránsito a la Legalidad  y poder seguir identificando áreas adicionales a las incluidas en los pilotos.</t>
  </si>
  <si>
    <t>se encuentra construyendo ruta con las alcaldías que tienen presencias en áreas libres identificadas por EVOA, a la fecha se inició la articulación en  los departamentos de Cauca y Córdoba.</t>
  </si>
  <si>
    <t>Se han identificado áreas libres derivadas del rechazo de 365 solicitudes de formalización para minería tradicional  ( ART 325)</t>
  </si>
  <si>
    <t>Se están trabajando en los municipios de bajo cauca, amalfi y anorí (antioquia), se proyecta atender el 20 de agosto el tema de EVOA con la alcaldía de Norcasia .</t>
  </si>
  <si>
    <t>PA-DFM-06-05</t>
  </si>
  <si>
    <t>Fase pre-contractual de 6 Convenios Interadministrativos para rl acompañamiento a la regularización Minero- Ambiental.</t>
  </si>
  <si>
    <t>En etapa precontractual de los convenios</t>
  </si>
  <si>
    <t>A la fecha se encuentra en la evaluación de los sondeos de mercado , para la contratación y la verificación de valores asignados a los mismos con el fin de establecer diálogos y acuerdos con las diferentes universidades que encaminen lo mas pronto a la suscripcion de los convenios</t>
  </si>
  <si>
    <t>Se radicó ayer la comunicación a GGC con los documentos precontractuales de la UFPS ajustados a lo solicitados por dicha oficina, El día de hoy compartiremos los Ep de Nacional y Boyaca para la última revisión incluyendo los aportes hechos por el GGC,para que una vez cintemos con Cdp remitir al GGC</t>
  </si>
  <si>
    <t>A la fecha se tiene pendiente el comite de contratación los convenios de la Universidad Nacional y UPTC, adicionalmente se encuentra a la espera de la posesión del nuevo rector de la universidad UFPS para la firma del convenio interadministrativo.</t>
  </si>
  <si>
    <t>UPTC  ya se firmó el convenio, se encuentra a la espera del memorando de designación del supervisor para suscribir el acta de inicio, UNAL ya firmó y se encuentra en la constitución de pólizas y UFPS se encuentra a la espera de documentos porque hubo cambio de rector para montar el convenio a SECOP</t>
  </si>
  <si>
    <t>PA-DFM-06-06</t>
  </si>
  <si>
    <t>A la fecha 6 convenios se encuentran en la etapa de sondeos de mercado, en revisión por parte del componente financiero del grupo de gestion contractual.</t>
  </si>
  <si>
    <t xml:space="preserve"> Se presentaran las gestiones asociadas al indicador una vez se realice la firma de los Contratos / convenios del indicador anterior.</t>
  </si>
  <si>
    <t>Se radicó memorando con Documentos precontractuales incluidos los ajustes solicitados por el GGC para el convenio con la UFPS, fue aprobada la modificación al PAE y está en tramite la solicitud de CDP para los convenios de la Univeridas Nacional y UPTC. Se cuenta con documentos precontractuales para Nacional y UPTC</t>
  </si>
  <si>
    <t>A la fecha se cuenta con 3 convenios en fase precontractual.</t>
  </si>
  <si>
    <t xml:space="preserve"> UPTC  ya se firmó el convenio, se encuentra a la espera del memorando de designación del supervisor para suscribir el acta de inicio, UNAL ya firmó y se encuentra en la constitución de pólizas y UFPS se encuentra a la espera de documentos porque hubo cambio de rector para montar el convenio a SECOP</t>
  </si>
  <si>
    <t>Pendiente de revisión por parte de la Dirección</t>
  </si>
  <si>
    <t>PA-DFM-06-07</t>
  </si>
  <si>
    <t>Depende de la actividad anterior</t>
  </si>
  <si>
    <t>Se presentaran las gestiones asociadas al indicador una vez se realice la firma de los Contratos / convenios del indicador anterior.</t>
  </si>
  <si>
    <t>El presente item depende de la actividad anterior.</t>
  </si>
  <si>
    <t xml:space="preserve"> El presente item depende de la actividad anterior.</t>
  </si>
  <si>
    <t>PA-DFM-06-08</t>
  </si>
  <si>
    <t>PA-DFM-06-09</t>
  </si>
  <si>
    <t>Nos encontramos realizando la gestión ante Minambiente de levantar los terminos de suspensión por consiguiente se remitio un correo el dia 04/03/2021 direccionado a dicha entidad  el cual contenia la justificación del levantamiento de la suspensión de los efectos contenidos en la Resolución No. 669 de 2020 para dar aplicación a lo establecido en la Resolución No. 0448 de 2020, en el cual se identificó los procesos en tránsito a la legalidad (Legalizaciones, Subcontratos de Formalización Minera, Devolución de Áreas para la Formalización y Áreas de Reserva Especial) que requieren efectuar el trámite de licenciamiento ambiental temporal; las legalizaciones del articulo 325 PND, que cuentan con viabilidad técnica de la Agencia Nacional de Minería –ANM- las cuales procederán a radicar la licencia ambiental Global o Definitiva y las solicitudes de licenciamiento ambiental por parte de los pequeños mineros ante las Corporaciones Autónomas Regionales y que se encuentran a la espera de la evaluación y acto administrativo que decida sobre el instrumento ambiental. Nos encontra</t>
  </si>
  <si>
    <t>El presente item depende de  las actividades del convenio.</t>
  </si>
  <si>
    <t>Se cuenta con 12 planes de trabajo con las CAR : CORPOBOYACA, CORANTIOQUIA, CORNARE, CORPONARIÑO, CAR CUNDINAMARCA, CODECHO, CORPOCALDAS,CRCAUCA,CSB,CORPORINOQUIA,CDMB, CAS
Escenarios de Inervencion:
-Acompañamiento a pequeños mineros para la obtencion de licencia ambiental, por medio de convenios interadminsitrativos.
-Articulación interistitucional:
*Suscrpción de agenda interistitucional
*plan estrategico para consulta de expedientes LA
* mesas de trabajo con autoridad ambiental identificación casos puntuales inconvenientes en el tramite
*ciclo de formación para fortalecer el intercambio de conocimeinto en temas ambientales y mineros
*Seguimiento a compromisos MINA.</t>
  </si>
  <si>
    <t>PLAN CAR: se realizó reunión con 10 CAR CORANTIOQUIA CORNARE, CRSB, CORPOBOYACA CAR CUNDINAMARCA CODECHOCO CDMB CORPORINOQUIA, CORPONARIÑO CORPOCALDAS, donde se socializó la estrategia de regularización ambiental, nos encontramos a la espera de las observaciones a la Agenda interinstitucional propuesta, para la firma del Director de la CAR y la Directora de Formalización, se reprogramo reunión con la CRC y CAS.</t>
  </si>
  <si>
    <t>PLAN CAR: se realizó reunión con 11 CAR CORANTIOQUIA CORNARE, CRSB, CORPOBOYACA CAR CUNDINAMARCA CODECHOCO CDMB CORPORINOQUIA, CORPONARIÑO CORPOCALDAS, CAS donde se socializó la estrategia de regularización ambiental, nos encontramos a la espera de las observaciones a la Agenda interinstitucional propuesta, para la firma del Director de la CAR y la Directora de Formalización Minera.</t>
  </si>
  <si>
    <t>Se tiene planeado dar inicio a la proxima semana realizar reunión con las corporaciones autonomas regionales que tengan competencia en los trámites que está llevando cada universidad, de esta manera generar la articulación con las corporaciones y ANM.</t>
  </si>
  <si>
    <t>PA-DFM-06-10</t>
  </si>
  <si>
    <t>82 mineros que comienzan el transito a la legalidad.</t>
  </si>
  <si>
    <t xml:space="preserve"> A la fecha se llevaron a 225 nuevos mineros al tránsito a traves de la autorización de 15 subcontratos de formalización: ANTIOQUIA 7, BOYACA 2, CESAR 1, TOLIMA 4   Y CHOCO 1</t>
  </si>
  <si>
    <t>A la fecha se  autorizaron 12 subcontratos nuevos de mineros que empiezan su tránsito a la legalidad en los departamentos de Cundinamarca, Boyacá, Tolima, Santander, Cauca y Quindío.</t>
  </si>
  <si>
    <t>A la fecha se autorizaron 9 subcontratos de formalización minera en el mes de junio que proyectan beneficiar a 135 mineros, distribuidos en los departamentos de Boyacá (2), Cundinamarca (1), Tolima (1) , Cesar (1), Cauca (2) y Quindío (1) - 540 mineros total a la fecha</t>
  </si>
  <si>
    <t>A la fecha se autorizaron 25 subcontratos en el mes de Julio  que proyectan beneficiar 375 mineros. distribuidos en los departamentos Boyacá (6), Caldas (1), Cauca (14), Cordoba (1), Cundinamarca (1), Quindío (1) y Valle del Cauca (1).</t>
  </si>
  <si>
    <t>PA-DFM-06-11</t>
  </si>
  <si>
    <t>Se estra estructurando la estrategia para ubicar y poder contactar a los mineros.</t>
  </si>
  <si>
    <t>Se desarrolla un primer informe de contacto a 121 procesos correspondientes a 1656 mineros.</t>
  </si>
  <si>
    <t>Se realizó el contacto a 311 procesos correspondientes a 3663 mineros que tienen vocación a la legalidad.</t>
  </si>
  <si>
    <t>a la fecha se lleva un acumulado  de 527 procesos que beneficia a 7145 mineros</t>
  </si>
  <si>
    <t>a la fecha se lleva un acumulado de 620 procesos  que proyecta beneficiar a 8441</t>
  </si>
  <si>
    <t xml:space="preserve"> a la fecha se lleva un acumulado de 742 procesos que proyecta beneficiar 9193</t>
  </si>
  <si>
    <t>PA-DFM-06-12</t>
  </si>
  <si>
    <t>A la fecha se cuenta con dos trámites de cambio de modalidad a 326 en el departamento de Antioquia</t>
  </si>
  <si>
    <t>A la fecha se tienen identificados 250 propuestas de contrato de concesión con requisitos diferenciales radicados ante la ANM, los cuales se encuentran en proceso de evaluación con el fin de iniciar su tránsito a la Legalidad.</t>
  </si>
  <si>
    <t>a la fecha se encuentran 15 procesos vigentes correspondientes al trámite de contratos de concesión con requisitos diferenciales que benefician a 251 mineros</t>
  </si>
  <si>
    <t>A la fecha se cuenta con 31 procesos vigentes correspondientes a trámites de contratos de concesión con requisitos diferenciales que proyectan beneficiar a 444 mineros.</t>
  </si>
  <si>
    <t>a la fecha se cuenta con 34 procesos vigentes correspondientes a trámites de contratos de concesión con requisitos diferenciales que proyectan beneficiar a 355 mineros</t>
  </si>
  <si>
    <t>PA-DFM-06-13</t>
  </si>
  <si>
    <t>Revisar los proyectos de actos administrativos de la ANM, comoreglamentación complementaria para este tema</t>
  </si>
  <si>
    <t>Con base a las observaciones remitidas por la ANM se revisó  el proyecto de Decreto reglamentario del artículo 326 del PND para comunidades étnicas y los proyectos de norma de la ANM. ( Se envia ANM par su retroalimentación)</t>
  </si>
  <si>
    <t>Se adelantan ajustes al proyecto de Decreto reglamentario del artículo 326 del PND para comunidades étnicas y los proyectos de norma de la ANM.</t>
  </si>
  <si>
    <t>Se envía el proyecto normativo  a la oficina de asuntos sociales y ambientales con los documentos de la Agencia Nacional de Minería, con el fin de que sean enviados a Mininterior como primer paso para iniciar el proceso consultivo.</t>
  </si>
  <si>
    <t>Se realizaron reuniones con Mininterior para la construcción de la  hoja de ruta metodológica  de consulta previa adicionalmente se está revisando el presupuesto para la misma.</t>
  </si>
  <si>
    <t>PA-DFM-07-01</t>
  </si>
  <si>
    <t>A la espera de programación de fecha para presentación de ponencia positiva y así avanzar en su trámite.</t>
  </si>
  <si>
    <t>El proyecto de Ley radicado para el control a la EIM No. 059, fue archivado por falta de discusión  política. No obstante, parte del articulado allí relacionado se incluyó en el PL283 de 2020, el cual fue aprobado y sancionado como Ley de la República No 2111 de 29-07-2021.</t>
  </si>
  <si>
    <t>PA-DFM-07-02</t>
  </si>
  <si>
    <t>Se continúa gestionando PL No. 059 de 2020 radicado, mediante presentación en reuniones virutales con todos los actores involucrados, incluidos congresistas.</t>
  </si>
  <si>
    <t>Se continúa gestionando PL No. 059 de 2020 radicado, mediante presentación en reuniones virutales con todos los actores involucrados, incluidos congresistas. Se ajusta de acuerdo a los comentarios recibidos.</t>
  </si>
  <si>
    <t>Se continúa gestionando el Proyecto de Ley radicado y se realiza permanentemente ajustes, conforme a los  comentarios recibidos por parte de los ministerios  y de los congresistas, especialmente.</t>
  </si>
  <si>
    <t>Se continúa realizando reuniones de concertación de articulado con congresistas del Proyecto de Ley radicado. Así mismo, se realizan ajustes al mismo en la medida que se realizan estas reuniones. En riesgo de no continuar trámite por fuerte oposición política a la iniciativa.</t>
  </si>
  <si>
    <t xml:space="preserve">Se realiza análisis de artículado del Proyecto de Ley (PL) presentado para ser incluido en el PL314 , dado que este PL 059 se considera sin opción de continuar en trámite legislativo.  </t>
  </si>
  <si>
    <t>El proyecto de Ley  para el control a la EIM fue presentado el 20 de julio de 2020 identificado con No. 059, al cual se le realizó la exposición de motivos. No obstante, este fue archivado por falta de discusión política, a pesar de que se socializó con todas  las agremiaciones del sector, congresistas de la comisión 1era, entre otros actores relevantes en el proceso de trámite legislativo y demás. Finalmente, parte del articulado  se trámito en el PL 283-2020, hoy Ley 2111 del 29-07-2021.</t>
  </si>
  <si>
    <t>PA-DFM-07-03</t>
  </si>
  <si>
    <t>Se avanzó en el proceso de detección para procesamiento y análisis de las EVOA 2020.</t>
  </si>
  <si>
    <t xml:space="preserve">Se encuentra en proceso de análisis finales de las EVOA detectadas y se inicio con la elaboración del documento de resultados 2020. </t>
  </si>
  <si>
    <t xml:space="preserve">Se elaboró informe preliminar de resultados EVOA 2020 y se encuentra en proceso de revisión y ajuste para reporte final validado. </t>
  </si>
  <si>
    <t>Documento en edición para versión final a entregar, publicar y socializar resultados, en el mes de Julio de 2021.</t>
  </si>
  <si>
    <t>EVOA 2020 finalizado y actualmente se coordina y prepara su publicación oficial.</t>
  </si>
  <si>
    <t>Los resultado del sistema de monitoreo de Evidencias de Explotación de oro de Aluvión - EVOA fue publicado y socializado oficialmente el 27-07-2021. Estudio FINALIZADO Y PUBLICADO PARA LA VIGENCIA 2020.</t>
  </si>
  <si>
    <t xml:space="preserve">Se continuó con la actualización EVOA 2021, para lo cual se remitió información relacionada con Licencias Ambientales (ANLA), zonas mineras de comunidades etnicas, Shapefile de Areas de Reserva Especial en Tramite y listado de Barequeros y Chatarreros reportados en Genesis. Adicionalmente, se trabajó en la construcción de dos modulos de visualización para el SAI-EVOA. </t>
  </si>
  <si>
    <t>PA-DFM-07-04</t>
  </si>
  <si>
    <t>No se registra avance en esta actividad.</t>
  </si>
  <si>
    <t>ANM avanza en un estudio de mercado para la implementación del codigo fuente del piloto de trazabilidad de oro de barequeros realizada en el 2020.</t>
  </si>
  <si>
    <t>La ANM continúa en el proceso de elaboración de un estudio de mercado para escalar el desarrollo del piloto y lograr su puesta en marcha. Se espera culminar este proceso en el transcurso del mes de abril de 2021.</t>
  </si>
  <si>
    <t>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t>
  </si>
  <si>
    <t>La ANM avanzó en la preparación del estudio previo para la licitacion, para lo cual revisarón y ajustaron el presupuesto destinado para esta contratación.</t>
  </si>
  <si>
    <t>ANM reporta que se encuentra en proceso de contratación con el proveedor de servicios tecnológicos para el desarrollo de la plataforma de trazabilidad y otro para apoyo a la supervisión del desarrollo de la plataforma. Se espera que en Septiembre2021, inicie el proceso de diseño y desarrollo del Software.</t>
  </si>
  <si>
    <t>En coordinación con el grupo de Comunicaciones de la Agencia Nacional de Mineria y el Ministerio de Minas y Energía, se adelantaron dos mesas de trabajo para socializar el proyecto de Trazabilidad al interior de la ANM (realizada el día 13 de Septiembre) y al interior del Ministerio (el día 21 de Septiembre).  Adicionalmente, se espera la confirmación del grupo de comunicaciones de la ANM para realizar una proxima reunión en el mes de octubre para definir el cronograma de realización de las siguientes mesas de trabajo con las demás entidades y actores externos involucrados en el proyecto.</t>
  </si>
  <si>
    <t>PA-DFM-07-05</t>
  </si>
  <si>
    <t xml:space="preserve">La plataforma tecnológica de trazabilidad inicial para oro incluirá  todos los minerales, por lo que se tiene el mismo avance reportado para oro.  El proceso de contratación fue adjudicado a "Unión temporal NX-SE". </t>
  </si>
  <si>
    <t>PA-DFM-07-06</t>
  </si>
  <si>
    <t xml:space="preserve">En proceso de construcción de lineamientos iniciales para la elaboración, presentación y socialización de la estrategia a desarrollar. </t>
  </si>
  <si>
    <t xml:space="preserve">Se avanzó y concertó con BGI de la Embajada Suiza, apoyar la formulación e implementación de medidas para la prevención, monitoreo y control de riesgos de lavado de activos y financiación del terrorismo que pueda llevar a cabo la Agencia Nacional de Minería, en el marco de los procesos de contratación minera y fiscalización, mediante la contratación de un consultor en la materia, para lo cual se elaboraron los términos de referencia. </t>
  </si>
  <si>
    <t>Mediante gestión con la cooperación Suiza a través de Better Gold Initiative (BGI) y BSD Consulting SAS, contrataron consultoría para análisis y prevención de riesgos LAFT, en el marco de los procesos de contratación y fiscalización minera, desarrollados por Agencia Nacional de Minería - ANM.</t>
  </si>
  <si>
    <t xml:space="preserve">Se sustuvo reunión de retroalimentaicón,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</si>
  <si>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Se realizaron diferentes reuniones entre ANM, consultor, BGI y MME, en las cuales la Agencia socializó y explicó los procesos de contratación y fiscalización minera, para avanzar en los análisis y definición de control a riesgos LAFT en estos procesos. Así mismo, la ANM  remitió información requerida por el consultor. Finalmente, el consultor socializó a BGI y MME, el avance del primer entregable referente al diagnostico de la gestión de riesgo LAFT en la ANM. Este documento fue remitido a BGI y MME para revisión y comentarios, para avanzar en los entregables iniciales de la consultoría.</t>
  </si>
  <si>
    <t xml:space="preserve">Se finalizó con la construcción del ejercicio del mapa de riesgos LAFT y se socializó el informe de la medición inherente de riesgo LAFT. Adicionalmente, se definió la metodología para el ejercicio de identificación y documentación de los controles actuales implementados en la ANM de riesgos definidos en materia LAFT, el cual se llevará a cabo en el mes de Octubre. </t>
  </si>
  <si>
    <t>PA-DH-01-01</t>
  </si>
  <si>
    <t>De acuerdo con el reporte de cobertura del último trimestre de 2020, se cuentan con 92.893 usuarios conectados</t>
  </si>
  <si>
    <t>El repore de usuarios se hace de manera trimestral. Además se tiene la informacón. para este primer trimestre se tiene la información con la que se cerró el año 2020</t>
  </si>
  <si>
    <t>La cobertura se reporta de manera trimestral por lo anterio en el mes de mayo se contará con la información del 1T de 2021</t>
  </si>
  <si>
    <t>Durante el mes de abril,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 Por lo cual se espera contar con la información correspondiente al primer trimestre de 2021 a finales de mayo.</t>
  </si>
  <si>
    <t>Para el primer trimestre se cuentan con 101.348 nuevos usuarios de gas por red</t>
  </si>
  <si>
    <t>El reporte de usuarios se hace de manera trimestral. En septiembre se reportará la información del segundo trimestre de 2021</t>
  </si>
  <si>
    <t>Durante el segundo trimestre del 2021, se conectaron un total de 101.405 nuevos usuarios, de los cuales 100.456 son residenciales</t>
  </si>
  <si>
    <t>PA-DH-01-02</t>
  </si>
  <si>
    <t xml:space="preserve">Durante el mes de enero 1393 usuarios dejaron de usar leña para cocinar con cilindros de glp </t>
  </si>
  <si>
    <t xml:space="preserve">Durante el mes de febrero  1311 usuarios dejaron de usar leña para cocinar con cilindros de glp </t>
  </si>
  <si>
    <t xml:space="preserve">Durante el mes de febrero  1511 usuarios dejaron de usar leña para cocinar con cilindros de glp </t>
  </si>
  <si>
    <t>Durante el mes de febrero  1378 usuarios dejaron de usar leña para cocinar con cilindros de glp 
Durante el mes de abril, se continuó trabajando en la gestión para reportar los usuarios conectados a través de programas de subsidios al Gas Licuado del Petróleo - GLP. Adicionalmente se cargó en la página del Ministerio el archivo actualizado de los usuarios conectados a través de dichos programas de subsidios, el cual se puede consultar en https://www.minenergia.gov.co/estadisticas-gas-combustible.</t>
  </si>
  <si>
    <t>Durante el mes de mayo solo 452 usurarios dejaron de usar leña para cocinar con cilindros de glp.
Dado que los departamentos en los que se encuentra en plan piloto de subsidios, han sido los más afectados por los bloqueos, esto ha impactado en el abastecimiento y por tanto en el acceso al servicio</t>
  </si>
  <si>
    <t>Durante el mes de abril 2383 usuarios dejaron de usar leña para cocinar con cilindros de glp</t>
  </si>
  <si>
    <t>Durante el mes de abril 2277 usuarios dejaron de usar leña para cocinar con cilindros de glp</t>
  </si>
  <si>
    <t>PA-DH-02-01</t>
  </si>
  <si>
    <t>No se reportan avances en el mes de enero de 2021</t>
  </si>
  <si>
    <t>No se reportan avances en el mes de febrero de 2021</t>
  </si>
  <si>
    <t>El cronograma de selección fue modificado por la UPME, por tanto se aplaza la recha de selección del inversionista para finales de septiembre</t>
  </si>
  <si>
    <t>El 11 de junio el cronograma de la UPME fue modificado nuevamente, por lo tant se aplaza la fecha de selección del inversionista</t>
  </si>
  <si>
    <t>PA-DH-02-02</t>
  </si>
  <si>
    <t>No se reportan avances en el mes de enero de 2022</t>
  </si>
  <si>
    <t>No se reportan avances en el mes de febrero de 2022</t>
  </si>
  <si>
    <t>La CREG se encuentra en ajustes a la normatividad para el proceso de desarrollo de los proyectos</t>
  </si>
  <si>
    <t>La CREG se encuentra en ajustes a la normatividad para el proceso de desarrollo de los proyectos. Se expidió la Resolución 006 y 007 de 2021 para consulta</t>
  </si>
  <si>
    <t>Las resoluciones se encuentra para revisión de la SIC antes de contar con las versiones definitivas. Igualmnete, está pendiente la presentación de propuestas por parte de las empresas incumbentes</t>
  </si>
  <si>
    <t>PA-DH-03-01</t>
  </si>
  <si>
    <t>El proyecto de resolución se encuentra en publicación a comentarios internacional hasta el 7 de marzo para poder expedir</t>
  </si>
  <si>
    <t>De acuerdo con los comentarios remitidos por el Mincit, los comentarios fueron resueltos y la resolución se encuentra para firma de Ministro y para expedición</t>
  </si>
  <si>
    <t>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t>
  </si>
  <si>
    <t>PA-DH-03-02</t>
  </si>
  <si>
    <t>PA-DH-03-04</t>
  </si>
  <si>
    <t>El proyecto fue elaborado por la Dirección de Hidrocarburos para  ser revisado por los demas ministerios firmados</t>
  </si>
  <si>
    <t>El proyecto fue publicado a comentarios entre el 3 y el 18 de marzo, los comentarios fueron resuelto y se encuentra en revisión juridica para continuar proceso de firmas y de expedición.</t>
  </si>
  <si>
    <t>Se expidió la Resolución 40111 del 9 de abril del 2021 por el cual se estableció el contenido de alcohol carburante - etanol en la mezcla con gasolina motor corriente y extra, y el contenido de biocombustible en la mezcla con diesel fósil.</t>
  </si>
  <si>
    <t>PA-DH-03-05</t>
  </si>
  <si>
    <t>El proyecto fue enviado en diciembre de 2020 al Ministerio de Ambiente para su revisión. Este no ha sido devuelto con los ajustes desde esa entidad para poder publicar a comentarios de la ciudadanía</t>
  </si>
  <si>
    <t>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t>
  </si>
  <si>
    <t>Se realizó una reunión con la Aeronáutica Civil para revisar las competencias de las diferentes entidades y el 21 de junio nuevamente se reenvió el proyecto a la espera de la revisión por parte de Mintransporte y de la Aeronáutica Civil.</t>
  </si>
  <si>
    <t>Tras la reunión con la Aeronáutica Civil se continua trabajando en mesas de trabajo entre las diferentes entidades compententes (Mintransporte, MADS, Presidencia y MME) con el fin de establecer la hoja de ruta para el desarrollo de este proyecto de resolución.</t>
  </si>
  <si>
    <t>PA-DH-03-06</t>
  </si>
  <si>
    <t xml:space="preserve">El proyecto se encuentra en elaboración por el grupo Downstream </t>
  </si>
  <si>
    <t xml:space="preserve">El proyecto fue remitido al área jurídica de la DH para su revisión y ajuste con el fin de continuar el proceso de publicación a comentarios de la ciudadanía </t>
  </si>
  <si>
    <t>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t>
  </si>
  <si>
    <t>El proyecto ya fue elaborado y se están revisando unas posibles mesas con el sector, con el fin de dialogar el programa. De igual forma, se espera publicar el proyecto a comentarios en el tercer trimestre del año.</t>
  </si>
  <si>
    <t>Se espera socializar el proyecto de resolución durante el segundo semestre de 2021 así como publicar el proyecto de resolución a comentarios de la ciudadanía.</t>
  </si>
  <si>
    <t>PA-DH-04-01</t>
  </si>
  <si>
    <t>El proyecto está siendo elaborado por la Dirección de Hidrocarburos para proceder a su revisión jurídica y publicación de comentarios</t>
  </si>
  <si>
    <t>El proyecto ya fue elaborado y está siendo revisado por el área jurídica de la Dirección de Hidrocarburos para proceder con la publicación de comentarios</t>
  </si>
  <si>
    <t>PA-DH-04-02</t>
  </si>
  <si>
    <t>El proyecto está siendo elaborado por el grupo Downstream pero deben revisarse unos temas técnicos con el IGAC para continuar su elaboración</t>
  </si>
  <si>
    <t>Se está ajustando la redacción  de requerimiento de las coordenadas acorde con lo expuesto por el IGAC y remitir finalmente a validación jurídica</t>
  </si>
  <si>
    <t>El proyecto esta siendo revisado por el area legal de la Dirección de Hidrocarburos, para así proceder con su publicación a comentarios en el mes de mayo.</t>
  </si>
  <si>
    <t>Se espera publicar a comentarios de la ciudadanía en el mes de junio de 2021.</t>
  </si>
  <si>
    <t>El proyecto se encuentra en revisión del área legal de la Dirección de Hidrocarburos con el fin de publicar en el tercer trimestre de 2021</t>
  </si>
  <si>
    <t>El proyecto se encuentra en revisión del área legal y técnica de la Dirección de Hidrocarburos con el fin de publicar en el tercer trimestre de 2021</t>
  </si>
  <si>
    <t>PA-DH-05-01</t>
  </si>
  <si>
    <t>El Indice de satisfacción para el mes de enero fue de 93%</t>
  </si>
  <si>
    <t>El Indice de satisfacción para el mes de febrero fue de 93%</t>
  </si>
  <si>
    <t>El índice de satisfacción para el mes de marzco es de 90%</t>
  </si>
  <si>
    <t>El índice de satisfacción para el mes de abril es de 89%</t>
  </si>
  <si>
    <t>El índice de satisfacción para el mes de abril es de 92%</t>
  </si>
  <si>
    <t>El indice de satisfacción para el mes de junio es de 86,6%</t>
  </si>
  <si>
    <t>El indice para el mes de julio fue de 93.7 %</t>
  </si>
  <si>
    <t>PA-DH-05-03</t>
  </si>
  <si>
    <t>Actualmente nos encontramos pasando a bpm y construyendo la historia de usuario o caso de uso con el SICOM para iniciar con un piloto regional</t>
  </si>
  <si>
    <t>PA-DH-06-02</t>
  </si>
  <si>
    <t>No se reportan avances para el mes de marzo de 2021</t>
  </si>
  <si>
    <t>No se reportan avances para el mes de abril de 2021</t>
  </si>
  <si>
    <t>No se reportan avances para el mes de mayo de 2021</t>
  </si>
  <si>
    <t>No se reporten avances para el mes de junio de 2021</t>
  </si>
  <si>
    <t>No se presenta avances para este mes</t>
  </si>
  <si>
    <t>PA-DH-07-01</t>
  </si>
  <si>
    <t xml:space="preserve">En fase de Caracterización de la población y se espera sobre el segundo trimestre de 2021 se constituya convenio para implementación del programa </t>
  </si>
  <si>
    <t xml:space="preserve">Se continua en fase de Caracterización de la población y se espera sobre el segundo trimestre de 2021 se constituya convenio para implementación del programa </t>
  </si>
  <si>
    <t>El convenio de reconversion comenzará a implementarse a partir del segundo semestre de 2021, en razón a ello, aún no hay beneficiarios atendidos a la fecha.</t>
  </si>
  <si>
    <t>PA-DH-08-01</t>
  </si>
  <si>
    <t>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t>
  </si>
  <si>
    <t>Actualmente nos encontramos en el proceso de socialización de la metodología de asignación de volúmenes máximos de forma presencial en algunos municipios considerados, y de forma virtual para cualquier interesado del tema.</t>
  </si>
  <si>
    <t>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t>
  </si>
  <si>
    <t>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</si>
  <si>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Actualmente nos encontramos en el proceso de afinar los cálculos obtenidos del modelo econométrico para realizar la presentación ante el Director de Hidrocarburos. Posterior, se realizará la explicación ante el Ministerio de Hacienda y Crédito Público para tener el aval del presupuesto</t>
  </si>
  <si>
    <t>PA-DH-09-01</t>
  </si>
  <si>
    <t>PA-DH-010-01</t>
  </si>
  <si>
    <t>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t>
  </si>
  <si>
    <t>El proyecto fue elaborado por la Dirección de Hidrocarburos de acuerdo con lo remitido por la UPME</t>
  </si>
  <si>
    <t>El proyecto fue remitido a la OAJ para su revisión y publicación a comentarios</t>
  </si>
  <si>
    <t>El proyecto fue publicado a comentarios entre el 15 y 30 de marzo, y actualmente nos encontramos en revisión de los mismos para continuar con el proceso de expedición.</t>
  </si>
  <si>
    <t>El proyecto fue publicado a comentarios entre el 15 y 30 de marzo, y actualmente nos encontramos en revisión de los mismos con la UPME.</t>
  </si>
  <si>
    <t>El proyecto fue publicado a comentarios entre el 15 y 30 de marzo, y actualmente nos encontramos en revisión de los mismos con la UPME con el fin de modificar, de ser así, el proyecto normativo.</t>
  </si>
  <si>
    <t>El proyecto fue publicado a comentarios entre el 15 y 30 de marzo y por tal motivo la UPME realizó ajustes al documento del Plan Indicativo de Abastecimiento de Combustibles. En la última semana de junio la UPME remitió el documento a la DH para hacer su revisión y por ende, ajuste al proyecto de resolución con el fin de expedirlo en el tercer trimestre de 2021.</t>
  </si>
  <si>
    <t>Se remitió por parte de la UPME el 14 de julio el documento final con los últimos ajustes incluidos de acuerdo con los comentarios realizados en la publicación del pasado 3 de marzo de 2021.</t>
  </si>
  <si>
    <t>PA-DH-010-02</t>
  </si>
  <si>
    <t>Se está a la espera del envío de la segunda parte del Plan Indicativo de Combustibles elaborado por la UPME para continuar con la elaboración del proyecto administrativo</t>
  </si>
  <si>
    <t>Se continúa a la espera del envío de la segunda parte del Plan Indicativo de Combustibles elaborado por la UPME para continuar con la elaboración del proyecto administrativo</t>
  </si>
  <si>
    <t>PA-DH-010-03</t>
  </si>
  <si>
    <t>El proyecto elaborado por la DH está siendo revisado por los Ministerios de Ambiente y Desarrollo Sosteniboe y de Agricultura y Desarrollo Rural con el fin de publicar la primera semana de marzo a comentarios de la ciudadanía</t>
  </si>
  <si>
    <t>Fue cumplido en el mes de abril</t>
  </si>
  <si>
    <t>PA-DH-010-04</t>
  </si>
  <si>
    <t>No  se reportó avance en el mes de eneto</t>
  </si>
  <si>
    <t>No se report avance en el mes de febrero</t>
  </si>
  <si>
    <t xml:space="preserve">Se aprobó el proyecto de ley de transición energética en el cual se incluyó un artículo por el cual se impulsará la investigación y el desarrollo de los usos alternativos de los biocombustibles. </t>
  </si>
  <si>
    <t>PA-DH-011-01</t>
  </si>
  <si>
    <t>No se presentaron eventos durante el mes de enero de 2021</t>
  </si>
  <si>
    <t>No se presentaron eventos durante el mes de febrero de 2021</t>
  </si>
  <si>
    <t>No se presentaron eventos de emergencia a la infraestructura de oleoductos durante el mes de marzo de 2021</t>
  </si>
  <si>
    <t xml:space="preserve">Se presento un evento a las 11:19 hrs del 18 de abril en el KM 222 + 077 Oleoducto Bicentenario mediante sistema de deteccion de intrusos (SDI) por perdida de visializacion; posteriormente, a lasm14:32 se reporta explosion vereda Via, municipio de Saravena en el departamento de Arauca.   </t>
  </si>
  <si>
    <t>No se presentaron eventos de emergencia a la infraestructura de oleoductos durante el mes de mayo de 2021</t>
  </si>
  <si>
    <t>Se presento un evento el 21 de junio 206 + 166 Oleoducto Bicentenario (municipio de Saravena), identificando perdida de presion del sistema, se procede con todas las actividades previas para el cambio de tuberia.</t>
  </si>
  <si>
    <t>Se presento un evento el 22 de julio Km 211 + 992 Oleoducto Bicentenario, Vereda el Paraiso, municipio de Fortul en el dpto de Arauca, se presenta alerta por explosion de alta magnitud (12:18 hrs), se solicita ayuda a la Fuerza Aerea para la inspeccion del area, evidenciando un crater de aproximadamente 4 metros sobre el derecho de via.</t>
  </si>
  <si>
    <t>PA-DH-011-02</t>
  </si>
  <si>
    <t xml:space="preserve">Terminar la revisiòn de los planes de contingecia de los 15 sistemas de transporte, teniendo en cuenta que durante el año 2020 se revisaron 14. </t>
  </si>
  <si>
    <t>Teniendo en cuenta que durante el año 2020 se revisaron 14 de los 15 planes de contigencia de los transportadores por oleoductos, se recibio el plan de contingencia del transportador pendiente.</t>
  </si>
  <si>
    <t>Se estructuro presentaciòn para el Director de Hidrocarburos, en donde se explicaron las bases de la informacion y desarrollo de la matriz que se propone, mas temas adicionales que se desarrollaran y ayudara al seguimiento de los planes de contingencia, atentados y reportes por parte del grupo del MID, como primer insumo para linea base para el desarrollo de este indicador. Se adjunta la presentacion en mencion.</t>
  </si>
  <si>
    <t>Luego de la presentacion al Director se procedio con la elaboración de la matriz ideal de un sistema, acorde con los planes de gestón del riesgo de los transportadores por oleoducto + los eventos de contingencia reportados a ANLA mas otra base de datos que se obtuvo con CENIT.  Se está avanzando en el ejercicio estadistíco solicitado, con el fin de determinar la probabilidad de determinados eventos en un sistema.</t>
  </si>
  <si>
    <t>Nos encontramos estructurando la matriz ideal de un sistema, acorde con los planes de gestón del riesgo de los transportadores por oleoducto + los eventos de contingencia reportados a ANLA + base de datos - CENIT, mas el ejercicio estadistico para determinar la probabilidad de eventos en un sistema.</t>
  </si>
  <si>
    <t>Proseguimos con la estructuracion de la matriz ideal de un sistema, acorde con los planes de gestón del riesgo presentados por los transportadores, eventos de contingencia reportados a ANLA y base de datos - CENIT, con los cuales se esta realizando un  ejercicio estadistico de probabilidad de eventos en un sistema.</t>
  </si>
  <si>
    <t>Se termino la estructuracion de la matriz ideal de un sistema, acorde con los planes de gestón del riesgo presentados por los transportadores, eventos de contingencia reportados a ANLA y base de datos - CENIT. Igualmente nos encontramos actualizando la informacion de la base de datos con corte dic de 2020.</t>
  </si>
  <si>
    <t>PA-DH-012-01</t>
  </si>
  <si>
    <t>Se recibio el informe de legalización de guias correspondiente al mes de Diciembre 2020 con la información recolectada por ECOPETROL S.A. y reportada por todos los usuarios de las guias de transporte. Se incluyo en la base de datos.</t>
  </si>
  <si>
    <t>Se recibio el informe de legalización de guias correspondiente al mes de Febrero de 2021 con la información recolectada por ECOPETROL S.A. y reportada por todos los usuarios de las guias de transporte. Se incluyo en la base de datos.</t>
  </si>
  <si>
    <t>Se recibio el informe de legalización de guias correspondiente al mes de Marzo de 2021 con la información recolectada por ECOPETROL S.A. y reportada por todos los usuarios de las guias de transporte. Se incluyo en la base de datos.</t>
  </si>
  <si>
    <t>Se recibio el informe de legalización de guias correspondiente al mes de Abril de 2021 con la información recolectada por ECOPETROL S.A. y reportada por todos los usuarios de las guias de transporte. Se incluyo en la base de datos.</t>
  </si>
  <si>
    <t>Se recibio el informe de legalización de guias correspondiente al mes de junio de 2021 con la información recolectada por ECOPETROL S.A. y reportada por todos los usuarios de las guias de transporte. Se incluyo en la base de datos.</t>
  </si>
  <si>
    <t>PA-DH-012-02</t>
  </si>
  <si>
    <t>De acuerdo con los avances del año 2020, se trabajo en conjunto con el Ministeiro de Transporte en el diagnóstico del esquema de guías de transporte.</t>
  </si>
  <si>
    <t>1) Se realizaron propuestas preliminares para discución normativa del decreto 1073 y del decreto 1079 en conjunto con Mintransporte y 
2) Se presentó propuesta de esquema DGT para discución.</t>
  </si>
  <si>
    <t>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</si>
  <si>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Se sostuvieron reuniones con empresas mayoristas y se acordo desarrollar del piloto con Petrodecol y Chevron (Yumbo+Tumaco). Propuesta en zona de influencia de Planta de Yumbo. En espera del acto adminsitrativo de RNDC versión móvil (Mintransporte).</t>
  </si>
  <si>
    <t>La implementacion y desarrollo del piloto se encuentra suspendida por temas de orden publico. A la espera de la normalizacion para la reunion con MINTRANSPORTE con el fin de proceder con el piloto.</t>
  </si>
  <si>
    <t>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</si>
  <si>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Se hicieron reuniones con MT con el fin de avanzar en los compromisos establecidos entre los que se encuentran los mecanismos de control y vigilancia de las actividades de transporte. Estamos pendientes que se concreten algunos cambios regulatorios para proseguir con el piloto.</t>
  </si>
  <si>
    <t>PA-DH-013-01</t>
  </si>
  <si>
    <t>Inventario y revisión de casos específicos presentados durante los ultimos años en los cuales se ha realizado la reclasificacion de lineas de transferencia a oleoductos.</t>
  </si>
  <si>
    <t>Inventario actualizado de los casos pendientes por legalizar relacionados con la reclasificacion de lineas de transferencia a oleoductos.</t>
  </si>
  <si>
    <t>De acuerdo con el inventario actualizado, se tenia programadas unas visitas a campo en el mes de marzo de 2021, con el fin de tener mayor claridad en el procedimiento y demas aspectos relevantes en la legalizacion de las lineas de transferencia que se utilizan como oleoductos, pero por temas operativos y de protocolos de bioseguridad, se aplazaron para los meses de abril y mayo 2021, y asi proceder con la legalizacion de los casos pendientes, paralelamente nos encontramos trabajando en la identificacion de temas y aspectos importantes por aclarar, incluir y modificar en la R-72145 de 2014, que es donde se piensa incluir en forma expresa la legalizacion de las lineas de transferencias.</t>
  </si>
  <si>
    <t>Se tenian programadas unas visitas en el mes de abril de 2021, con el fin de revisar en campo los aspectos relevantes en la legalizacion de las lineas de transferencia que se utilizan como oleoductos, pero temas de trabajos operativos y de protocolos de bioseguridad, genero aplazamiento para el mes de mayo 2021. Nos encontramos trabajando en la estructuracion de la consultoria para la modificacion del Reglamento de Transporte donde se tiene previsto incluir como de los temas la legalizacion de las lineas de transferencia que operan como oleductos.</t>
  </si>
  <si>
    <t>Se tenian programadas unas visitas en el mes de mayo de 2021, con el fin de revisar en campo los aspectos relevantes en la legalizacion de las lineas de transferencia que se utilizan como oleoductos, pero temas temas de cierres de vias y aspectos de orden social y de seguridad imposibilitaron avanzar con dichas visitas. Se espera reprogramar las visitas a la mayor brevedad posible, en la medida que todo regrese a la normalidad desde el punto de vista social y de seguridad.</t>
  </si>
  <si>
    <t>Se tenian programadas unas visitas en el mes de junio de 2021 con el fin de revisar en campo los aspectos relevantes en la legalizacion de las lineas de transferencia que se utilizan como oleoductos, pero casos de covid en algunos campos, altos procentajes de nuevos infectados y ocupaciones de UCI, han imposibilitado el cumplimiento de los objetivos. Se espera avanzar en el segundo semestre de 2021.</t>
  </si>
  <si>
    <t>Se tenian programadas unas visitas en el mes de julio de 2021 con el fin de revisar en campo los aspectos relevantes en la legalizacion de las lineas de transferencia que se utilizan como oleoductos, pero las visitas a los campos se encuentran aplazadas lo cual ha imposibilitado el cumplimiento de los objetivos. Se espera avanzar en el segundo semestre de 2021.</t>
  </si>
  <si>
    <t>PA-DH-014-01</t>
  </si>
  <si>
    <t>Consolidación de comentarios recibidos por parte de ANH y Ecopetrol al proyecto de modificación.</t>
  </si>
  <si>
    <t>Sesiones de trabajo con la ANH sobre aportes técnicos para el proyecto de modificación.</t>
  </si>
  <si>
    <t>Se realizó sondeo de mercado para la consultoría, a la espera de resultados</t>
  </si>
  <si>
    <t>En espera de los resultados del sondeó de mercado que se implementará para la modificación de la resolución 181495. Sin embargo, se tienen adelantados temas puntiales de modificación.</t>
  </si>
  <si>
    <t>En espera de resultado sondeo de mercado. No obstante, se sigue trabajando en aportes de temas puntuales de modificación a la resolución 181495</t>
  </si>
  <si>
    <t>Recoleccion de comentarios de ANH y Ecopetrol, identificacion de puntos susceptibles a cambio</t>
  </si>
  <si>
    <t>Proyección de documento de sondeo de mercado para consultoria del proyecto de resolución</t>
  </si>
  <si>
    <t>PA-DH-014-02</t>
  </si>
  <si>
    <t>Definiendo términos de referencia para asignación de recursos del SGR. Se proyecta iniciar en el mes de abril de acuerdo a la asignación de recursos.</t>
  </si>
  <si>
    <t>No se han asignado los recursos del sistema General de Regalías por lo que no se ha podido iniciar el proceso contractual</t>
  </si>
  <si>
    <t>Aún no se ha empezado el proceso contractual al haberse recibido los recursos del sistema general regalias en el corte del mes</t>
  </si>
  <si>
    <t>Sondeo de mercado en borrador .</t>
  </si>
  <si>
    <t>Sondeo de mercado en borrador</t>
  </si>
  <si>
    <t>PA-DH-014-03</t>
  </si>
  <si>
    <t>Sesiones de trabajo con la ANH de socialización y recepción de comentarios del nuevo borrador de proyecto de resolución</t>
  </si>
  <si>
    <t>Analisis de posible inclusión de actividades de suspensión de pozos relacionada con las actividades de Geotermia</t>
  </si>
  <si>
    <t>Se lleno el check list de reglamentación y se espera la respuesta de OAJ para publicación a comentarios</t>
  </si>
  <si>
    <t>Esperando autorización de OAJ para publicación a comentarios.</t>
  </si>
  <si>
    <t>Se termino borrador final y memoria técnica justificativa, en espera de autorización para publicación a comentarios</t>
  </si>
  <si>
    <t>En espera de autorización para publicación a comentarios.</t>
  </si>
  <si>
    <t>PA-DH-014-04</t>
  </si>
  <si>
    <t>Definición de los terminos de refrencia para contratación de consultoria</t>
  </si>
  <si>
    <t>Socialización de terminos de referenciacon con interesados y respuesta a observaciones de los mismos</t>
  </si>
  <si>
    <t>Inicio el proceso de negociación a tráves del Credito BID</t>
  </si>
  <si>
    <t>Se asignó el contrato de consultoria y se dará inicio a la misma en el mes de mayo.</t>
  </si>
  <si>
    <t>Se dió inicio a la consultoria</t>
  </si>
  <si>
    <t>Avanza la consultoria con el entregable 2.</t>
  </si>
  <si>
    <t>Se adelantó el entregable numero 2 y avanza con el 3.</t>
  </si>
  <si>
    <t>PA-DH-014-05</t>
  </si>
  <si>
    <t>Integración de borrador de resolución de quemas y venteos con borrador de emisiones fugitivas</t>
  </si>
  <si>
    <t>Sesiones de trabajo con el área legal de la DH para resolver comentarios al proyecto de resolución integrado</t>
  </si>
  <si>
    <t xml:space="preserve">Se presentó RT a OAJ para viabilizar la publicación a comentarios </t>
  </si>
  <si>
    <t>Se presentó RT a todas las dependencias involucradas y esta en espera autorización de OAJ para publicación a comentarios.</t>
  </si>
  <si>
    <t>Nueva versión realizada en concordancia con comentarios de OAJ.</t>
  </si>
  <si>
    <t>Instrumento normativo publicado a comentarios el 06 de agosto de 2021 hasta el 19 de agosto de 2021</t>
  </si>
  <si>
    <t>PA-DH-015-01</t>
  </si>
  <si>
    <t>Se iniciaron diálogos de acompañamiento con OAAS y ANH para tratar problemas del departamento del Putumayo. A la espera de lanzamiento de nueva ETH de la ANH.</t>
  </si>
  <si>
    <t>Se presentó la nueva ETH a través de la OAAS</t>
  </si>
  <si>
    <t>Empezó a implementar ETH através de la OAAS, actualmente se encuentra profunndizando estrategía en Putumayo, Meta y Casanare</t>
  </si>
  <si>
    <t>Empezó a implementar ETH através de la OAAS con apoyo de la DH ( cumplido en el mes de abril)</t>
  </si>
  <si>
    <t>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t>
  </si>
  <si>
    <t>Primer diálogo territorial en desarrollo de los PPII en Puerto Wilches – Santander. Instalación del Subcomité Técnico de Sismicidad, hidrogeología y Normatividad Técnica de los PPII.</t>
  </si>
  <si>
    <t>PA-DH-015-02</t>
  </si>
  <si>
    <t>Mesas de trabajo con ECP para recibir el producto de diseño del Centro de Transparencia.</t>
  </si>
  <si>
    <t>Se trabajó en la formulación del Convenio tripartita entre ANH, UN, MME para ejecución y puesta en marcha del Centro de Transparencia.</t>
  </si>
  <si>
    <t>Se trabajó en los ajustes del convenio tripartito para entregar el CdT a la operación de la U Nacional, se ajustaron visualizaciones y contenidos con la U Nacional, se espera que la Nacional inicie operación del mismo en Mayo de 2020</t>
  </si>
  <si>
    <t>Se entregó y recibió el primer MVP</t>
  </si>
  <si>
    <t>PA-DH-03-07</t>
  </si>
  <si>
    <t>Durante el mes de abril de 2021, el diésel distribuido a nivel nacional presentó un contenido de azufre de 12,18 particulas por millón.</t>
  </si>
  <si>
    <t>En junio de 2021, el diésel distribuido a nivel nacional presenta un contenido de azufre de 18,4 particulas por millón.</t>
  </si>
  <si>
    <t>En lo corrido de julio de 2021, en promedio el diésel distribuido a nivel nacional presenta un contenido de azufre de 13,64 particulas por millón.</t>
  </si>
  <si>
    <t>Durante el mes de agosto de 2021 se realizó seguimiento y apoyo a las inquietudes que surgieron en el ejercicio de la minería de metales preciosos y en especial del oro.</t>
  </si>
  <si>
    <t>En septiembre de 2021, la gasolina distribuida en el país presenta un contenido de azufre de 77 particulas por millón.</t>
  </si>
  <si>
    <t>PA-DH-03-08</t>
  </si>
  <si>
    <t xml:space="preserve">Durante abril de 2021, la gasolina distribuida en el país presentó un contenido de azufre de 52,83 particulas por millón.Este nivel de contenido de azufre en la gasolina que se distribuye a nivel nacional, indica que de acuerdo con lo establecido en el CONPES 3943 de 2018 para el mes de marzo de 2021 el nivel de azufre contenido es menor en un 47% del límite establecido en la norma vigente (100). </t>
  </si>
  <si>
    <t>En junio de 2021, la gasolina distribuida en el país presenta un contenido de azufre de 72,7 particulas por millón.</t>
  </si>
  <si>
    <t>70.4%</t>
  </si>
  <si>
    <t>Durante el mes de agosto-2021 se verificaron 59 no conformidades, de las cuales se cerraron 56 para un porcentaje de 94,9%.  El acumulado del año al mes de agosto es de 230 no conformidades verificadas, de ellas se han cerrado 179, esto representa el 77,8%</t>
  </si>
  <si>
    <t>En septiembre de 2021, el diésel distribuido a nivel nacional presenta un contenido de azufre de 13,3 particulas por millón.</t>
  </si>
  <si>
    <t>PA-DME-01-01</t>
  </si>
  <si>
    <t xml:space="preserve">Se articuló con la ANM la participación de FINAGRO en ANM Activa, con el fin de promover la línea en territorio, asistieron a Yopal en donde se realizaron 18 interacciones. Se recibió el primer informe del mes de enero para revisión. </t>
  </si>
  <si>
    <t>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t>
  </si>
  <si>
    <t>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</si>
  <si>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t>
  </si>
  <si>
    <t>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t>
  </si>
  <si>
    <t xml:space="preserve">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</si>
  <si>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Se sigue promoviendo la Linea Lec Minera de la mano de DFM, el equipo solicita Finagro ponerse al día en informes con sugerencias de abril, mayo y que presente el de junio.
A la fecha, no se colocó ningún crédito nuevo, por lo que la ejecución Lec Minera, sigue hasta el momento 5 créditos, con una ejecución presupuestal del 1% Subsidio de tasa: Presupuesto $ 2.695.149.181 Valor ejecutado $ 28.593.736
Finagro pide plazo para realizar el informe de gestión semestral y la presentación.
El equipo estructura un borrador sobre el informe que presentará a la Vice sobre la gestión realizada.
Se prepara plan de de choque para generar mayoy interes en la LEC minera.</t>
  </si>
  <si>
    <t>PA-DME-01-02</t>
  </si>
  <si>
    <t>Se concretaron las líneas de trabajo del convenio y fue aprobado 29-01-2021 por Min comercio - Min Hacienda - Min Agricultura -  DNP – BDO. En proceso reuniones con la ANM para empezar proceso contractual.</t>
  </si>
  <si>
    <t xml:space="preserve">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t>
  </si>
  <si>
    <t xml:space="preserve">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</si>
  <si>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 xml:space="preserve">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t>
  </si>
  <si>
    <t>En el proceso adelantado SMC-005-2021 para contratar la base de datos de inclusión finaniera, los proponentes TransUnion (CIFIN SA) y Experian no subsanaron conforme a las condiciones requeridas, por lo cual el proceso se declaró desierto por resolución del 14-05-2021 y notificación 28-05-2021. Conforme a los tiempos legales se realizará el proceso nuevamente.
Se realizan y ajustan los EP del Convenio entre BDO-ANM-MME, en el formato del MME y respetando las cláusulas convenidas entre las partes, se espera continuar el proceso con el área jurídica de MME.</t>
  </si>
  <si>
    <t>Los documentos del convenio se radicaron el 3-06-2021 en contractual. El martes 29 de Junio 2019, el comité de contratos del Ministerio de Minas y Energía aprobó el convenio del BDO y por consiguiente pasar a minuta. Se solicitaron los siguientes ajustes que fueron remitidos a la ANM:
1.       Clausula sexta: Se aclara el delegado del Ministerio de Minas y Energía:  Representante o profesional de la DME asignado por el Director de Minería Empresarial
2.       Se elimina la función del supervisor e: Proyectar el acta de liquidación del convenio si hay lugar a ello. Ya que el convenio no se liquida 
3.       Se retira la cláusula vigésima novena ya que el convenio no se liquida al no tener recursos</t>
  </si>
  <si>
    <t>Se envían los estudios previos con tres moficaciones solicitadas en el comité de contratación a contractual. Se aprueba Minuta por parte de Bancoldex</t>
  </si>
  <si>
    <t>PA-DME-01-03</t>
  </si>
  <si>
    <t>La ANM se comprometió a entregar el MUV el 25-01-2021, y presentarlo en el marco de la reunión con Asobancaria. Lanzamiento el 10 de febrero de 2021</t>
  </si>
  <si>
    <t>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t>
  </si>
  <si>
    <t>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</si>
  <si>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En este momento se encuentran en revisión en contratación para la firma del vice 2 convenios ya firmados por las entidades financieras Cooperativa financiera de antioquia y el banco cooperativo central, pendiente aprobación de a ANM</t>
  </si>
  <si>
    <t>A la fecha se encuentran cuatro convenios en análisis del área jurídica de la ANM: Cooperativa Financiera de Antioquia, Banco Cooperativo Central, BBVA y Banco Itaú.</t>
  </si>
  <si>
    <t>A la fecha se encuentran cuatro convenios en análisis del área jurídica de la ANM: Cooperativa Financiera de Antioquia, Banco Cooperativo Central, BBVA y Banco Itaú.
La Directora Tatiana solicitó agilizar los trámites a la oficina de presidencia de la ANM</t>
  </si>
  <si>
    <t>Banco agrario envía convenio de WEB SERVICE firmado. Andres Ramos reenvía a German Barco ANM y se delga a mauricio.baron@anm.gov.co para seguir frente al tema DE igual forma se reenvía correo de CFA, quien continua interesado y está a la espera de continuar con el trámite. Davivienda en proceso de evaluación.</t>
  </si>
  <si>
    <t>PA-DME-01-04</t>
  </si>
  <si>
    <t xml:space="preserve">Se entregó el resumen del registro de Facturas como preparatorio para la reunión de la Viceministra con hacienda. </t>
  </si>
  <si>
    <t xml:space="preserve">Se está trabajando en la estructuración del modelo a contratar en las sensibilizaciones y la implementación de los mecanismos de sensibilización diferentes a Banca
Equipo de trabajo contratado el 16-02-2021. </t>
  </si>
  <si>
    <t>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</si>
  <si>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 xml:space="preserve">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t>
  </si>
  <si>
    <t>Se propone realizar un convenio o contrato interadministrativo con la Bolsa Mercantil de Colombia (BMC) que permita realizar la herramienta de negociación para el carbón de consumo interno; se presentan los argumentos a la Directora y el área jurídica del Ministerio el cual aprueba esta opción, se generan compromisos para adelantar el proceso y se espera la propuesta tecnico-económica de BMC.
Sigue pendiente la reprogramación de las agendas con las empresas carboneras para sensibilizar los mecanismos de financiación y despertar el interés en los repos/CDM de BMC y la ficha de calidades para carbón que son susceptibles de negociar en este mecanismo.
Sigue pendiente la reprogramación de la reunión con Min Hacienda para que se incluya dentro de los puntos a tratar, la modificación del Decreto 1555 de 2017 y se pueda vIiabilizar el Registro de Facturas en Bolsa Mercantil de Colombia (BMC)</t>
  </si>
  <si>
    <t>REPOS PARA CARBÓN TÉRMICO: se requiere gestionar cupo en BMC: Se realizó el seguimiento con BMC, se envía información del carbón térmico, BMC indica que se debe realizar reunión con experto en carbón térmico y con los AGD (Almacenes Geberales de Depósitp que emiten el certificado con que se negocian los repos) pendiente de gestionar la reunión 29 o 30 de julio o primera semana de agosto.
REGISTRO DE FACTURAS: Sin avance, sigue pendiente la reunión con Min Hacienda-Directora para poder incluir modificación del Decreto 1555 de 2017, donde se incluya al sector minero. Este Decreto viabiliza los beneficios del Registro de Facturas En BMC
MECANISMO MDO SPOT: Se realizaron diferentes reuniones con BMC, igualmente con UPME, Jhon T Boyd para revisar los términos de referencia propuestos por DME y las alianzas para la información requerida. BMC entrega propuesta técnico económica la cual es analizada por el equipo técnico para definir el avance del proceso contractual.
MILPA: Se realiza seguimiento, ya que MILPA fue aprobada para hacer parte del piloto del CONPES de transición energética. OAAS envió correo a MinAmbiente para la visita a los proyectos, está pendiete la reunión.
BRICOLSA: Se está realizando el acompañamiento en las reuniones, con la Bolsa de Toronto y Banquero Canadiense sobre el proyecto que buscan apalancar. El tema sigue avanzando
FACTORING: Se tuvo reunión para ampliar información sobre factoring, como mecanismo que ayuda a promover la liquidez de las empresas. Se está programando un foro, que incluya el tema y se amplie la información para las empresas mineras que contribuya con el cierre de brechas.</t>
  </si>
  <si>
    <t>Repos para carbón térmico, se requiere gestionar cupo en BMC. Sin avances, se espera reunión con experto en carbón metalúrgico.
Repos para materiales de gravas. sigue pendiente reunión con la UPME para determinar si existe fuente de fácil acceso y actualización semanal o mensual sobre las gravas como lo exige BMC
REGISTRO DE FACTURAS: Sin avance, sigue pendiente la reunión con Min Hacienda-Directora para poder incluir modificación del Decreto 1555 de 2017, donde se incluya al sector minero. Este Decreto viabiliza los beneficios del Registro de Facturas En BMC
MECANISMO MDO SPOT: Se realizará la ficha de necesidades sobre la propuesta técnico económica enviada por BMC y validada por el equipo.</t>
  </si>
  <si>
    <t>PA-DME-01-05</t>
  </si>
  <si>
    <t>Programadas para el mes de Abril</t>
  </si>
  <si>
    <t>Se está trabajando en la estructuración del modelo a contratar en las sensibilizaciones y la implementación de los mecanismos de sensibilización diferentes a Banca</t>
  </si>
  <si>
    <t>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</si>
  <si>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t>
  </si>
  <si>
    <t>Se dio inicio a proceso para la contratación de las Sensibilizaciones de las Guías Metodológicas del Mercado de Capitales, se estructuró la ficha técnica, el estudio previo, la solicitud de cotización y se dio inicio al sondeo de mercado el 25-05-2021 en SECOP II proceso: SIP-039-2021</t>
  </si>
  <si>
    <t>Siguió avanzando el proceso con éxito, se realizó el estudio de mercado correspondiente, el cual culminó el 18-06-2021, se presentaron cuatro (4), el resultado del análisis mencionado se recibió el  29 de junio, se estructuró estudio previo con antelación, está en revisión y falta incluir el análisis de indicadores financieros y organizacionales Dr. Garay.</t>
  </si>
  <si>
    <t>21-07-2021, Contractual envió revisión de los Estudios Previos
23-07-2021 se ajustan y envían Estudios Previos
26-07-2021, correo de contractual que indica radicar proceso</t>
  </si>
  <si>
    <t>PA-DME-01-06</t>
  </si>
  <si>
    <t xml:space="preserve">PNUD avanza en la firma de alianzas con el CFA para el cumplimiento de la meta </t>
  </si>
  <si>
    <t xml:space="preserve">Equipo de trabajo contratado el 16-02-2021. </t>
  </si>
  <si>
    <t>Conciliación jurídica del Clausulado del documento del Acuerdo de Partes</t>
  </si>
  <si>
    <t> Conciliación Jurídica FInalizada, en proceso de generación de documento técnico por parte de la Cooperativa Financiera de Antioquia</t>
  </si>
  <si>
    <t>Conciliación Jurídica FInalizada, en proceso de generación de documento técnico por parte de la Cooperativa</t>
  </si>
  <si>
    <t>Se recibió la propuesta técnica por parte de la Cooperativa Financiera de Antioquia para adelantar el proyecto. Se revisará por parte del proyecto planetGOLD para proceder a firma del acuerdo.</t>
  </si>
  <si>
    <t>Se realizará visita a las oficinas de la Cooperativa en la primera semana de Agosto para ajustar el documento y tener una versión definitiva para firmas; ya que existieron varias observaciones en el documento que nos compartieron como Propuesta Técnica</t>
  </si>
  <si>
    <t>PA-DME-01-07</t>
  </si>
  <si>
    <t>Se programó reunión para articulación con la ANM, se presentó proyecto a la Viceministra quien avaló su ejecución, previa articulación con ANM</t>
  </si>
  <si>
    <t>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</si>
  <si>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 xml:space="preserve">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t>
  </si>
  <si>
    <t>20-05-2021: Se realizó la propuesta TRD del banco de proyectos al BID como proyecto posiblemente financiado con esta entidad. Se realizó la explicación del proyecto a la consultoría que adelanta la DFM en su fase final. Se espera que con los recursos del BID se pueda trabajar el banco de proyectos conjuntamente con DFM-ANM-DME.</t>
  </si>
  <si>
    <t>El 16/06/2021 el BID confirma que el Banco de proyectos fu aprobado para ser financiado por esta entidad, por lo cual el 22/06/2021 se procede a la revisión y complemento de TRD por parte del equipo técnicoy se radica el 25-06-2021 con el número 2-2021-011879
El BID asignó 300 millones a través de convocatoria, por solicitud del BID se ajusta el tiempo de ejecución de la consultoría de 6 a 4 meses y se incluyó información para que el contratista pueda consultar documentos relevantes. También, se realizará reunión con ANM para revisión de tecnología para el Banco</t>
  </si>
  <si>
    <t>Se realizó reunión con ANM y el BID para determinar los requisitos tecnológicos del Banco. A la espera de la respuesta por parte de la ANM</t>
  </si>
  <si>
    <t>PA-DME-01-08</t>
  </si>
  <si>
    <t>Se adelantaron las reuniones para la definición de las actividades a desarrollar con la consultoría para el Diseño de SARLAFT</t>
  </si>
  <si>
    <t>Banco de proyectos (Sandbox)  Se encuentra en proceso reunión para establecer la articulación con la ANM la cual se hará el 9-03-2021</t>
  </si>
  <si>
    <t>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</si>
  <si>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 xml:space="preserve">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t>
  </si>
  <si>
    <t xml:space="preserve">Se sostuvo reunión de retroalimentación,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</si>
  <si>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PA-DME-01-09</t>
  </si>
  <si>
    <t>Se está definiendo la forma de cooperación de BGI que incluye la elaboración de las Guías</t>
  </si>
  <si>
    <t>El 15-02-2021 se presentó propuesta de Diseño de SARLAFT a los cooperantes.</t>
  </si>
  <si>
    <t>En proceso de definición de cronograma y estructura con el cooperante BGI de la cooperación económica de la embajada de Suiza en Colombia.</t>
  </si>
  <si>
    <t> BGI de la Embajada Suiza remite la guía prelimiar editada para revisión y ajustes finales, de ser el caso. Se valida uso de logo del MME. Se espera que en el próximo mes se cuenta con la guía finalizada para divulgación masiva.</t>
  </si>
  <si>
    <t>Durante este periodo no se realizó socialización de las guías metodológicas del sector minero. No obstante, en este mes se avanzó en la definición de detalles de forma para su finalización, toda vez que, para el mes de junio se espera contar con la guía definitiva editada, para lo cual se realizará un evento virtual de lanzamiento ,con el público objetivo principal de uso de herramienta, principalmente.</t>
  </si>
  <si>
    <t xml:space="preserve">Se continúa con apoyo de BGI y BSD de la embajada Suiza, la construcción de las guías metodológicas del sector financiero. </t>
  </si>
  <si>
    <t>En proceso de elaboración con apoyo de BGI y BSD de la embajada Suiza.</t>
  </si>
  <si>
    <t>PA-DME-02-01</t>
  </si>
  <si>
    <t>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t>
  </si>
  <si>
    <t>Se realizó socialización a la Viceministra de Minas y al Presidente de la ANM, el 24 de febrero de 2021 a través de reunión virtual.</t>
  </si>
  <si>
    <t>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</si>
  <si>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t>
  </si>
  <si>
    <t>Se realizó el evento de socialización programado para el 27 de mayo de 2021, en donde se presentó la propuesta de lineamientos técnicos de política de buenas prácticas para estandarizar  proceso de minería relacionados con Presas de relaves.</t>
  </si>
  <si>
    <t>Se realizó el evento de socialización programado para el 24 de junio de 2021, en donde se presentó la propuesta de lineamientos técnicos de política de buenas prácticas para estandarizar  proceso de minería relacionados con Presas de relaves. Este evento fue organizado por la Dirección de Formalización Minera para la Gobernación de Caldas dentro del marco de Fomento Minero en su línea estratégica de asisitencia técnica a la pequeña minería.</t>
  </si>
  <si>
    <t>Se realizó el evento de socialización programado para el 27 de julio de 2021, en donde se presentó la propuesta de lineamientos técnicos de política de buenas prácticas para estandarizar  proceso de minería relacionados con Drenajes Ácidos Mineros. Este evento fue organizado por la Dirección de Formalización Minera para la Gobernación de Caldas dentro del marco de Fomento Minero en su línea estratégica de asisitencia técnica a la pequeña minería.</t>
  </si>
  <si>
    <t>PA-DME-02-02</t>
  </si>
  <si>
    <t>Sin avance a la fecha. En proceso de empalme entre grupos internos de trabajo</t>
  </si>
  <si>
    <t>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t>
  </si>
  <si>
    <t>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</si>
  <si>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 xml:space="preserve">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t>
  </si>
  <si>
    <t xml:space="preserve">Posible Alianza con CHILE: Dado lo expuesto en abril, la oficina de Cooperación Internacional del MME nos manifestó hoy 01 de junio que fue aplazado el encuentro de presidentes Chile -Colombia justificado en la situación de orden público que estamos presentando y aún no han definido fechas. Dado lo anterior, estaremos a la espera para continuar avanzando en la propuesta de temas enviado por parte de la DME.                                                         
Memorando de entendimiento sobre Cooperación en el Campo de Minería de Oro, Plata, Cobre y Demás Minerales Metálicos y no Metálicos; y Desarrollo Sostenible de Energías Renovables - PERÚ: Durante el mes de mayo el equipo de Cooperación Internacional de la DME estuvo pendiente de la evaluación de la propuesta planteada, no obstante al 25 de mayo de 2021 el país cooperante no ha allegado tal análisis, en averiguaciones con la encargada del equipo GAI- Esperanza Enríquez refirió que:  tras comunicarse con la persona encargada en Perú indicaron que se encontraban avanzando en temas de empalme por cambio de administración y por tanto no han tenido espacio para hacer el análisis. A la espera de recibir retroalimentación.                                            </t>
  </si>
  <si>
    <t>1. Posible Alianza con CHILE: Aún en espera, más sin embrago, se propuso a la Oficina de Asuntos Internacionales del MME averiguar, ser nuestro puente y tener acercamientos con entidades como lo son en Colombia SGC y ANM pero en Chile para evaluar la posibilidad de realizar intercambio de información y experiencias en los temas estrategicos de la DME.                                                                                             2. Memorando de entendimiento sobre Cooperación en el Campo de Minería de Oro, Plata, Cobre y Demás Minerales Metálicos y no Metálicos; y Desarrollo Sostenible de Energías Renovables - PERÚ: Desde el Ministerio de Minas de Perú el día 08 de junio del 2021 aprobaron los temas enviados por parte de Colombia y propusieron fechas cercanas a cada tema dada la coyuntura de cambio de gobierno; el 17 de junio se les envió aprobando algunas fechas y ajustando otras, no obstante. el 21 de junio manifiestan que una de las profesionales encargadas y que nos ha acompañado en este proceso se encuentra de vacaciones entonces nos encontramos a la espera de la respuesta por parte de Perú con la propuesta de las nuevas fechas de trabajo.                                                                                              
3. Otros países que se están evaluando trabajar los temas estratégicos de la DME son: a.Uruguay que se está a la espera que los coordinadores nos regalen sus aportes a más tardar el 07 de julio de acuerdo al correo enviado por Sandra Niño el 01 de julio, dado que se debe dar respuesta por tarde el 09 de julio del 2021. b. Sudafrica. Analizar la propuesta de MOU, para ello el día miercoles 07 de julio se sostendrá reunión con el equipo de cooperación internacional de la DME. c. Bolivia. En la reunión de equipo el día 07 de julio se evaluará si existe la posibilidad de trabajar algún tema estrategico con dicho país, teniendo en cuenta que desde el Ministerio de Bolivia se tiene el interés.  
4. Con USAID se está trabajando la posibilidad de apoyar temas de inclusión financiera                      
Nota: Para todo este proceso de cooperación internacional, es importante mencionar que se realizó el día 25 de junio articulación con la OAI del MME y fue un gran insumo para los últimos aportes al protocolo de cooperación internacional de la DME que se encuentra ya en la versión final para revisión y socialización con el equipo de cooperación de la DME y proceder a presentárselo a la directora.</t>
  </si>
  <si>
    <t xml:space="preserve">1. Posible Alianza con CHILE: el 28 de julio se sotuvo reunión con el Servicio Nacional de Geología y Minería de éste país para exponer la necesidad de intercambiar información y experiencias entre las partes. Por parte de Colombia, serviría como insumo en la retroaliemntación del documento de lineamientos de conocimiento y cartografía geológica, que se lleva en construcción a la fecha. Los compromisos generados fueron: se remitió el 29 de julio dicho documento a ésta entidad para sus respectivos comentarios; el GAI propondrá la mejor opción de herramienta a suscribir con dicha entidad.              2. Adenda 2 al MoU Japón JOGMEC. Pendiente reunión 11 de agosto para revisar acciones desarrolladas según nuevo cronograma con el equipo de JAPÓN.  Teniendo en cuenta la propuesta de Joint Venture (JV) presentada por JOGMEC con el objetivo que la misma se socialice con las agremiaciones y representantes mineros a través de la agenda de carbón, FENALCARBÓN respondió el 20 de julio que sólo se interesó una empresa para participar en el acercamiento, la cual fue Carbosocha, lo cual será expuesto a JOGMEC en la reunión programada para agosto.                              3. Conversaciones para el desarrollo de hidrogeno: El consultor de la hoja de ruta ha presentado los entregables 2, 3 y 4. Sin embargo aún no se tiene ningun projecto concreto de cooperación. Se tuvo reuniones con el puerto de Roterdam para conocer sus proyecciones de demanda.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AUSTRALIA. La UPME el 29-07-2021 contesta lo siguiente: Al respecto no hay avances. Hemos escrito en varias oportunidades a nuestro contacto en la embajada Alejandra Calderón pero no hemos recibido respuesta y cuando hablamos por teléfono recuerdo que mencionó que al interior de la embajada estaban en reorganización interna (esta conversación fue entre febrero y marzo de este año) y en mayo le enviamos nuevamente correo sin obtener respuesta alguna. La UPME reevaluará el interés de trabajar en este marco, de igual forma lo tendría que hacer el 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El objetivo de la conferencia es impulsar los objetivos de esta alianza: promover la cooperación y los enlaces de negocios mineros entre estas dos regiones y ayudar al intercambio de experiencias y aprendizaje mutuo entre los países.
Los temas tentativos para la conferencia son: Sostenibilidad en la minería (incluye el rol de la financiación y la economía circular)y Cómo integrar las cadenas de valor entre las dos regiones;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Taller Deloitte-  Pendiente revisar el alcance del primer entregable sobre la revisión del régimen fiscal, marco regulatorio e incentivos de mercado para evaluar la competitividad de la minería de cobre.                                                              8. Otro país que se está evaluando trabajar los temas estrategicos de la DME es: Sudafrica. Analizar la propuesta de MOU, para ello el día 9 de agosto se sostendrá reunión con el equipo de cooperación internacional de la DME.                Nota: Para todo este proceso de cooperación internacional, se tiene un primer documento borrador sobre el procedimiento de cooperación internacional al interior de la DME, el cual fue trabajado articuladamente con el equipo y la coordinadora Luz Marina. Se le presentará a la directora el 6 de agosto. </t>
  </si>
  <si>
    <t>PA-DME-02-03</t>
  </si>
  <si>
    <t>Se socializó Resolución No. 40008 del 14/01/2021, con el Grupo de Administración del Recurso y con la ANM</t>
  </si>
  <si>
    <t>Meta Cumplida</t>
  </si>
  <si>
    <t>Meta Cumplida.</t>
  </si>
  <si>
    <t>PA-DME-02-04</t>
  </si>
  <si>
    <t xml:space="preserve">Las agendas no han sido formalmente lanzadas. Responsables: Oro: por definir. Materiales de Industriales y de Construcción: Juan Carlos Alcalá. Esmeraldas: Sebastián Alarcón </t>
  </si>
  <si>
    <t xml:space="preserve">Ya se definieron responsables y se tuvieron reuniones con gremios para trabajar en agendas de carbón y exploración. </t>
  </si>
  <si>
    <t>Agendas continuan siendo depuradas. Se realizaron reuniones con gremios en las agendas de Oro, Esmeraldas y Materiales de construcción. Aún está pendiente el lanzamiento de estas agendas.</t>
  </si>
  <si>
    <t xml:space="preserve">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t>
  </si>
  <si>
    <t>Aún está pendiente el lanzamiento de estas 3 agendas. Se tiene una presentación para realizarlo de cada una de ellas. Se debe programar esta socialización. No obstante, se ha coordinado con ANM y se siguen avanzando en este marco de trabajo.</t>
  </si>
  <si>
    <t xml:space="preserve">Aún está pendiente el lanzamiento de estas 3 agendas. Se tiene una presentación para realizarlo de cada una de ellas. Estas presentaciones ya tienen las acciones que están realizando las adscritas, como la ANM. Las agendas han empezado a ser mencionadas en los canales de comunicación pero no se han lanzado formalmente.  </t>
  </si>
  <si>
    <t xml:space="preserve">Para la agenda esmeraldas se reorganizó la presentación. Se tiene programado su lanzamiento en el día de la firma del protocolo de transparencia- 18 de Agosto. Para preparar este lanzamiento en Julio se realizaron reuniones internas y externas con el gremio. El 10 de Agosto se tiene programada una reunión con los empresarios. </t>
  </si>
  <si>
    <t>PA-DME-02-05</t>
  </si>
  <si>
    <t xml:space="preserve">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t>
  </si>
  <si>
    <t>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t>
  </si>
  <si>
    <t xml:space="preserve">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</si>
  <si>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</si>
  <si>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compartió con todos los asistentes al evento de socialización del 27 de mayo,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</si>
  <si>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de buenas prácticas.
2. Se compartió con todos los asistentes al evento de socialización del 24 de junio,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</si>
  <si>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envió comunicación al Presidente de la ANM comunicando la elaboración de los Lineamientos de Política de Buenas Prácticas para estandarizar los procesos de la actividad minera relacionados con Presas de Relaves y Drenajes Ácidos Mineros, desde el enfoque de la Gestión y la Gobernanza.
3. En el evento de socialización del 27 de julio, se compartió con todos los asistentes el vínculo para acceder a los documentos finales y cartillas de los lineamientos que fueron puestos en la página WEB del Ministerio.</t>
  </si>
  <si>
    <t>PA-DME-02-06</t>
  </si>
  <si>
    <t xml:space="preserve">Elaboración documento de lineamientos de Cierre de Minas 
Pendiente tramite a seguir con Decreto de cierre de minas </t>
  </si>
  <si>
    <t>Se pasó el documento realizado en 2014 sobre lineamientos de politíca  para actualizar.
Se socializo proyecto de decreto de cierre de minas con ACM
Pendiente concepto de MADS, 
Pendiente concepto de OAJ, para redacción del Decreto</t>
  </si>
  <si>
    <t>Se continua con elaboracion de proyecto de decreto de ciere de mias
Se socializo con MADS, el proyecto, no an enviado comentarios
pendiente tramite a seguir respecto a participacion de MADS</t>
  </si>
  <si>
    <t>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t>
  </si>
  <si>
    <t>No se continuará con el proyecto de Decreto.
Se trabaja conjuntamente con la ANM, direccion de estudios tecnicos en la elaboracion de los Terminos de Referencia para cierre de minas.
Pendiente de  definir como se tratara el tema financiero de aprovisionamiento de recursos para los planes de cierre de minas, se realizan mesas de trabajo quincenales.</t>
  </si>
  <si>
    <t>Se continua trabajando conjuntamente con la ANM, Direccion de Estudios Técnicos en la elaboracion de los Terminos de Referencia para cierre de minas. se realizan mesas de trabajo quincenales.
Analisis donde ser revisaron las fórmulas presentadas en el estudio de la Upme y la fórmula del Dto. para calculo de aprovisionamiento de recursos para plan de cierre.
Pendiente de definir como se tratara el tema financiero de aprovisionamiento de recursos para los planes de cierre de minas.</t>
  </si>
  <si>
    <t>El trabajo conjunto con la ANM, Direccion de Estudios Técnicos en la elaboracion de los Terminos de Referencia para cierre de minas, No ha presentado avances.
Al interior de la DME se esta realizando un analisis de las fórmulas presentadas en el estudio de la Upme y la fórmula del proyecto de decretoo. para calculo de aprovisionamiento de recursos para plan de cierre.
Pendiente de definir como se tratara el tema financiero de aprovisionamiento de recursos para los planes de cierre de minas.</t>
  </si>
  <si>
    <t>PA-DME-02-07</t>
  </si>
  <si>
    <t>Se identifico con la Directora la necesidad y el alcance de esta actividad, la cual se desarrollará con el apoyo de los contratistas Oswald Maya y Tamara Romero.</t>
  </si>
  <si>
    <t>En elaboración plan de trabajo y estructura del documento técnico.</t>
  </si>
  <si>
    <t>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</si>
  <si>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t>
  </si>
  <si>
    <t>1. De acuerdo con el estudio de mercado mediante el proceso SIP-024-2021 en el SECOPII, se complementaron los estudios previos para la contratación de la consultoría que elaborará las propuestas de lineamientos técnicos de buenas práticas para  los dos (2)  estándares elegidos que corresponden a buenas prácticas en la Gestión y manejo de estériles en minería y a buenas prácticas de la Economía circular en la actividad minera.
2. Se realizó el sondeo de mercado por parte del GGC para elaborar los indicadores financieros habilitantes para actualizar los estudios previos para la contratación de la consultoría y continuar el trámite respectivo.</t>
  </si>
  <si>
    <t>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t>
  </si>
  <si>
    <t>PA-DME-03-01</t>
  </si>
  <si>
    <t xml:space="preserve">Se han participado en las reuniones para adelantar las acciones necesarias </t>
  </si>
  <si>
    <t>Se sostuvieron varias reuniónes en región para desarrollar acciones que permitan la sostenibilidad del proyecto Cerrejón. Propuesta estructurar un plan de acción similar al del Cesar.</t>
  </si>
  <si>
    <t>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</si>
  <si>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t>
  </si>
  <si>
    <t>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t>
  </si>
  <si>
    <t>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</si>
  <si>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PA-DME-03-02</t>
  </si>
  <si>
    <t>Se prepararon los estudios previos para la contratación de los cursos. Actividad encaminada al cumplimiento de las actividades que se tienen en el CONPES de calidad del aire.</t>
  </si>
  <si>
    <t>Enp receso la definición del alcance de la contratación</t>
  </si>
  <si>
    <t>Durante el mes de marzo se estrucuturo el proceso y se remitió al Grupo de Gestión Contractual, para revisión y estrucutración del estudio de mercado el cual esta en proceso.</t>
  </si>
  <si>
    <t>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t>
  </si>
  <si>
    <t>Durante el mes de mayo se definió la reestrucutración del proceso de contratación al no recibir ofertas economicas para llos tres cursos que se tenían contemplados. Adicionalmente, se revisó el docuemnto realizado entre MinAmbiente y Fenalcarbón relacionado con las mejores para´cticas en los procesos de coquización</t>
  </si>
  <si>
    <t>Durante el mes de junio se reallizó el ajuste de la ficha de necesidad. Esta en proceso la radicación del porceso nuevamente en contratación</t>
  </si>
  <si>
    <t>PA-DME-03-03</t>
  </si>
  <si>
    <t>Pendiente socialización estudio de la UPME, sobre mercado de carbón
ANM en base a resultados estudio de la UPME, planteara modificaciones a la metodología</t>
  </si>
  <si>
    <t>No se tiene avances
Pendiente socialización estudio UPME</t>
  </si>
  <si>
    <t>No se tiene avances.
Se realizo socializacion estudio UPME.</t>
  </si>
  <si>
    <t>Se espera cronograma actualizado por parte de la UPME y la ANM. La viceministra dió línea de tener nueva metodología propuesta antes de junio para que pueda ser implementada desde septiembre.</t>
  </si>
  <si>
    <t>Presentación y socialización del  resultado del “Estudio prospectivo del carbón”, realizado por la UPME, con el propósito de identificar las realidades del mercado del carbón de exportación y de consumo interno, insumo para modificar la metodología que fija el precio base para liquidar las regalías de carbón.
Se sigue pendiente  a los avances en el ajuste a la resolución que vienen trabajando desde la Agencia Nacional de Minería y la Unidad de Planeación Minero-Energética.</t>
  </si>
  <si>
    <t>Se reviso y realizaron comentarios al borrador de Resolución que vienen trabajando desde la Agencia Nacional de Minería y la Unidad de Planeación Minero-Energética.</t>
  </si>
  <si>
    <t>PA-DME-03-04</t>
  </si>
  <si>
    <t>Se diseñó y aprobó la estrategia Plan Cesar</t>
  </si>
  <si>
    <t xml:space="preserve">Estructuración e implementación del Plan Cesar.
- Seguimiento Rta Prodeco renuncia.
- Empleabilidad en región.
Diversificación Minera.
- Permanencia en territorio.
Seguimiento a acciones.
</t>
  </si>
  <si>
    <t>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</si>
  <si>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t>
  </si>
  <si>
    <t xml:space="preserve">Teniendo en cuenta el rol definido para el MME, se desarrollaron durante este periodo las siguientes acciones:
1. Se realizaron cuatro (4) reuniones con DNP, MinTrasportes, las empresas concesionarias de las obras viales del Cesar y MinTrabajo con el fin de socializar las ofertas y validar que estas se encuentren incluidas en la página de Servicio Público de empleo, identificar cuellos de botella y se establecer cronograma de trabajo para el desarrollo de la feria de empleo que se llevara a cabo los días 10 y 17 de junio de manera virtual y presencial respectivamente.
3. Se incluyó en la matriz de hitos del Conpes de Transición Energética, las acciones relacionadas con la diversificación productiva.
4. Teniendo en cuenta las metodologías revisadas por el equipo de posicionamiento con Findeter, MinCIT y PNUD  (Findeter-Territorios de Oportunidades, MinCIT-Agenda de Reactivación de la Comisión Regional de Competividad e Innovación, PNUD-Modelo de Reconversión Productiva),  se construyó la matriz de alineación de propuestas para la reconversión productiva del Cesar. </t>
  </si>
  <si>
    <t>Durante el mes de junio se desarrollaron las siguientes actividades:
1. Se llevaron a cabo dos (2) reuniones con el DNP, MIN TRABAJO, SPE, MME, MIN TRANSPORTE y los contratistas de las concesiones viales del Cesar con el fin de ultimar detalles logísticos, agenda y definir la pieza de comunicación a emplear en la Feria de empleo virtual del 10 junio y presencial el 17 de junio en la ciudad de Valledupar. Desafortunadamente por falta de ofertas laborales la feria no pudo desarrollarse, se continuará en la búsqueda de ofertas laborales para reprogramar dicha feria. Como estrategia de articulación se vinculo a la Secretaría de Desarrollo Económico de Valledupar.
2. Se lleva a cabo reunión con la ANM con el fin de establecer una ruta de empleabilidad para el sector minero, ejercicio que será visibilizado para las empresas del sector minero del Departamento del Cesar en el mes de agosto aprovechando el cronograma propuesto con la estrategia de ANM activa.
3. Se participó de manera presencial en la reunión de trabajo convocada por la ANLA, la cual tenía por objeto revisar, explicar y entender la Resolución 640 de abril de 2021 del ANLA, respuestas a los recursos de reposición interpuestos por la comunidad. Y se aclaró el alcance del Plan de Manejo Socio-económico para el Boquerón que deben diseñar y ejecutar las empresas mineras.
4. Se entrego al DNP (Dirección de pactos funcional Cesar y La Guajira) el Plan de Acción de la comunidad del Boquerón, el cual fue producto de la concertación que se hizo entre la comunidad de la Jagua y la ART para la construcción del PATR de la subregión de Sierra Nevada, con el fin de avanzar en la metodología que contribuirá en la consecución de recursos y que permitirá la coordinación de las diferentes instancias y/o entidades del Estado para avanzar en su implementación.
5. Se llevo a cabo reunión con los secretarios de la Gobernación del Cesar con el fin de presentar los avances de Plan Cesar e identificar acciones de articulación entre los actores.
6. La viceministra asistió a la sesión de la Comisión Regional de Competitividad e Innovación – CRCI del Departamento del Cesar, presento la estrategia de diversificación productiva del Cesar, se creó un comité para el desarrollo de esta actividad integrado por las universidades, la alcandía de Valledupar, la Cámara de comercio y el MME y se priorizaron cuatro sectores: agroindustria, turismo cultural, educación y salud.
7. Teniendo en cuenta la estrategia nacional “Iniciativa de Transparencia de las Industrias Extractivas – EITI” se busca territorializar esta estrategia en el Departamento del Cesar para así mejorar la transparencia y la rendición de cuentas del sector minero en el departamento, para ello se apoyará en el Comité de Seguimiento a la Inversión de Regalías, Carbón Y Petróleo - CSIR que ya efectuá un seguimiento a la ejecución de las regalías del departamento, para ello se llevaron a cabo dos reuniones con el fin de establecer parámetros para la construcción del plan de trabajo, articulación de actores y preparar el lanzamiento de este espacio regional en el mes de agosto.</t>
  </si>
  <si>
    <t>Durante el mes de julio se desarrollaron las siguientes actividades:
1. Se llevaron a cabo (4) cuatro reuniones con el EITI - Iniciativa de Transparencia de las Industrias Extractivas y el Comité de Seguimiento a la Inversión de Regalías, Carbón y Petróleo - CSIR con el fin de establecer dos líneas importantes que permitirán avanzar con esta estrategia: a. Definir un espacio para su lanzamiento en Departamento, cuya fecha propuesta es el 13 de agosto con la participación de la viceministra y; b. El desarrollo de unos talleres de sensibilización con actores relevantes en el sur y centro del Departamento, para lo cual se avanzó en la consolidación de un mapa de actores datos de concejales, secretarios de planeación y hacienda, personeros de los municipios del corredor minero, departamental y Valledupar.
2. En el marco de la comisión regional de competitividad e innovación, se llevaron a cabo diez mesas de trabajo con el comité delegado para la priorización de sectores y el MINCIT, en ellas se determinó la necesidad de llevar a cabo unos talleres de profundización en el Cesar, para ello se definieron de manera conjunta nueve temas asociados a los sectores agroindustria, turismo cultural, educación y salud. Estos talleres se desarrollarán en el mes de agosto en coordinación con el Ministerio de Industria y Comercio, Ministerio de Agricultura.
3. Se desarrollo una reunión de coordinación con el DNP y ANLA frente al Plan Boquerón Avanza y Emprende en la que se estableció la necesidad de diligenciar el formato de ficha de proyecto que usa la Gerencia Nacional de Pactos Territoriales del DNP, con el fin de establecer el grado de maduración de los proyectos allegados y que están asociados como las iniciativas en el Plan de Acción – PATR de la Subregión de Sierra Nevada y Perijá; y su vez identificar los hitos necesarios y gestiones de financiación a adelantar con el fin de subsanar esas necesidades expuestas por la comunidad de Boquerón. Finalmente se aclara que aquellas iniciativas con alto grado de maduración y con posibilidad de un cierre financiero pueden ser incluidas en el Plan Estratégico de Inversiones del Pacto Cesar - La Guajira a través de una sesión de Consejo Directivo.</t>
  </si>
  <si>
    <t>PA-DME-03-05</t>
  </si>
  <si>
    <t xml:space="preserve">Estructar las acciones de la agenda de carbón y establecer responsables </t>
  </si>
  <si>
    <t xml:space="preserve">Acercamientos con los responsables de las acciones (DFM, ANM y DME) , para  establecer las subacciones y las metas que se debe cumplir;  con gremios como Fenalcarbon y Asocarbonor para darles a conocer la agenda de trabajo  en cada uno de los trimestres del año 2021 </t>
  </si>
  <si>
    <t xml:space="preserve">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</si>
  <si>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0,01</t>
  </si>
  <si>
    <t>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t>
  </si>
  <si>
    <t>Para este periodo se realizaron ajustes a la presentación de Carbón de la DME, con el fin de afinarla y prepárala para reunión con ACM (6-May) y ANM (14-May). Se realizó (6-May) mesa de trabajo con ANM, vicepresidencia de Contratación y Titulación de los trámites pendientes de Asocarbonor.
Recolección de información de Boyacá, Cundinamarca y Norte de Santander de cifras y afectaciones causadas por el Paro Nacional.
Acompañamiento de reuniones sobre los efectos del paro en Norte de Santander.</t>
  </si>
  <si>
    <t>Se realizaron reuniones con DNP y Min Transporte para empezar a recopilar la información sobre vías terciarias que benefician los proyectos mineros del interior del país con el fin de buscar mecanismos que permitan la consecución de recursos económicos que se encaminen al mejoramiento o mantenimiento de estas vías, así mismo se sostuvo la reunión con ANM sobre los tramites represados de Asocarbonor.
Por otro lado, se realizó reunión con Fenalcarbón para esclarecer los comentarios realizados por el gremio al documento de hoja de ruta de carbón, y se solicito nuevamente el listado de los trámites represados con ANM y la autoridad ambiental.</t>
  </si>
  <si>
    <t>Se solicitaron avances de las acciones a la DFM y estrategia de inclusión financiera; a espera de reporte. 
Reuniones con DCCAE, la Brigada 30 y empresarios de Asocarbonor para buscar las soluciones para acceder nuevamente a los explosivos.
Publicación proyecto de resolución que establece la metodología para la fijación del precio base de liquidación y pago de regalías.</t>
  </si>
  <si>
    <t>PA-DME-03-06</t>
  </si>
  <si>
    <t>En proceso de acuerdo con los resultados de la consultoría del BID</t>
  </si>
  <si>
    <t>En Marzo no hubo avances. Consultoria para hoja de ruta de hidrogeno fue lanzada el 6 de abril.</t>
  </si>
  <si>
    <t xml:space="preserve">Se participó en primer taller de construcción de estrategia de hoja de ruta de hidrógeno con los consultores. Aún no se tiene los primeros entregables. </t>
  </si>
  <si>
    <t>En mayo no se realizaron avances. Hoja de Ruta de hidrógeno aún está en elaboración.</t>
  </si>
  <si>
    <t>La hoja de ruta de hidrógeno continua. El entregable 2 (producción) fue presentado el 21 de junio. El entregable 3 (demanda) y 4 (brechas de regulación) fueron presentados el 30 de junio. Aún no se tiene una ruta para el uso del carbón en el hidrógeno.</t>
  </si>
  <si>
    <t>La hoja de ruta de hidrógeno está llegando a sus última etapa de elaboración. En Julio se realizaron 2 talleres para definir sus objetivos y se acordó incluir un objetivo relacionado con la producción de hidrógeno azul o de bajas emisiones al 2030. Aún no se tiene una ruta concreta para el uso del carbón en hidrógeno</t>
  </si>
  <si>
    <t>PA-DME-04-01</t>
  </si>
  <si>
    <t>En proceso construcción y actualización de matriz de datos de los proyectos. Se identificaron 30 proyectos en desarrollo; 22 en exploración, 2 en C&amp;M, 4 en explotación y 2 en proceso.</t>
  </si>
  <si>
    <t>En proceso construcción y actualización de matriz de datos de los proyectos. Se incremento la matriz  a 38 proyectos en desarrollo.</t>
  </si>
  <si>
    <t>Se vienen sosteniendo reuniones con el equipo y con el profesional de apoyo en la construcción de base de datos (WIlfredo) para consolidar una matriz unificada.  Se programa reunión con la Directora en abril para presentación de estrategia.</t>
  </si>
  <si>
    <t>Se continua con la construcción de la matriz de información. Se migro información a repositorio en Sharepoint. Se han sostenido reuniones con 30 de los 45 proyectos seleccionados. Se presento estrategia de gestión de proyectos a Directora.</t>
  </si>
  <si>
    <t>Se logro avanzar con una primera reunión con 40 de 45 proyectos.
Se traslado información de archivo de los proyectos al repositorio de sharepoint. Se continuara con su organización y actualización de la herramienta de visualización y seguimiento.</t>
  </si>
  <si>
    <t>Se cuenta con 49 proyectos en la matriz de diversificación. 17 corresponden al Dpto. de Antioquia. 
Se continua alimentando base de datos  en el repositorio de sharepoint y afianzando la organización y actualización de la herramienta de visualización y seguimiento.</t>
  </si>
  <si>
    <t>Se cuenta con 50 proyectos en la matriz de diversificación. 9 son PINES, 7 PIRES y 34 proyectos de diversificación. En el mes de julio se incluyó 1 proyecto de diversificación que corresponde al asignado a CARBOMAS por ANM en asignación de bloques estratégicos.
Se continua alimentando base de datos  en el repositorio de sharepoint y afianzando la organización y actualización de la herramienta de visualización y seguimiento.</t>
  </si>
  <si>
    <t>PA-DME-04-02</t>
  </si>
  <si>
    <t>Se está dando a conocer la agenda entre funcionarios y contratistas para saber sus necesidades de recursos y poder avanzar en el lanzamiento. En proceso.</t>
  </si>
  <si>
    <t>-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</si>
  <si>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En proceso. El grupo de comunicaciones trabaja en una propuesta sobre la fase de exploración, vienen recogiendo los insumos para hacer el lanzamiento. </t>
  </si>
  <si>
    <t>Se sigue avanzando la agenda de exploración, ExploraCo. Se fortalecen las gestiones de proyectos, inclusión financiera para esta etapa y el ABC con el fin de generar mayor información sobre esta etapa, clave para el desarrollo minero.</t>
  </si>
  <si>
    <t>Se continúa con el documento del ABC de exploración al cual se le hicieron mejoras en la información. Se envió link para que los funcionarios de la Dirección lo conocieran y presentaran  comentarios. En proceso.</t>
  </si>
  <si>
    <t>Se revisaron los comentarios enviados por los compañeros al ABC de exploración, finalmente se envió a la directora para su revisión. En proceso.</t>
  </si>
  <si>
    <t>PA-DME-04-03</t>
  </si>
  <si>
    <t>Lanzamiento del proceso de adjudicación de áreas estratégicas mineras realizado (cobre y fosfatos)</t>
  </si>
  <si>
    <t>En proceso ña estructuración del proceso de lanzamiento de las áreas estratégicas mineras</t>
  </si>
  <si>
    <t xml:space="preserve">El día Martes 9 de febrero se realizó prelanzamiento de la ronda por parte de la ANM, en el cual se presentó la plataforma en la cual las empresas podrá presentar su propuesta por los bloques ofertados. </t>
  </si>
  <si>
    <t>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</si>
  <si>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Se ha asitido a las reuniones de seguimiento convocadas por la Viceministra y Directora respecto de este proceso. La ANM continua con el proceso de adjudicación de los bloques respectivos. </t>
  </si>
  <si>
    <t xml:space="preserve">-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t>
  </si>
  <si>
    <t>En proceso los procesos de AEM. La ANM dispuso en su portal el avnace de las acciones el cual esta públicado en el link https://mineriaencolombia.anm.gov.co/contenido/areas-estrategicas-mineras</t>
  </si>
  <si>
    <t>No hubo reuniones al respecto.
Se adjudicó  el Contrato Especial de Exploración y Explotación de Minerales en Áreas de Reserva Estratégica Minera para mineral de cobre y polimetálicos a la empresa CARBOMAS S.A.S., identificada con NIT 900.808.399, representada legalmente por el señor HOMERO GOMEZ ANAYA, identificado con C.C No. 71.366.199.</t>
  </si>
  <si>
    <t>PA-DME-04-04</t>
  </si>
  <si>
    <t>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t>
  </si>
  <si>
    <t>A 28 de febrero se avanzó en la elaboración de informes diagnósticos de los distritos metalogénicos de Tarso, San Antonio, Ortega, y Roncesvalles</t>
  </si>
  <si>
    <t>A 28 de febrero se avanzó en la elaboración de informes diagnósticos de los distritos metalogénicos de Tarso, San Antonio, Ortega, y Roncesvalles (Pendiente Validar)</t>
  </si>
  <si>
    <t>Sin avance reportado por parte del SGC</t>
  </si>
  <si>
    <t>Pendiente de envío información por parte del SGC</t>
  </si>
  <si>
    <t>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</si>
  <si>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Reportado por SGC: A 31 de julio se inició revisión de potencial mineral en los distritos metalogénicos de Peque, Buriticá, Santa Fé de Antioquia, Coyaima y Andes – Jardín. Se preparó trabajo de campo (geología, geoquímica, geofísica, metalogenia) para los distritos metalogénicos de Fredonia, Anserma y Risaralda.</t>
  </si>
  <si>
    <t>PA-DME-04-05</t>
  </si>
  <si>
    <t>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t>
  </si>
  <si>
    <t>Durante el mes de febrero se estableció el cronograma de las acciones para formular los lineamientos  de política para el Conocimiento Geológico.</t>
  </si>
  <si>
    <t>•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</si>
  <si>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Se realizó el primer borrador de lineamientos y Borrador de resolución de lineamientos
así mismo se realizó la Primera mesa de trabajo con Hidrocarburos (28-04-2021)</t>
  </si>
  <si>
    <t>Se complentó y ajustó la primera versión borrador del documento de Lineamientos para el conocimiento y cartografía geológica, en el ciclo de las regalías, teniendo en cuenta los comentarios realizados por la Dirección de Hidrocarburos.
Se inició el proceso de socialización del documento para observaciones e inclusión de aportes con DFM y OASS.
También se inició la socialización con el SGC, entidad a la que se les puso en conocimiento el documento realizado, de quienes estamos a la espera de recibir comentarios y agendar las jornadas de trabajo que sean necesarias a fin de complementar y/o ajustar cuando así se considere.</t>
  </si>
  <si>
    <t>Se recibieron aportes del SGC a  primera versión del documento lineamientos, los cuales fueron revisados, analizados y en su mayoría acogidos. Se tiene propagado el día 02 de julio de 2021 una mesa de trabajo con dicha entidad para definir líneas con respecto al tema de geoamenazas y definir indicadores para seguimiento a la implementación de dichos lineamientos.</t>
  </si>
  <si>
    <t>El día 02 de julio de 2021 se realizó mesa de trabajo con SGC para revisar aportes al documento de lineamientos, siendo acogidos en su mayoría lo propuesto por el SGC. Se incluyó un nuevo lineamiento en materia de geotermia el cual fue socializado tanto con el SGC y también con el grupo de geotermia al interior del Minenergía. Última versión de documento ha sido puesta en conocimietno de Viceministerio y se está a la espera de las observaciones que desde allí se hagan. También está pendiente definir meta de indicadores  en cartografía geológica, para lo cual se solicitó nuevamente al SGC revisar y ajustar las metas propuestas</t>
  </si>
  <si>
    <t>PA-DME-04-06</t>
  </si>
  <si>
    <t>Se estaba estructurando la matriz del plan de acción de la agenda de esmeraldas</t>
  </si>
  <si>
    <t>En proceso la revisión y validación de las acciones de la agenda conjunta con la Dirección de Formalización Minera</t>
  </si>
  <si>
    <t>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</si>
  <si>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t>
  </si>
  <si>
    <t>Se socializaron avances en materia de agenda con ACM el 6 de mayo, se realizó socialización de la agenda con la ANM el 18 de mayo de 2021, del cual se indica que hubo buena receptibilidad de los responsables en las diversas acciones. En ese mismo espacio se reiteró la necesidad de abordar de manera conjunta las posibles acciones para la simplificación del trámite de comercializador exportador- VUCE, llegando a establecer como enlace a Pablo Bernal para validar el tema, seguidamente se requirió por cuarta vez a través de Carlos Bermúdez los avances en las líneas de acción de la agenda de competencia de la DFM, ya que no hubo respuesta a las últimas tres gestiones referidas. se incluyó acción de protocolo de transparencia en la agenda y se actualizó matriz con los avances cuya responsable es Nohora Ordoñez.</t>
  </si>
  <si>
    <t>La Dirección de Formalización Minera reportó avances relacionados con el Plan de Acción para el Occidente de Boyacá, los cuales fueron debidamente adheridos a la agenda en las acciones correspondientes. Respecto a las acciones relacionadas con denominación de origen, convenios con organizaciones en tallajes, firma geoquímica y certificación de origen de la Esmeralda y proyectos del Fondo Nacional de la Esmeralda, se reportó hitos y avances por parte del profesional Henry Sebastián Alarcón Restrepo, en reunión sostenida el 11 de junio de 2021,  los cuales se encuentran reportados en la agenda. Respecto a la acción relacionada con la simplificación del trámite de origen lícito (VUCE), Pablo Roberto Bernal López, designado como responsable de la Agencia Nacional de Minería, manifestó en reunión sostenida el 11 de junio de 2021 que dicha entidad tiene previsto establecer mecanismos de inspección conjunta con la DIAN, que avanzarán en la medida que se retorne a la presencialidad. En lo concerniente al plan de transparencia dentro del Plan de Acción para el Occidente de Boyacá, el 23 de junio de 2021 se realizó una reunión de articulación con la OAAS y la Agencia Nacional de Minería, en la cual se hizo la retroalimentación del mismo por parte de dichos actores, destacando que a la fecha se encuentra en proceso de revisión y comentarios por parte del gremio de productores. Finalmente, se socializó con el Grupo de Política los avances de la agenda en cuanto a encadenamientos productivos, en el marco del documento CONPES de reactivación económica, en reunión sostenida con la profesional Cecilia Inés Serna Giraldo el 17 de junio de 2021.</t>
  </si>
  <si>
    <t>Durante el mes de Julio se continuó consolidando avances y se realizó la socialización final de la presentación de la agenda de Esmeraldas con la Agencia Nacional de Mineria y al interior del Ministerio de Minas y Energia con los equipos de interés. Asi mismo se avanzó en el documento final del protocolo de transparencia cuya fecha de protocolización será el 18 de agosto de 2021 en muzo, y con cuya suscripción se consolidaría el cumplimiento de un hito mas en nuestra agenda. fecha en la cual se tiene la expectativa de hacer el lanzamiento de la agenda de Esmeraldas. El 30 de julio se realizó la presentacion de la agenda al gremio.</t>
  </si>
  <si>
    <t>PA-DME-04-07</t>
  </si>
  <si>
    <t>Se entregó la valoración de reservas a Grupo de Gestión Financiera y Contable  por parte del Grupo de Miguel Alfonso</t>
  </si>
  <si>
    <t xml:space="preserve">En el mes de noviembre se realizará la solicitud </t>
  </si>
  <si>
    <t xml:space="preserve"> En el mes de noviembre se realizará la solicitud </t>
  </si>
  <si>
    <t>En el mes de noviembre se realizará la solicitud
Se presentó en Enero por parte del GRUPO DE GESTION DE PROYECTOS MINEROS   la tabla de valoración y el oficio a la Dirección Financiera, se encuentra pendiente el plan de mejoramiento del hallazgo que hizo la Contraloría. Para este año ya se dio cumplimento al 100%. Lo anterior, según lo informado por el Ingeniero Juan José Manrique.</t>
  </si>
  <si>
    <t>Se presento en Enero por parte del GRUPO DE GESTION DE PROYECTOS MINEROS la tabla de valoración y el oficio a la Dirección Financiera, se encuentra pendiente el plan de mejoramiento del hallazgo que hizo la Contraloria. Para este año ya se dio cumplimento al 100%. Lo anterior, segun lo informado por el Ingeniero Juan José Manrique.</t>
  </si>
  <si>
    <t>Se solicitó a la Agencia Nacional de Mineria la actualización de las reservas del 2020 a través de comunicacion oficial de acuerdo al requerimiento efectuado por la Contraloría, de igual manera se llevo a cabo una reunión con la dependencia financiera y la dirección de hirocarburos para determinar si había la necesidad de cambiar la metodología, finalmente se concluyo que no se requiere el cambio de metodolgía, sin embargo se desarrollarán mesas de trabajo con las Agencias (ANM-ANH).</t>
  </si>
  <si>
    <t>PA-DME-04-08</t>
  </si>
  <si>
    <t>En proceso la definición de los responsables y líneas de la agenda</t>
  </si>
  <si>
    <t>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t>
  </si>
  <si>
    <t>-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</si>
  <si>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t>
  </si>
  <si>
    <t>Se avanza en la implementación de la Agenda ExploraCo.
Este mes avances en temas de inclusión para el sector. Salida a Bolsa de Collective Mining, reuniones con varios exploradores, consolidación de la información y construcción de reporte de avances presentado a la viceministra.</t>
  </si>
  <si>
    <t>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</si>
  <si>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En materia de conocimiento geocientífico, el SGC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</si>
  <si>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PA-DME-04-09</t>
  </si>
  <si>
    <t>Dentro de la Agenda interministerial los temas a trabajar son: Sustracción de reservas forestales de Ley 2da de 1959, GMA, LA exploración, política ambiental del carbón</t>
  </si>
  <si>
    <t xml:space="preserve"> - En proceso de definir con la ANM qué trámites tienen ellos con las CARS.
- Por definir el paso a seguir en relación con la modificación de sustracción de reservas forestales de ley 2da de 1959.</t>
  </si>
  <si>
    <t>-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</si>
  <si>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Con el MADS, ANM, UPME y el MME venimos trabajando en las GMA en particular se ha revisado la de exploración. Se enviaron los comentarios a GIZ. Así mismo se envió oficio a la OAJ sobrecompetencia de la adopción de las guías.En proceso. </t>
  </si>
  <si>
    <t>A la espera de la nueva reglamentación de la Sustracción de Áreas de Reserva Forestal, que se encuentra dentro de los trámites ambientales priorizados para el desarrollo de la exploración minera en el país.</t>
  </si>
  <si>
    <t>La ANM avanza con las AEM, continúa con la evaluación de otras áreas para fosfatos. SE adjudicó uno de los bloques del Cesar- La Guajira para Cu. En información del SGC se avanza con los distritos metalogénicos par entregar la información a la ANM. Se cuenta con información del distrito de Suárez,  para Au. En cuanto a la sustracción de reservas forestales, se enviaron para Minambiente las observaciones al proyecto de modificación de la resolución de sustracción. Incorpora nuevos elementos como son las áreas de botaderos o ZODMES y ZDMS.</t>
  </si>
  <si>
    <t>PA-DME-04-10</t>
  </si>
  <si>
    <t>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</si>
  <si>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t>
  </si>
  <si>
    <t>En avance con los ajustes del protocolo desde MinDefensa. Primera semana de junio se llevará a cabo reunion interna para presentarle a la Viceministra de Defensa el protocolo con los ajustes requeridos.</t>
  </si>
  <si>
    <t>1. Se esta trabajando en una Directiva para hacer seguimiento a los casos de incautación de los minerales.
2. Se esta trabajando en un instructivo de la policía pueda atender los casos de minería subterranea.</t>
  </si>
  <si>
    <t>PA-DME-04-11</t>
  </si>
  <si>
    <t>Se diseñó y aprobó la estrategia de Exploración y se priorizaron los territorios a atender con la estrategia</t>
  </si>
  <si>
    <t>Maria eugenia</t>
  </si>
  <si>
    <t>Se viene desarrollando la estrategia con los proyectos priorizados para la diversificación</t>
  </si>
  <si>
    <t>PA-DME-05-01</t>
  </si>
  <si>
    <t>Se está a la espera de la contratación del ingeniero de minas con experiencia en oro, para desarrollar este tema.</t>
  </si>
  <si>
    <t>Se realizó revisión de la versión preliminar que se tiene del documento.</t>
  </si>
  <si>
    <t>Se realizó reunión con funcionarios de la DME y funcionarios de la DFM con el fin de socializar las brechas identificadas, así como conocer las acciones transversales que se están realizando en el Ministerio respecto de la minería del oro y polimetálicos.
De igual forma, se realizó reunión con funcionarios de la DME con el fin de socializar las acciones propuestas para eliminar las brechas identificadas.</t>
  </si>
  <si>
    <t>Se ha avanzado en la elaboración de los lineamientos de política estructurando el documento con una contextualización de la minería de oro y polimetálicos en Colombia, diagnóstico de las principales brechas del sector, estrategias que se vienen desarrollando desde el ministerio en pro de la industria minera y se propusieron algunas acciones complementarias para superar las brechas identificadas. El documento se envió para una primera revisión a los miembros de la DME.</t>
  </si>
  <si>
    <t>Se realizaron ajustes al documento de lineamientos de política para la minería de oro y polimetálicos, luego de la socialización con miembros de la DME. Se incluyeron dos temas a las estrategias de gobierno: CONPES 4023 y Plan Sectorial para convenio Minamata, el primero enmarcado dentro del tema de encadenamientos productivos y el segundo dentro de sostenibilidad, previa reunión de articulación con miembros de la DFM que están liderando estos temas.
Se elaboró la primera versión de la hoja de ruta, se socializó con miembros del Grupo de Política y el Grupo de Proyectos (Agenda de oro y polimetálicos) de la DME. Luego se realizaron cambios a la misma y se elaboró la versión 2.
Las últimas versiones tanto del documento de lineamientos de política, como la hoja de ruta se enviaron a la Directora de la DME para su revisión y comentarios.</t>
  </si>
  <si>
    <t>PA-DME-05-02</t>
  </si>
  <si>
    <t>Avanza evaluación de PTO en GA sobre requerimientos adicionales. 
Avanza evaluación de LA en ANLA a requerimientos adicionales solicitados</t>
  </si>
  <si>
    <t>Avanza evaluación de PTO en GA sobre requerimientos adicionales.
Avanza evaluación de LA en ANLA a requerimientos adicionales solicitados</t>
  </si>
  <si>
    <t>Se avanzó en el proceso de evaluación de PTO por GA. Posible pronunciamiento 22 de junio.
Se avanzó en el proceso de evaluación de LA en ANLA. Posible pronunciamiento en mayo.</t>
  </si>
  <si>
    <t>Evaluación PTO - Se avanza en evaluación; posible pronunciamiento 22 de junio.
Evaluación EIA - Licencia Ambiental  -  Continua evaluación de ANLA. Se solicitó conceptos al IDEAM y SGC. Posteriormente se programaran mesas de trabajo entre ANLA y estas entidades para aclarar dudas.</t>
  </si>
  <si>
    <t>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</si>
  <si>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Evaluación PTO - Concepto por Grupo SERES de la GA positivo. Posible pronunciamiento del GA para mediados  de agosto.
Evaluación EIA - Licencia Ambiental  -  Concepto al IDEAM y SGC. julio 26 - 30 reuniones entre SGC e IDEAM. Se espera respuesta en la 2da semana de agosto</t>
  </si>
  <si>
    <t>PA-DME-05-03</t>
  </si>
  <si>
    <t>Posible firmas del PAR entre abril a junio de 2021 (294 Unidades sociales). Inicio de C&amp;M (Abril o junio de2021). 
Concomitancia - 18-02 reunión entre ANLA y empresa; se solicitara información adicional. En proceso.</t>
  </si>
  <si>
    <t>Ajuste en fechas; posible firma del PAR entre mayo a junio de 2021 (294 Unidades sociales). Inicio de C&amp;M (septiembre de 2021).
Concomitancia - Requeirmientos ANLA. En proceso recopilación de información por empresa. Posible entrega en mayo.</t>
  </si>
  <si>
    <t>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t>
  </si>
  <si>
    <t>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t>
  </si>
  <si>
    <t>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</si>
  <si>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Reasentamientos de comunidad en área del proyecto -   (ajustada a 297 familias). Se avanza en reuniones de concertación colectivas retomadas desde el 20/jul.
Concomitancia entre reasentamientos y C&amp;M -  Empresa radico información adicional solicitada por ANLA el 15 de junio. En evaluación de ANLA, posible pronunciamiento primera semana de agosto.</t>
  </si>
  <si>
    <t>PA-DME-05-04</t>
  </si>
  <si>
    <t>En proceso conformación de grupo de trabajo e inicio de recopilación de información.</t>
  </si>
  <si>
    <t>Definición de corredores (Quinchía-Buriticá, Bagadó-Acandí y Puerto Berrío-Segovia); recopilación de información; construcción de primer esbozo y tabla de contenido del documento de caracterización</t>
  </si>
  <si>
    <t>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t>
  </si>
  <si>
    <t>Se continua con la revisión bibliográfica de documentos y mapa metalogénico del 2018 del SGC. Se sostuvo reunión con el SGC el pasado  6 de mayo para solicitar información geológica actualizada, así mismo se envío correo formalizando esta solicitud el  26 demayo</t>
  </si>
  <si>
    <t>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</si>
  <si>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Se avanzó en la construcción del primer borrador de documento de caracterización de 3 corredores (QUINCHÍA- BURITICÁ; PUERTO BERRÍO- SEGOVIA y BAGADÓ- ACANDÍ);
Se culminó la descripción de cada uno de los corredores mineros en los componentes ambientales, mineros, sociales y geológico con la información disponible. El componente de infraestructura también fue levantado quedando pendiente solo el componente territorial. Se espera actualizar información geológica con el SGC y entregar una primera versión de la caracterización en el mes de agosto para comentarios. Se requiere un especialista en ARCGIS.</t>
  </si>
  <si>
    <t>PA-DME-05-05</t>
  </si>
  <si>
    <t>PA-DME-05-06</t>
  </si>
  <si>
    <t>Avanza programa de perforaciones. 16-02 reunión con empresa para presentación del proyecto</t>
  </si>
  <si>
    <t>Programa de perforaciones del proyecto se ha visto interrumpido en varias ocasiones como consecuencia de bloqueos por las comunidades de mineros   e intervención de la fuerza pública. MME vienve trabajando como facilitador logrando acuerdos entre las partes para avanzar.</t>
  </si>
  <si>
    <t>Continua bloqueos por las comunidades de mineros al avance del Programa de perforaciones del proyecto. MME trabaja como facilitador entre empresa y comunidad para lograr acuerdos.</t>
  </si>
  <si>
    <t>Programa de perforaciones fue suspendido como consecuencia de intervención de la fuerza pública,  comunidades no permiten su reactivación y deciden unirse al paro minero del Bajo Cauca.  MME continua trabajando como facilitador entre empresa y comunidad para lograr acuerdos.</t>
  </si>
  <si>
    <t>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</si>
  <si>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PA-DME-05-07</t>
  </si>
  <si>
    <t>Se incluyeron 8 proyectos en desarrollo, incluidos en la matriz de diversificación para seguimiento</t>
  </si>
  <si>
    <t>En consolidación de matriz para determinar si se requiere la inclusión de nuevos proyectos.</t>
  </si>
  <si>
    <t xml:space="preserve">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t>
  </si>
  <si>
    <t>De los 45 proyectos priorizados se continua en la recolección de información.</t>
  </si>
  <si>
    <t>De 51 proyectos en la herramienta de sharepoint, 27 corresponde a oro; de estos 3 están en prospección,   15 en exploración, 1 en C&amp;M, 7 en explotación y 1 no se ha identificado etapa.</t>
  </si>
  <si>
    <t xml:space="preserve">La empresa avanza en actividades de perforación en área del depósito el Alacrán  para poder finalizar etapa de exploración y avanzar en la consolidación del PTO y EIA. Acuerdo con comunidades se mantiene. </t>
  </si>
  <si>
    <t>PA-DME-06-01</t>
  </si>
  <si>
    <t>Se elaboran los informes finales de gestión del VI bimestre de 2020 y de Supervisión del año 2020</t>
  </si>
  <si>
    <t>Dentro del proceso de cierre, empalme y liquidación durante el mes de febrero se solicito al Grupo de Gestión Contractual la estructura para la realización de las actas de liquidación de cada uno de los convenios. Así mismo, se tiene un 90% del informe de la Gobernación de Antioquia y esta en proceso el desarrollo de las del SGC y ANM.</t>
  </si>
  <si>
    <t>1. Se reorganizó el informe de empalme de la G.A.
2. Reunión  de " Liquidación de los convenios interadministrativos suscritos con la Gobernación de antioquia"  con Roberto Conde   donde el aclaro inquietudes sobre la entrega de la info para el acta de  cierre.
3. Informe de supervisión de la G.A. y ANM se encuentran listos para radicar
5. Se avanza con el tema de Inventarios físicos de la ANM llevada a cabo los días 25 y 26 de marzo. Roger del MME realizó muestreo aleatorio al 40% de los activos de a ANM</t>
  </si>
  <si>
    <t> 
Se avanzó en la realización de los informes de gestión, supervisión y cierre de las delegadas. Para el mes de abril se radicó el informe de supervisión de la Gobernación de Antioquia con el radicado 3-2021-008179 del 23-04-2021. Es importante tener en cuenta que el proceso de liquidación se vió afectado por la solicitud de Administrativa de hacer inventarios físicos al 100% .</t>
  </si>
  <si>
    <t xml:space="preserve">Se avanzó en la realización del informe de cierre de las delegadas en los cuales se incluyeron los años anteriores al 2019 para las delegaciones. Es importante tener en cuenta que el proceso de liquidación sigue afectado por la solicitud de Administrativa de hacer inventarios físicos al 100%. El 7 de mayo se presentó a la Directora el plan de trabajo propuesto para el 2021, teniendo en cuenta las actividades a desarrollar en inventarios. El 12 de mayo se realizó reunión con Camilo Álvarez con el fin de aclarar las solicitudes de administrativa con relación al inventario, en donde se concreta hacer un procedimiento y dar respuesta a las solicitudes de la DME. </t>
  </si>
  <si>
    <t>Al cierre de Junio el estado del cierre es el siguiente:
 1. Contratación 
Se espera la contratación de las personas que apoyarán el cierre de la delegación relacionadas con el tema de inventarios
 2.     Inventarios:
Concepto 1 (Emitido el 21-06-2021): Papel de la DME frente al tema de inventarios: El concepto de administrativa estableció que la responsabilidad de los inventarios es de la DME. , por lo cual se programó reunión con la Coordinadora LuzMarina y con la Directora para revisar y concepto y establecer las acciones a desarrollar.  Por su parte se irá trabajando en el cronogramas de inventarios y gestión de comisiones.
Concepto 2 (En proceso): Cómo se va a hacer el traslado y procedimiento: a) es posible que dentro de la liquidación se pueda hacer el traslado b) Ingreso al ministerio c) respuesta al SGC
 3.     Informes
 Empalme de la G.A.: Se devolvió a revisión de observaciones por parte de la coordinadora</t>
  </si>
  <si>
    <t>1. Se llevo a cabo la contratación para adelantar el proceso de cierre de las delegadas (GGC-542-2021, GGC-543-2021-, GGC-544-2021 y GGC-551-2021).
2. Se consolido el cronograma de actividades para adelantar procedimiento de inventarios en G.A, el cual fue socializado con Tatiana Lorena Aguilar Londoño directora de la DME y la Subdirección Administrativa y Financiera.
3. Se elaboro el formato para la evaluación documental de inventarios de G.A.
4. Se construyó la herramienta para levantar los inventarios en sitio con la G.A.
5. Asignación de fechas y equipo de trabajo para adelantar el procedimiento de inventarios en la G.A, par Medellín de la ANM, Remedios Y Amaga como puntos de salvamento.  Los días 17, 18, 19 y 20 de agosto de 2021, por parte de la DME se asignó a Edgardo Rodríguez, Silvia Castañeda, Laura Uribe, Ivan Cadena, Francisco Pérez y Luz Marina Preciado Ramírez como coordinadora del grupo y funcionario de planta del Minenergia, los Cuale adelantaran el procedimiento
6. Se esta adelantando el proceso para la elaboración del cronograma para llevar a cabo el procedimiento de inventarios con la ANM y el SGC.
7.  Se radicaron informes de cierre del SGC y ANM</t>
  </si>
  <si>
    <t>PA-DME-06-02</t>
  </si>
  <si>
    <t>Esta en proceso la contratación del requipo para realizar la estructuración de los tableros de control</t>
  </si>
  <si>
    <t>Se esta priorizando la información para identificar los tableros de control</t>
  </si>
  <si>
    <t xml:space="preserve">Esta en proceso la elaboración del tablero de control de proyectos priorizados, el cual ya cuenta con la base de datos </t>
  </si>
  <si>
    <t>Durante el mes de abril se implementaron los tableros de control del plan de acción y prouectos mineros</t>
  </si>
  <si>
    <t>Durante el mes de mayo se realizó la estrucutración del tablero de información estadisitica. Adicionalmente, se tiene la estructuración del repositorio de información en Sharepoint para poder tener acceso a los documentos que produce la DME.</t>
  </si>
  <si>
    <t>Durante el mes de junio se trabajo en el desarrollo del tablero de fichas departamentales, el cual tiene como proposito mostrar las proncipales cifras de los departamentos con informción sobre minería</t>
  </si>
  <si>
    <t>Durante el mes de julio se trabajo y organizó la información del tablero de Brujula Minera, con lo historico que hems consolidado. Se espera cargar la información de 2021, tan pornto la entreguen durante la ejecución del contrato.</t>
  </si>
  <si>
    <t>PA-DME-06-03</t>
  </si>
  <si>
    <t>En proceso la priorización</t>
  </si>
  <si>
    <t xml:space="preserve">Se estableció la necesidad de trabajar en 6 Informes periódicos sobre temas priorizados realizados, en el siguiente orden:
• Informe 1 (Inclusión Financiera)
• Informe 2 (Economía Circular)
• Informe 3 (Conocimiento Geológico)
• Informe 4 (Territorio)
• Informe 5 (Diversificación)
• Informe 6 (Agendas y avances del sector)
2.     El 22 de febrero se hizo reunión con comunicaciones donde se informó de la necesidad de hacer los informes.
3.     El 15 de Marzo se envió a comunicaciones la primera propuesta de informe de Inclusión Financiera
4.     El 29 de marzo se realizó mesa conjunta con comunicaciones para definir la forma y los ajustes en el documento
5.     A la fecha estamos a la espera de respuesta del equipo de diseño del informe final que será también la base para los siguientes. </t>
  </si>
  <si>
    <t> El 16-04-2021 se recibió la infografía del primer informe de los logros de inclusión financiera, la cual fue remitida al equipo técnico para su revisión y se recibieron comentarios. El 30-04-2021 se remite documento final con solicitud de ajustes a comunicaciones.
La directora solicita hacer el segundo informe del "ABC de la Exploración"</t>
  </si>
  <si>
    <t>Se entrega el 6 de mayo la infografía terminada de logros de Inclusión financiera. Se adjunta soporte. Y se inicia con el ABC de la exploración: 12-05-2021 Se trabajó en la línea del ABC de la exploración conjuntamente con Margarita González  y el equipo de comunicaciones. 26-05-2021: Margarita entregó la primera versión del ABC de la exploración, el cual se revisará por el equipo.</t>
  </si>
  <si>
    <t>El equipo de política realizó el borrador de ABC de exploración y se complementó con temas financieros 25-06-2021 se entregó después de revisión a Margarita para su aprobación y fue publicado para comentarios de la DME hasta el 2-07-2021</t>
  </si>
  <si>
    <t>Fue publicado para comentarios de la DME hasta el 2-07-2021, el informe del ABC de exploración</t>
  </si>
  <si>
    <t>PA-DME-05-08</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</si>
  <si>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</si>
  <si>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mayo el Ministerio de Minas y Energía avanzó en la meta de 27.000 mineros legales al 2022 con la firma de un contrato derivado de un Área de Reserva Especial que beneficia a 200 mineros, en Caucasia, para extracción de Oro y Plata. Además, se firmó memorando con ANM y Gobernación de Antioquía para la creación de la Red de Fomento Minero del Departamento. Así mismo, continúo adelantado gestiones con los proyectos PINES, de interés regional y que tienen dificultades en la etapa de exploración. Para ello, se han llevado a cabo acciones relacionadas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</si>
  <si>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Junio el Ministerio de Minas y Energía avanzó en el fortalecimiento y articulación institucional, promoviendo la minería legal. Así mismo, se trabaja para que la Minería Artesanal Ancestral de Metales Preciosos sea Patrimonio Cultural Inmaterial de la Nación, reivindicando esta actividad histórica. Durante este mes la Agenda regional se desarrolló en Antioquia, donde se evidencia vocación y potencial, visitando empresas como Miranda Gold, Sator, Minera Anzá, Gold Mining, entre otras, donde el Ministerio ratificó su compromiso con el desarrollo y posicionamiento de la minería “a lo legal”. </t>
  </si>
  <si>
    <t xml:space="preserve">Durante el mes de Julio el Ministerio de Minas y Energía avanzó en la meta de acompañar a 27.000 mineros en su tránsito a la legalidad a 2022, fortaleciendo y promoviendo la formalización minera, hasta alcanzar los 5.000 mineros formalizados. Adicionalmente, se realizó acompañamiento en la inauguración del proyecto Llanuras Aluviales en Nechí, Antioquia, donde se evidencia la diversificación de la canasta minera y las buenas prácticas e innovación en el sector. Durante el primer trimestre de 2021 la producción nacional de Oro alcanzó las 11,71 toneladas, cifra que evidencia un descenso frente al último trimestre de 2020, cuando se registraron 13,9 toneladas. Este descenso estaría explicado por la disminución en el precio del Oro, el cual pasó de promediar los USD 1.874,76 / Oz en el cuarto trimestre de 2020 a USD 1.794,01 en el primer cuarto de 2021. Sin embargo, se observan mayores volúmenes de producción en el primer trimestre de 2021 frente al mismo periodo del año pasado, cuando se extrajeron 9,53 toneladas del metal.  </t>
  </si>
  <si>
    <t>PA-DME-03-07</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</si>
  <si>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</si>
  <si>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mayo el Ministerio de Minas y Energía trabajó en territorio, de manera ininterrumpida y articulada con la Gobernación deLa Guajira y autoridades locales, promoviendo el diálogo y la concertación que permitan normalizar las operaciones mineras en el Cerrejón. Así mismo, continúo adelantado gestiones con los proyectos priorizados como estratégicos. Se está trabajando en estrategias de competitividad para afrontar los cambios en la demanda, promocionando carbón colombiano en nuevos mercados internacionales, generación de valor y encadenamientos. Así mismo, se ha trabajado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</si>
  <si>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Junio el Ministerio de Minas y Energía trabajó en territorio para continuar impulsando la Agenda de Carbón, con la que se pretende mantener este mineral como fuente de recursos y empleos que permitan la reactivación económica, mientras se avanza en la diversificación de la canasta minera. </t>
  </si>
  <si>
    <t xml:space="preserve">Durante el mes de Julio el Ministerio de Minas y Energía trabajó en territorio para impulsar la Agenda de Carbón, con la que se pretende mantener este mineral como fuente de recursos y empleos que permitan la reactivación económica, mientras se avanza en la diversificación de la canasta minera. Así, el Ministerio de Minas y Energía visitó el Cerrejón, verificando las áreas de rehabilitación de cierres de mina, el arroyo Bruno y un centro de fauna que evidencian la preocupación por la sostenibilidad ambiental mientras se mantiene el impulso a la reactivación económica. Durante el primer trimestre de 2021 la producción de carbón aumentó un 52% frente a la cifra registrada en el último trimestre de 2020, al pasar de 9 a 13,9 millones de toneladas. Sin embargo, los resultados del primer trimestre de 2021 están marcados por las consecuencias de las afectaciones en el mercado de carbón y las generadas por la covid-19, por lo que al compararlos con los del primer trimestre del año pasado (19,4 millones de toneladas), se registra una disminución de 28,2%.  </t>
  </si>
  <si>
    <t>PA-DME-01-10</t>
  </si>
  <si>
    <t xml:space="preserve">Durante el mes de abril el Ministerio de Minas y Energía de acuerdo con los procesos de planeación de 2021, se prioriza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controlados por AngloGold Ashanti, así como la mina Marmato de USD 300 millones de Caldas Gold. </t>
  </si>
  <si>
    <t xml:space="preserve">Durante el mes de mayo el Ministerio de Minas y Energía de acuerdo con los procesos de planeación de 2021, se está priorizando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de AngloGold Ashanti; así como la mina Marmato de USD 300 millones de Caldas Gold. </t>
  </si>
  <si>
    <t>Durante el mes de Junio el Ministerio de Minas y Energía e continuo con el desarrollo de la estrategia de diversificación enfocando al trabajo que continúa realizando la ANM respecto de las áreas estratégicas mineras donde se encuentran en la revisión de los proponentes de los 5 bloques en el Cesar y La Guajira, y se estudia la información presentada por el SGC sobre fosfatos para la próxima ronda.</t>
  </si>
  <si>
    <t xml:space="preserve">Durante el mes de Julio el Ministerio de Minas y Energía continuó llevando a cabo acciones que se desarrollan en una agenda que permite la articulación entre las entidades y los titulares para lograr aumentar inversión extranjera. Así, al proyecto Buriticá, que tuvo una inversión cercana a los USD 800 millones, se suman cuatro proyectos a pequeña escala para la producción de oro, plata y carbón en Antioquia, Chocó y Córdoba, que ya entraron en funcionamiento y que representan inversiones superiores a los $865.000 millones.  Durante el primer trimestre de 2021 la Inversión Extranjera Directa en el sector de Minas y Canteras fue de USD 643 millones, lo que representa un 23,8% de la IED Total. Esta cifra muestra un crecimiento del 34,8% al compararla con los USD 477 millones que se habían registrado en el mismo período del año anterior. Con esto, el promedio móvil del cuatrienio se ubica en USD 1.458 millones.  </t>
  </si>
  <si>
    <t>PA-GEESE-01-01</t>
  </si>
  <si>
    <t xml:space="preserve">"Durante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
"
</t>
  </si>
  <si>
    <t xml:space="preserve">Durante el mes de abril se avanzó con las etapas iniciales del proceso de contratación, se estima presentar la primera semana de mayo a comité de contratación el proceso de Política de Transparencia, para ese misma semana proceder con la publicación del proyecto de pliegos. </t>
  </si>
  <si>
    <t>Durante el mes de mayo se publicó el proyecto de pliegos, se recibieron comentarios y se prepararon las respuestas correspondientes, se estima que para el mes de junio se adjudicará el proceso de selección.</t>
  </si>
  <si>
    <t>Durante el mes de junio se culminó el proceso de selección para llevar a cabo la construcción del documento de Política de Transparencia, no obstante se presentaron fallas técnicas en la plataforma Secop II que solo permitieron el paso de adjudicación del proceso hasta el día 1 de julio de 2021.</t>
  </si>
  <si>
    <t>Durante el mes de julio se formalizó la contratación con el consultor BETA GROUP SERVICES S.A.S., contrato GGC-539-2021. Posteriormente, se dio inicio a las actividades necesarias para la ejecución del contrato.</t>
  </si>
  <si>
    <t>PA-GEESE-01-02</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</si>
  <si>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t>
  </si>
  <si>
    <t>PA-GEESE-01-03</t>
  </si>
  <si>
    <t>Durante el mes de abril  se adelantaron 4 talleres con Asociaciones, MHCP, Ecopetrol y Sociedad Civil, con el objetivo de socializar y discutir los parámetros para el desarrollo de la politica.</t>
  </si>
  <si>
    <t>Se prevé que con la adjudicación del proceso de selección se dará inicio a la construcción de la política de transparencia, para su posterior adopción y socialización.</t>
  </si>
  <si>
    <t xml:space="preserve">Posterior a la contratación se realizó la presentación del proyecto al Ministro Diego Mesa, con quien se trato el alcance y los pilares de la política. </t>
  </si>
  <si>
    <t>PA-GEESE-02-01</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</si>
  <si>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t>
  </si>
  <si>
    <t xml:space="preserve">"Durante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t>
  </si>
  <si>
    <t>El 21 de abril se expido la resolución 40124 de 2021,  la cual  contiene la metodología adoptada por la Comisión Rectora del SGR paraincentivar  la producción para el bienio 2021-2022.</t>
  </si>
  <si>
    <t>El 21 de abril se expido la resolución 40124 de 2021,  la cual  contiene la metodología adoptada por la Comisión Rectora del SGR para incentivar  la producción para el bienio 2021-2022.</t>
  </si>
  <si>
    <t>A partir de la expedición de la Resolución 4 0124 del 21 de abril de 2021 y su comunicación a todos los autores necesarios para la gestión de los recursos, al cierre del mes de mayo se dió cumplimiento a la meta prevista para el año 2021.</t>
  </si>
  <si>
    <t>PA-GEESE-02-02</t>
  </si>
  <si>
    <t>PA-GEESE-02-03</t>
  </si>
  <si>
    <t>Durante el mes de enero no se tenía prevista la realización del evento de lanzamiento IP 2021-2022</t>
  </si>
  <si>
    <t>Durante el período se avanzó en la agenda tentativa del evento y las respectivas invitaciones.</t>
  </si>
  <si>
    <t xml:space="preserve">"Durante el período se avanzó en la agenda tentativa del evento y las respectivas invitaciones.
"
</t>
  </si>
  <si>
    <t>El 21 de abril en la cuidad de Riohacha, La Guajira, se realizó el evento de lanzamiento del IP 2021-2022. Por lo tanto esta meta ya se cumplió.</t>
  </si>
  <si>
    <t>PA-GEESE-02-04</t>
  </si>
  <si>
    <t>Durante el mes de enero no se tenía previsto comunicarle a las entidades territoriales beneficiadas la Resolución de asignación, distribución parcial y ejecución de los recursos del Incentivo a la Producción para el bienio 2021- 2022.</t>
  </si>
  <si>
    <t>Se elaboró proyecto de Resolución y se socializó para comentarios, se estima su expedición y comunicación a las  entidades territoriales beneficiadas,  una vez adoptada la metodología por parte de la CR del SGR.</t>
  </si>
  <si>
    <t xml:space="preserve">Desde la formulación del Plan de Acción se programó "comunicar a las entidades territoriales beneficiadas la Resolución de asignación, distribución parcial y ejecución de los recursos del Incentivo a la Producción, Exploración y Formalización fuente rendimientos financieros bienio 2021- 2022" para marzo, sin embargo, de acuerdo con las situaciones que se presentaron especialmente en la programación de las jornadas de análisis de la metodología por parte de la Comisión Rectora del Sistema, se remitió a la OPGI el ajuste correspondiente para el mes de abril.
</t>
  </si>
  <si>
    <t>El 21 de abril se llevo acabo el lanzamiento IP 2021-2122 en la cuidad de Riohacha , La Guajira, a la cual asistieron algunos alcaldes y secretarios de planeación de manera virtual y presencial de los municipios beneficiarion del IP 2021 -2022. La comunicación formal para las entidades territoriales están programadas para el mes de mayo.</t>
  </si>
  <si>
    <t>A partir de la expedición de la Resolución 4 0124 del 21 de abril de 2021, se comunicó mediante oficio a cada entidad territorial beneficiaria del incentivo a la producción el monto de los recursos asignados. De la misma manera, se informó al Departamento Nacional de Planeación – DNP y al Ministerio de Hacienda y Crédito Público – MHCP, al grupo Ejecución de Presupuestal del MME para los fines pertinentes. De esta manera se da cumplimiento a la meta prevista para el año 2021.</t>
  </si>
  <si>
    <t>PA-GEESE-03-01</t>
  </si>
  <si>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</si>
  <si>
    <t xml:space="preserve">"Para este periodo se identifican dos proyectos en alto estado de maduración, 
Arauquita y Sabana de Torres, a los cuales se les continúa realizando el acompañamiento técnico requerido para que sean aprobados próximamente. "
</t>
  </si>
  <si>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 </t>
  </si>
  <si>
    <t xml:space="preserve">Durante el mes de mayo no se aprobaron proyectos del sector minero energético  con cargo a los recursos del Incentivo a la Producción.
No obstante lo anterior, se mantienen identificados tres (3) proyectos en alto estado de maduración en los municipios de Arauquita, San Antero y Puerto Escondido a los cuales se les continúa realizando el acompañamiento técnico requerido para que sean aprobados próximamente. </t>
  </si>
  <si>
    <t>Durante el mes de junio no se aprobaron proyectos del sector minero energético  con cargo a los recursos del Incentivo a la Producción.
No obstante lo anterior, se mantienen identificados cinco (5) proyectos en alto estado de maduración en los municipios de Arauquita (citado para el OCAD Paz de julio), San Antero y Puerto Escondido (cuentan de manera preliminar con concepto unico sectorial favorable), Chinú y Cotorra.</t>
  </si>
  <si>
    <t>Durante el mes de julio se aprobaron tres (3) proyectos del sector cofinanciados con recursos del Incentivo a la Producción: Uno (1) en el municipio de Arauquita (proyecto de energía) en la Sesión número 52 del Ocad Paz realizada el 8 de julio y dos (2) proyectos de gas en los municipios de San Antero y Puerto Escondido en la Sesión 54 de Ocad Paz realizada el 31 de julio de 2021.</t>
  </si>
  <si>
    <t>PA-GEESE-04-01</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</si>
  <si>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
En relación con las capacitaciones durante este período se avanzó en la elaboración de la presentación que se va a realizar de Incentivo, así como la invitación y se agruparon 17 dptos inicialmente
El Grupo de Comunicaciones del MME está apoyando la elaboración de  una plantilla de invitación</t>
  </si>
  <si>
    <t xml:space="preserve">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
</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</si>
  <si>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Arauca, Puerto López, Tibú, San Juan de Betulia,Cartagena, El Paso, entre otros.</t>
  </si>
  <si>
    <t>Durante el mes de mayo se llevó a cabo la sesión No. 51 de OCAD PAZ, en el cual se dio la aprobación al proyecto de inversión del sector transporte en el municipio de Yondó - Antioquia con cargo a los recursos del Incentivo a la Producción por $10.158.523.367.
Adicionalmente, se mantienen identificados proyectos en medio y alto estado de maduración de diferentes sectores en municipios como: Arauca, Puerto Triunfo, Cartagena, Nemocón, Barrancabermeja, Dibulla, entre otros, que se prevé sean aprobados durante el mes de junio.</t>
  </si>
  <si>
    <t>Durante el mes de junio se aprobaron 5 proyectos cofinanciados con recursos del incentivo a la producción para los municipios de Barrancabermeja, Yondo, Cartagena, Nemocon y Puerto Triunfo.
Adicionalmente se identifican  20 proyectos en medio y alto estado de maduración:  Arauca, Acacias, Puerto López, Pore, Tibú, Caimito, La Unión,  Sativasur, Puerto Nare,  Talaigua Nuevo,  Aguachica, La Jagua de Ibirico,  Dibulla, Puerto Wilches, San Vicente de Chucurí,   San Carlos, Puerto Asis ,  Neiva, Melgar y Purificación, que se prevé sean aprobados próximamente.</t>
  </si>
  <si>
    <t>Durante el mes de julio se aprobaron nueve (9) proyectos cofinanciados con recursos del incentivo a la producción para los municipios de Caimito, La Unión, Neiva, Sativasur, Yaguará, Melgar, Puerto Wilches, Arauca y Puerto López.
Adicionalmente se identifican proyectos en medio y alto estado de maduración, a modo de ejemplo los siguientes:  Pore, Tibú,  Bochalema, San Antonio de Palmito, Raquira, Socha, Puerto Boyacá, Aguachica (2), La Jagua de Ibirico,  Dibulla, San Vicente de Chucurí,   Puerto Asis, San Carlos, Tuchín, Tesalia y Purificación, que se prevé sean aprobados próximamente.</t>
  </si>
  <si>
    <t>PA-GEESE-04-02</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</si>
  <si>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remitió a la OPGI el ajuste correspondiente para 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</si>
  <si>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t>
  </si>
  <si>
    <t>Durante el mes de mayo se realizaron 8 capacitaciones virtuales en los Departamentos de Sucre (2), Tolima, Cundinamarca, Putumayo, Huila y Cauca (2).</t>
  </si>
  <si>
    <t>Durante el mes de junio se llevaron a cabo 6 capacitaciones presenciales en los Departamentos de Chocó, Santander, Sucre, Antioquia (Caucasia para los municipios del Bajo Cauca), Nariño y Antioquia - Medellín.</t>
  </si>
  <si>
    <t>En el mes de julio no se realizó ninguna capacitación correspondiente a la estructuración y formulación de proyectos del sector para ser financiados con cargo a los recursos del IP.</t>
  </si>
  <si>
    <t>PA-GEESE-05-01</t>
  </si>
  <si>
    <t xml:space="preserve">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</si>
  <si>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sesión No. 51 de OCAD PAZ del 20 de mayo se aprobaron quince proyectos de energía eléctrica en los municipios de: Novita - Chocó (628 usuarios); Valledupar - Cesar (388 usuarios); Florencia - Caquetá (329 usuarios); Unguía - Chocó (353 usuarios); Tibú - Norte de Santander (487 usuarios); Caquetá y Putumayo (559 usuarios); Fundación - Magdalena (550 usuarios); Puerto Asis - Putumayo (333 usuarios); Dibulla - La Guajira (1079 usuarios); Sardinata - Norte de Santander (448 usuarios); Departamento de Nariño (716 usuarios); Interconexión Cauca - Nariño (15.699 usuarios); La Paz - Cesar (528 usuarios); Saravena - Arauca (424 usuarios) y Yondó - Antioquia (70 usuarios) para un total de 22.591 nuevos usuarios de energía eléctrica.</t>
  </si>
  <si>
    <t>Durante el mes de junio se llevó a cabo la sesión No. 52 de OCAD PAZ, en la cual se aprobaron 28 proyectos por $223.468 millones para 11.259 nuevos usuarios de energía eléctrica.</t>
  </si>
  <si>
    <t>Durante el mes de julio se llevó a cabo la sesión No. 53 (8 de julio) y 54 (31 de julio) de OCAD PAZ, en las cuales se aprobaron 11 proyectos por valor de $74.552 millones con un aporte de recursos de la Asignación para la Paz de $72.664 millones, los cuales beneficiarán a 3.747 nuevos usuarios de energía eléctrica.
Los proyectos aprobados se encuentran en los municipios de: Tame - Arauca (697  usuarios); (3) Ciénaga - Magdalena (1817 usuarios); El Carmen - Norte de Santander (333 usuarios); (2) Arauquita - Arauca (265 usuarios); Puerto Rico - Meta (120 usuarios); Puerto Concordia - Meta (227 usuarios); Florencia - Caqueta (239 usuarios) y Valle del Guamuez - Putumayo (49 usuarios).</t>
  </si>
  <si>
    <t xml:space="preserve">"Para este período se reportan 7 proyectos terminados para 1109 nuevos usuarios de energía así:
Vichada (247), Manaure (305), Labranzagrande (207), Unguia (154), Maicao (137), Recetor (7) e Iscuandé (52)"
</t>
  </si>
  <si>
    <t>En mayo 2021 se reportan nueve (9) proyectos terminados que benefician a 1.566 nuevos usuarios, así: Yondó - Antioquia (783); La Plata - Huila (197); Departamento de Caquetá (49); El Dorado - Meta (64); Yopal - Casanare (137); Montecristo - Bolívar (75); Albania - La Guajira (76); Táme - Arauca (186); La Gloria - Cesar (8)</t>
  </si>
  <si>
    <t>En junio 2021 se reportaron ocho (8) proyectos terminados que beneficiaron a 896 nuevos usuarios, así: Vigía del Fuerte (198) Puerto Concordia (112) Ovejas (78) El Doncello (84) Puerto Leguizamo (35) Puerto Guzmán (2 proy 294 usuarios) y San Carlos de Guaroa (95)</t>
  </si>
  <si>
    <t>En el mes de julio se reportaron cuatro (4) proyectos que benefician a 966 nuevos usuarios, así: Orito (279 - Acta Parcial), Simití (83), San Juan del Cesar (444 - Acta Parcial) y La Tola (160).</t>
  </si>
  <si>
    <t>PA-GEESE-06-01</t>
  </si>
  <si>
    <t xml:space="preserve">"A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</si>
  <si>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Para el mes de mayo no se tuvo aprobaciones para proyectos de Gas, seguimos trabajando en la formulación de 6 proyectos de gas que tienen alto nivel de maduración.</t>
  </si>
  <si>
    <t xml:space="preserve">Para el mes de junio se reporta un proyecto aprobados para 5.199 nuevos usuarios de gas (Implementación del subsidio al derecho de conexión a la red de gas domiciliario de usuarios de estratos 1 y 2 en zona urbana y rural en municipios del departamento del Huila) por $7.959 millones </t>
  </si>
  <si>
    <t>Para el mes de julio se reportan dos (2) proyectos aprobados para 583 nuevos usuarios de gas en los municipios de: San Antero (353 usuarios) y Puerto Escondido (230 usuarios) departamento de Córdoba por valor de $796.592.000.</t>
  </si>
  <si>
    <t>PA-GEESE-07-01</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</si>
  <si>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
En relación con las capacitaciones durante este período se avanzó en la presentación que desde el Grupo Formulación complementará las capacitaciones de Incentivo para abordar el tema de Asignación para la Paz.</t>
  </si>
  <si>
    <t xml:space="preserve">"A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</si>
  <si>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la sesión 51 de OCAD Paz del 20 de mayo de 2021, se aprobaron 15 proyectos de energía eléctrica en los municipios de: Novita - Chocó (12.151 m); Valledupar - Cesar (7.806m); Florencia - Caquetá (6.998m); Unguía - Chocò (6.874m); Tibú - Norte de Santander (9.730m); Caquetá y Putumayo (11.085m); Fundación - Magdalena (11.054m); Puerto Asis - putumayo (6.713); Dibulla - la Guajira (20.198m); Sardinata - Norte de Santander (8.939m); Departamento de Nariño (10.459m); Interconexión cauca - Nariño (334.307m); La Paz - Cesar (10.455m); Saravena - Arauca (8.519m); Yondó - Antioquia (1.386m)</t>
  </si>
  <si>
    <t>Durante el mes de julio se llevó a cabo la sesión No. 53 (8 de julio) y 54 (31 de julio) de OCAD PAZ, en las cuales se aprobaron 11 proyectos por valor de $74.552 millones con un aporte de recursos de la Asignación para la Paz de $72.664 millones, proyectos que beneficiarán a 3.747 nuevos usuarios de energía eléctrica en los siuientes municipios: Tame ($13.901); Ciénaga ($15.587); El Carmen (Nte de Santander $6.658); Arauquita ($2.738); Puerto Rico - Meta ($2.399); Arauquita (S2.559); Puerto Concordia ($4.408); Ciénaga ($3.450); Cienaga ($17.057); Florencia ($2.956) y Valle del Guamuez ($946).</t>
  </si>
  <si>
    <t>PA-GEESE-07-02</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</si>
  <si>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hace necesario ajustar los indicadores y el avance al mismo a partir del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</si>
  <si>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 en las cuales se incluyó lo relacionado con la estructuración y formulación de proyectos de energía electrica con cargo a los recursos de la asignación para la Paz.</t>
  </si>
  <si>
    <t>En el mes de julio no se realizó ninguna capacitación correspondiente a la estructuración y formulación de proyectos.</t>
  </si>
  <si>
    <t>PA-GEESE-08-01</t>
  </si>
  <si>
    <t>Durante el mes de febrero se realizaron 3 socializaciones en los municipios (Cabuyaro, Guamal y Valle del Guamuez).
Se realizó el 12/02/2021 socialización en el Municipio de Cabuyaro, Meta. 
Se realizó el 17/02/2021 socialización en el Municipio de Guamal, Meta
Se realizó el 18/02/2021 socialización en Valle del Guamuez, Putumayo</t>
  </si>
  <si>
    <t xml:space="preserve">Se realizó la socialización de 6 proyectos en  los  municipios (Montelíbano, Puerto Asis (2),   Barrancabermeja, San Marcos, Saravena).  
</t>
  </si>
  <si>
    <t xml:space="preserve">Se realizó la socialización de 5 proyectos,  los  municipios fueron (Albania - La Guajira, Cicuco - Bolívar, Trinidad - Casanare, Purificación -Tolima y Colosó -Sucre). </t>
  </si>
  <si>
    <t>Durante el mes de mayo no se realizó la socialización de ningún proyecto, teniendo en cuenta los problemas de orden público que afrontó el país.</t>
  </si>
  <si>
    <t>Durante el mes de junio no se realizó la socialización de ningún proyecto, teniendo en cuenta los problemas de orden público que afrontó el país.</t>
  </si>
  <si>
    <t>Durante el mes de julio se realizó la socialización de tres (3) proyectos en el Departamento de Huila, en los municipios de Neiva, Aipe y Palermo.</t>
  </si>
  <si>
    <t>PA-GEESE-08-02</t>
  </si>
  <si>
    <r>
      <rPr>
        <b/>
        <sz val="9"/>
        <rFont val="Calibri"/>
        <family val="2"/>
        <scheme val="minor"/>
      </rPr>
      <t xml:space="preserve">
</t>
    </r>
    <r>
      <rPr>
        <sz val="9"/>
        <rFont val="Calibri"/>
        <family val="2"/>
        <scheme val="minor"/>
      </rPr>
      <t>Durante el mes de febrero se realizaron 3 entregas en los municipios
 (Albania, Piedras y Aguazul).
Se realizó el 18/02/2021 entrega en el Municipio de Albania, La Guajira. 
Se realizó el 26/02/2021 entrega en el Municipio de Piedras, Tolima
Se realizó el 26/02/2021 entrega en el Municipio de Aguazul, Casanare</t>
    </r>
  </si>
  <si>
    <t xml:space="preserve">Se realizó la entrega de 8 proyectos en los municipios (San Martín , San Vicente de Chucuri, Puerto Lopez, Valle del Guamuez , San Marcos, Tauramena, Chiriguana, Palermo).
</t>
  </si>
  <si>
    <t>Así mismo, se realizó la entrega de 2 proyectos en los municipios Riohacha- La Guajira y Talaigua Nuevo- Bolívar)</t>
  </si>
  <si>
    <t>Se realizó la entrega de 1 proyecto en el municipio de Los Córdobas (Córdoba)</t>
  </si>
  <si>
    <t>Durante el mes de junio se realizó la entrega de cuatro proyectos en los municipios de Sahagùn (2), Piamonte y Morroa.</t>
  </si>
  <si>
    <t>Se realizó la entrega de dos (2) proyectos, uno en el municipio  de San Martín y uno en Agustin Codazzi (Cesar), para el mes de julio.</t>
  </si>
  <si>
    <t>PA-GEESE-09-01</t>
  </si>
  <si>
    <t xml:space="preserve">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
</t>
  </si>
  <si>
    <t>Durante el mes de mayo se obtuvo la prórroga aprobada por parte del Banco Mundial, se adelantaron los trámites en su plataforma.
Se prevé para junio la firma de la Resolución por parte de MHCP con la incorporación de los recursos con el propósito de avanzar con el primer proceso de contratación para alcanzar la meta de Comités Tripartitos Subnacionales propuesta para la vigencia.</t>
  </si>
  <si>
    <t>Durante el mes de junio con la emisión de la prórroga y la resolución de incorporación de recursos, se iniciaron los trámites para adelantar los procesos de contratación, se actualizó el PAE y se dió inicio al cargue de los procesos en la plataforma Secop II</t>
  </si>
  <si>
    <t xml:space="preserve">Durante el mes de julio se realizó la solicitud para las manifestaciones de interés, con el fin de avanzar en el proceso para la implementación del EITI subnacional. Así mismo, se culminó con el proceso de estudio de mercado para la consultoria de Analitica de data. </t>
  </si>
  <si>
    <t>PA-GGFC-01-01</t>
  </si>
  <si>
    <t>Se inicia la revisión de los informes financieros del cierre de la ejecución del año 2019 y 2020, evaluando las  mejoras en el analisis y en el seguimiento de la ejecución.</t>
  </si>
  <si>
    <t xml:space="preserve">Se esta trabajando la mejoría en el analisis del informe financiero del cierre de la ejecución 2020, Desarrollando mejoras en la analitica historica y las proyecciones 2021, que permiten una oportuna toma de deciciónes, para mejorar la ejecución de la entidad, de la misma forma se  fortalecieron las reuniones y archivos de seguimiento mensual de ejecución Vs Pae que se inicaron a trabajar con las dependencias. </t>
  </si>
  <si>
    <t xml:space="preserve">Se generó el informe financiero del primer trimestre de 2021, Desarrollando un anexo correspondiente al analisis comparativo de la ejecución con recomendaciones de mejora potenciales para el nivel directivo, con el fin de permitir una oportuna toma de deciciónes, que conlleven a mejorar la ejecución de la entidad, Asi mismo se enviaron comunicación a todas las dependencias del Ministerio con el analisis y seguimiento de la Ejecución de la Vigencia Actual y la Reserva Presupuestal 2020 y se  desarrollaron  las reuniones y  de seguimiento del mes de abril de ejecución presupuestal Vs Pae con las dependencias. </t>
  </si>
  <si>
    <t>Se fortalecieron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t>
  </si>
  <si>
    <t>Se hacen mejoras adicionales a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
Se continua trabajando en la mejora del informe trimestral de ejecución presupuestal, para ajustar su presentación para el mes de julio de 2021</t>
  </si>
  <si>
    <t>Mediante la elaboración del informe financiero del segundo trimestre de 2021, en el cual se dió a conocer el seguimiento a la ejecución presupuestal del MME, analizando por cada unos de los rubros y Tipos de Gasto, el comportamiento que presentaron cada uno de ellos, revelando sus variaciones y haciendo un análisis comparativo con el mismo periodo del año 2020 con el fin de demostrar resultados hacía la Alta Dirección para la toma de decisiones. Así mismo se realizaron reuniones de Seguimiento PAE con las diferentes dependencias del MME, con el fin de darles a conocer el avance en la ejecución de sus proyectos tanto de vigencia como de Reserva 2020 e indicarles la importancia de ir liberando recursos que no se van a ejecutar.</t>
  </si>
  <si>
    <t>PA-GGFC-01-02</t>
  </si>
  <si>
    <t>De acuerdo al contrato suscrito con Megasoft para la implementación de la interoperabilidad SIIF Neón, se desarrollaron las primeras reuniones para el levantamiento de requerimientos y el analisis de los documentos tecnicos para iniciar el desarrollo.</t>
  </si>
  <si>
    <t>De acuerdo al contrato suscrito con Megasoft para la implementación de la interoperabilidad SIIF Neón, se desarrollaron reuniones para aclarar procesos tecnicos del desarrollo y alcarar el procedimiento de las pruebas a realizar entre el Ministerio de Hacienda y Credito Publico (Sistema SIIF) y el Ministerio de Minas y Energía (Sistema Neón)</t>
  </si>
  <si>
    <t xml:space="preserve">De acuerdo al contrato suscrito con Megasoft para la implementación de la interoperabilidad SIIF Neón, se realizó el proceso de  pruebas satisfactorias de consultas de CDP´s desde el sistema neón en interfaz con el SIIF Nación del  Ministerio de Hacienda y Credito Publico </t>
  </si>
  <si>
    <t>De acuerdo al contrato suscrito con Megasoft para la implementación de la interoperabilidad SIIF Neón, se realizaron reuniones de entendimiento con Megasoft, para el levantamiento del documento de desarrollo del neón del proceso de consultas de CDP´s en interfaz con el SIIF Nación del  Ministerio de Hacienda y Credito Publico,</t>
  </si>
  <si>
    <t>De acuerdo al contrato suscrito con Megasoft para la implementación de la interoperabilidad SIIF Neón, se cerró el docimento del levantamiento del documento de desarrollo del neón del proceso de consultas de CDP´s en interfaz con el SIIF Nación del  Ministerio de Hacienda y Credito Publico, e inició su proceso de searrollo, de la misma forma se solicito al Ministerio de Hacienda el desarrollo del servicio de registros presupuestales, para validarlo y poder dar inicio a las pruebas</t>
  </si>
  <si>
    <t>Se reiteraron correos hacía el Ministerio de Hacienda y Crédito Público, informando la importancia de solicitar el Cronograma de fechas al que se comprometiron enviar, con el fin de que la firma Megasoft empezarán a realizar las pruebas pertinentes. Así mismo se programó reunión el día 27 de julio de 2021 con los funcionarios del MHCP y del MME para exponer la preocupación del poco avance de la Interoperabilidad del sistema SIIF II con el NEON, tema al cual respondieron los funcionarios del MHCP que se comprometian en lo mas pronto posible en el envío del cronograma de fechas para el inicio de los desarrollos de los reportes de Ejeuciones Presupuestales y de Registros Presupuestales.</t>
  </si>
  <si>
    <t>PA-GCID-01-01</t>
  </si>
  <si>
    <t>En el mes de marzo se inició la campaña sobre "denuncias efectivas" por medio de piezas publicadas semanalmente por vivo energía.</t>
  </si>
  <si>
    <t>En el mes de abril se dio inicio a la campaña sobre conflictos de interés, de esta forma se promociona la lectura del código de integridad y transparencia donde los funcionarios pueden consultar el trámite.</t>
  </si>
  <si>
    <t>En el mes de mayo se presentó la carrera de observación para la participación de todos los funcionarios y contratista en actividades que promueven la transparencia y el Código de integridad y Buen Gobierno del MinEnergía.</t>
  </si>
  <si>
    <t>En el mes de julio se realizó la campaña de promoción del Códgio de Integridad y Buen Gobierno a través de piezas publicitarias publicadas en vivo energía y yammer.</t>
  </si>
  <si>
    <t>PA-GCID-01-02</t>
  </si>
  <si>
    <t>El día 26 de febrero se realizó la acapacitación de "Gestión de conflcitos de interés" al GADPI.</t>
  </si>
  <si>
    <t>Se inició el plan de capacitación de Gestión de conflictos de interés. El 25 de marzo se capacitó a la Subdirección Administrativa y Financiera y a la Dirección de Hidrocarburos</t>
  </si>
  <si>
    <t>El 19 de abril se realizó la capacitación con la Oficina Asesora Jurídica. El 30 de abril se realizó la capacitación sobre conflictos de interés en la oficina de asuntos ambientales y sociales.</t>
  </si>
  <si>
    <t>El 7 de mayo se realizó la capacitación de gestión de conflictos de interés con la Dirección de Energía Electrica. El 13 de mayo se realizó la capacitación de gestión de conflictos de interés con el Grupo de Gestión Financiera y Contable.</t>
  </si>
  <si>
    <t>En el mes de julio se capacitó a la Oficina de Control Interno y al Grupo de Comunicación y Prensa, culminando las capacitaciones sobre Gestión de conflictos de Interés.</t>
  </si>
  <si>
    <t>PA-GCID-02-01</t>
  </si>
  <si>
    <t>La estrategia fue definida y plasmada en un documento consolidado y aprobado por el Grupo de Gestión de Asuntos Disciplinarios y Promoción de la Integridad.</t>
  </si>
  <si>
    <t>La estrategia para el año 2021 tiene aprobado el indice y los 4 primeros capitulos que permiten tener un guía para la implementación del codigo general disciplinario.</t>
  </si>
  <si>
    <t>En el mes de mayo el GADPI avanzó al 50% del informe estratégico con la consolidación de 6 capítulos proyectados.</t>
  </si>
  <si>
    <t>El GADPI proyectó en el mes de junio el 60% del informe estrategico para la actuación disciplinaria.</t>
  </si>
  <si>
    <t>El GADPI proyectó en el mes de junio el 67% del informe estrategico para la actuación disciplinaria.</t>
  </si>
  <si>
    <t>PA-GCID-02-02</t>
  </si>
  <si>
    <t>El día 22 de febrero se realizó la primera instancia de impulso procesal del GADPI</t>
  </si>
  <si>
    <t>En el mes de marzo se realizaron dos (2) instancias de impulso procesal y una instancia extraordinaria para revisión del expediente 569 de 2020.</t>
  </si>
  <si>
    <t>En el mes de marzo se realizaron dos (2) instancias de impulso procesa</t>
  </si>
  <si>
    <t>El 3 de mayo se realizó instancia de impulso procesal para la revisión de los procesos disciplinarios en curso.El 28 de mayo se realizó instancia de impulso procesal para la revisión de los procesos disciplinarios en curso.</t>
  </si>
  <si>
    <t>En el mes de junio se realizó instancia de impuslo procesal ordinaria el día 8 de junio e instancia de impulso extraordinaria el 28 de junio de 2021.</t>
  </si>
  <si>
    <t>En el mes de JULIO se realizó instancia de impuslo procesal ordinaria el día 14 de julio e instancia de impulso extraordinaria el 26 de julio de 2021.</t>
  </si>
  <si>
    <t>PA-GCID-02-03</t>
  </si>
  <si>
    <t>El día 26 de febrero se realizó la capacitación tecnica sobre  PRINCIPIOS GENERALES NUEVO CÓDIGO DISCIPLINARIO a cargo de María José Bolaño.</t>
  </si>
  <si>
    <t>El día 24 y 29 de febrero se realizó la capacitación jurídica y técnica sobre "medios de prueba en el nuevo código general disciplinario" a todos los integrantes del GADPI.</t>
  </si>
  <si>
    <t>El 22 de abril se realizó la capacitación sobre nulidades en el nuevo código general disciplinario.</t>
  </si>
  <si>
    <t>El día 31 de mayo de 2021 se realizó capacitación interna sobre las modificaciones a la indagación preliminar e investigación disciplinaria con la Ley 1952 de 2019 a cargo de Valeria Guillen.</t>
  </si>
  <si>
    <t>No se pudo realizar la capacitación programada dado que el proyecto de ley 432 de 2021 modificó la entrada en vigencia del código general disciplinario por lo que el porceso disciplinario de la Ley 1952 objeto de la capacitción tiene diferencias.</t>
  </si>
  <si>
    <t>PA-GCID-02-05</t>
  </si>
  <si>
    <t>En el marco de la Red de Asuntos Disciplinarios del Sector de Minas y Energía se creó y presentó informe de necesidades para la implementación del Código General Disciplinario Ley 1952 de 2019 con la aprobación de todas las autoridades disciplinarias del sector de minas y energía.</t>
  </si>
  <si>
    <t>PA-GJC-01-01</t>
  </si>
  <si>
    <t>Con el equipo técnico ejecutor del contrato GGC-0492-2020, en el marco de la implementación del SGDEA se evaluó y se encontró plena viabilidad para modelar el proceso coactivo, teniendo en cuenta los siguientes aspectos: La modelación del proceso es viable adelantarla mediante el uso del BPM integrado al SGDEA. Para el pleno de desarrollo de las funcionalidades y controles requeridos, dadas las condiciones propias del proceso y su alcance jurídico, es necesario adelantar desarrollos y servicios complementarios. El proceso de modelación implica el análisis de la estructura de datos y control de variables de acceso sobre el contenido del proceso y el flujo del mismo.</t>
  </si>
  <si>
    <t xml:space="preserve">Se adelantó la normalización plena de la data asociada a los expedientes, a fin de ser creados masivamente en el sistema ARGO, por parte del equipo de soporte de la Mesa de Ayuda. Se espera que en dichos expedientes se pueda iniciar el cargue de la documentación de cada tramite y disponer los mecanismos para controlar digitalmente el avance documental de los mismos.
La totalidad de expedientes de Jurisdicción Coactiva que a la fecha se encuentran activos y de los que se solicitó la creación masiva asociados a procesos coactivos en ARGO, ya están creados y disponibles para comenzar con el descargue de las comunicaciones.
Los expedientes actualmente abiertos y objeto de digitalización durante la vigencia 2020, en sus versiones digitales, fueron sometidos a revisión a fin de determinar las condiciones de migración de la data y cargue de las imágenes a la Plataforma
</t>
  </si>
  <si>
    <t>Se adelantó mesa de trabajo entre las dependencias a fin de establecer la estrategia de verificación de expedientes y confirmación de calidad del dato sobre la información objeto de digitalización previo al cargue de los documentos a ARGO.
Se adelantó revisión de la documentación digitalizada contrastándola con los expedientes físicos para una muestra representativa. Dependiendo de la valoración de los resultados se definen las acciones pertinentes.</t>
  </si>
  <si>
    <t>1. Frente al sistema, se priorizó la modelación del proceso coactivo en el marco del sondeo de mercado SIP-027-2021. Si bien los costos referidos en la totalidad del sondeo superaron  el presupuesto. Luego de evaluado con los supervisores se priorizó dicho servicio dentro de la segunda fase del sgdea a desarrollarse en vigencia 2021.
2. La data y documentos digitalizados en 2020 fueron migrados a instalacion de prueba sobre el cual se procedió a revisar y solicitar ajustes en el cargue en producción.</t>
  </si>
  <si>
    <t>• Los documentos que fueron digitalizados en la vigencia pasada, fueron cargados en ARGO al expediente correspondiente para facilitar la conformación del trámite, con los controles de acceso correspondientes que pueden ser administrados y gestionados por demanda por el área según consideren pertinente.</t>
  </si>
  <si>
    <t>De los 14142 documentos cargados, se encontró inconsistencia en fecha registrada para 175 casos, de los cuales confirmando con las imágenes se ajustaron 143, es decir, persiste duda sobre 32 documentos (0.002%). Se consideró pertinente realizar la valoración desde los archivos originales en físico para poder garantizar el cumplimiento de del principio de orden original y no alterar la data con respecto a la documentación suscrita. Dado el carácter reservado de dicha documentación, fue necesario coordinar una revisión física de la documentación.</t>
  </si>
  <si>
    <t>PA-GJC-02-01</t>
  </si>
  <si>
    <t>La programación inicia en octubre de 2021</t>
  </si>
  <si>
    <t>PA-GGC-01-01</t>
  </si>
  <si>
    <t>PA-GGC-01-02</t>
  </si>
  <si>
    <t>PA-GGC-01-03</t>
  </si>
  <si>
    <t>PA-GGC-01-04</t>
  </si>
  <si>
    <t>Capacitación  30 junio 2021</t>
  </si>
  <si>
    <t>Capacitaciones 7 y 14  de julio 2021. Meta culminada.
33 y 20 participantes respectivamente.</t>
  </si>
  <si>
    <t>PA-GGC-01-05</t>
  </si>
  <si>
    <t>PA-GGC-01-06</t>
  </si>
  <si>
    <t>Para el mes de junio se adaptó el formato para visualizar e integrar los componentes administrativo, financiero, contable, técnico y jurídico de acuerdo con los elementos de seguimiento de supervisión, para los contratos de prestación de servicios profesionales y de apoyo a la gestión. Está pendiente ajuste del formato en demás modalidades.</t>
  </si>
  <si>
    <t>PA-GGC-01-07</t>
  </si>
  <si>
    <t>PA-GGC-01-08</t>
  </si>
  <si>
    <t>PA-GGC-01-09</t>
  </si>
  <si>
    <t>PA-OAAS-01-01</t>
  </si>
  <si>
    <t>Proceso en contratación</t>
  </si>
  <si>
    <t>No se adelantaron actividades en el periodo</t>
  </si>
  <si>
    <t xml:space="preserve">Revisión de informacion a solicitar frente a la composion de personal de planta y contratistas en MME y adscritas. </t>
  </si>
  <si>
    <t>Se solicitó información sobre composición de planta y contratistas a MME y 7 entidades adscritas (Pendientes UPME,CREG). Una vez se cuente con toda la información se inicia el analisis correspondiente.</t>
  </si>
  <si>
    <t>Se solicita informacion sobre composicion de planta y contratistas a MME y 7 entidades adscritas. Una vez se cuente con toda la informacion se inicia el analisis correspondiente</t>
  </si>
  <si>
    <t>Se finaliza el analisis de informacion y se prepara presentación frente a las variables consideradas. Socializacion para el mes de Julio</t>
  </si>
  <si>
    <t>PA-OAAS-01-02</t>
  </si>
  <si>
    <t xml:space="preserve">Construción y concertación de plan de acción 2021 con dependencias, para el cumplimiento de benchmarks en las cinco (5) dimensiones. </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</si>
  <si>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Marzo 100%</t>
  </si>
  <si>
    <t>Construcción , validación y socialización del plan de acción. Aprobación PNUD OK. Avances en la dimension 1 y 2</t>
  </si>
  <si>
    <t>PRIMERA DIMENSIÓN: Total requerimientos: 10
En gestion: 1.1.1-1.1.2-1.1.3-1.1.4-1.2.2-1.3.1-1.4.1.
Cumplidos: 1.2.1- Evento capacitacion presupuesto.
Pendiente : 2 (No tienen cierre en el primer trimestre)Se tiene excluido el 1.1.5 por orientacion de PNUD (Auditorias de impactos en igualdad de generos).
SEGUNDA DIMENSIÓN: Total requerimientos: 10
En gestion: 2.1.1-2.1.2-2.2.1-2.3.1-2.3.2-2.4.2-2.5.1- 2.6.1-2.6.2
Cumplidos: 2.4.1-2.6.1  (Capacidades en GeneroLenguaje inclusivo, actas sesiones comité asuntos de genero).
Pendientes de Reporte por parte de oficinas 4</t>
  </si>
  <si>
    <t xml:space="preserve">Se realiza seguimiento a la matriz generada para la implementacion de las 5 dimensiones donde se encuentran en gestion 26 apartados . Se da por cumplidas 4 acciones </t>
  </si>
  <si>
    <t>PA-OAAS-01-03</t>
  </si>
  <si>
    <t>No se adelantaron actividades en el perido</t>
  </si>
  <si>
    <t xml:space="preserve">Definción terminos de referencias para contratacion con los consultores por parte del Banco Mundial </t>
  </si>
  <si>
    <t>Cooperación con banco mundial , para que la persona pueda apoyar al diagnostico a los 3 subsectores. Se define términos de referencia para contratación con los posibles consultores.</t>
  </si>
  <si>
    <t>Cooperacion con banco mundial , para que la persona pueda apoyar al diagnostico a los 3 subsectores. Se define terminos de referencia para contratacion con los posibles consultores</t>
  </si>
  <si>
    <t>Avances en la formualcion de la estrategia para la inclusion del enfoque de genero en los proyectos eolicos a ser implementados en la guajira.</t>
  </si>
  <si>
    <t>PA-OAAS-01-04</t>
  </si>
  <si>
    <t xml:space="preserve">25/02/2021: Reunión con enlaces de género de entidades adscritas para  socializar el plan de acción 2021 del Comité de Asuntos de Género, como lineamiento para las actividades a desarrollar. Se remite matriz que contiene plan de acción 2020. </t>
  </si>
  <si>
    <t>Se cuenta con 5 planes de accion entregadas por las adscritas. Validacion el dia 6 de abril para su aprobacion. Pendiente 1 UPME</t>
  </si>
  <si>
    <t xml:space="preserve">Se cuenta con 6 planes de acción entregadas por las entidades adscritas. </t>
  </si>
  <si>
    <t>Se cuenta con 6 planes de accion entregadas por las adscritas.</t>
  </si>
  <si>
    <t>PA-OAAS-01-05</t>
  </si>
  <si>
    <t>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t>
  </si>
  <si>
    <t>Se encuentra aprobado con versión final (Documento marco que compila y explica los referentes y conceptos claves en DDHH que adopta el Ministerio).
Documento de compromiso en el que el Ministerio de Minas y Energía integra la protección y el respeto de los DDHH como parte de su objetivo misional. versión final.Se han realizado reuniones con Comunicaciones para revisar la estructura del contenido de los materiales asociados a DDHH. Se realizó una revisión de referentes y guías para recibir y gestionar quejas elacionadas con derechos humanos (Guía práctica para el diseño de sistemas de alerta y respuesta temprana de conflictos sociales - PNUD).
Construcción documento borrador sobre el sistema de alerta y respuesta temprana para el sector minero energético. Se desarrolla el documento "Identificacion de Riesgos para personas defensoras de derechos Humanos por actividades del MME".</t>
  </si>
  <si>
    <t>Se revisa con el Ministro y Jefe OAAS el documento compromiso donde se integra la proteccion y el respeto de los DDHH. Se esta preparando documento estrategia de comunicaciones para los asuntos de DDHH.
Avances con comunicaciones frente a la parte grafica,los cuales serian aplicables a los documentos definidos. Construccion documento borrador sobre el sistema de alerta y respuesta temprana para el sector minero energetico. Se desarrolla el documento "Identificacion de Riesgos para personas defensoras de derechos Humanos por actividades del MME"</t>
  </si>
  <si>
    <t>Se cuenta con documento para la adopcion del compromiso con la protección y el respeto de los DDHH. e cuenta con documento borrador y se  realizara talleres con los equipos de DDHH poder identificar responsabilidades y plantear los pilotos con la implementacion de la politica. Se cuenta con la estrategia de comunicaciones. Se socializo documento el cual permite gestionar quejas relacionada con DDHH con Mininterior  y UNP.</t>
  </si>
  <si>
    <t>Se envia comunicación a los directivos para movilizar todo el tema de fortalecimiento de capacidades y conocimientos. La semana del 17 de Agosto se empiezan las capacitaciones. Se socializa el proximo 26 de Julio en el sub comité social. Ajustar alcance para abarcar todo el sector mineroenergetico</t>
  </si>
  <si>
    <t>PA-OAAS-01-06</t>
  </si>
  <si>
    <t xml:space="preserve">Se realiza el primer acercamiento con las adscritas . Se tiente definido plan de accion por parte de UPME y ANH. ANM se hizo una primera reunion , sin embargo no hay claridad frente a la persona delegada para el manejo de DDHH.Sesiones para la homolgacion de conocimeinto frente al mapa de Riesgos con la UPME. </t>
  </si>
  <si>
    <t>Las entidaes adscritas solicitaron mas tiempo para hacer la entrega de los planes de acción. Plazo Máximo.Sesiones para la homolgación de conocimeinto frente al mapa de Riesgos con la UPME, se realiza validación y retroalimentacion frente al mapa de riesgos desarrollado en la plataforma.</t>
  </si>
  <si>
    <t>Las adscritas solicitaron mas tiempo para hacer la entrega de los planes de accion. Plazo Maximo. Sesiones para la homolgacion de conocimeinto frente al mapa de Riesgos con la UPME, se realiza validación y retroalimentacion frente al mapa de riesgos desarrollado en la plataforma.</t>
  </si>
  <si>
    <t>Formulacion del plan de accion con todos los subsectores . Se realiza sesion con ANH y UPME, se avanza en el documento en la definición del plan de trabajo. Los procesos que se tenian contemplados la participacion de las adscritas, ha demandado mas tiempo del planificado entendiendo el tiempo de las mismas. Se tuvo un retraso debido a algunas respuestas y recursos necesarios para la ejecucion de estas actividades. frente al proceso frente al proceso de concertacion para la priorizacion de regiones en las que se llevaran a cabo los pilotos para el testeo de la herramiento del mapa de riesgo</t>
  </si>
  <si>
    <t>se esta trabajando  el plan de trabajo de manera conjunta con las adscritas de cara al seguimiento a cada uno de los planes de accion formulados para el 2021. Adicionalmente se define herramientas por parte de la OAAS para el seguimiento a la implementacion de la politica sectorial de DDHH. Frente a la construcción de sistema de seguimiento y evaluación de la política de derechos humanos, con indicadores, se envio documento instrumento a las diferentes dependencias. El 15 de agosto queda compromiso para envio de resultados y poder contar con una version actualizada del documento.</t>
  </si>
  <si>
    <t>PA-OAAS-01-07</t>
  </si>
  <si>
    <t xml:space="preserve">04/02/2021: Segunda sesión alianza equidad de género en la que se realizó la socialización del estudio sectorial como insumo para la construcción del plan de acción.  </t>
  </si>
  <si>
    <t>Participacion y asistencia a las sesiones conovcadas en el marco de la alianza minero energetica en el mes de Febrero y Marzo</t>
  </si>
  <si>
    <t xml:space="preserve">Participación y asistencia a las sesiones convocadas en el marco de la alianza minero energética en el mes de Abril </t>
  </si>
  <si>
    <t>Asistencia Mes Mayo  en las sesiones convocadas en el marco de la alianza minero energetica</t>
  </si>
  <si>
    <t>Asistencia Mes Junio  en las sesiones convocadas en el marco de la alianza minero energetica</t>
  </si>
  <si>
    <t xml:space="preserve">Frente a la hoja de ruta, Se tiene acciones definidas con empresas, pendiente envio informe final  </t>
  </si>
  <si>
    <t>PA-OAAS-01-08</t>
  </si>
  <si>
    <t xml:space="preserve">Documento borrador frente a la estrategia de socializacion. </t>
  </si>
  <si>
    <t>Definición de la estrategia para la socialización y apropiación del ABC en debida diligencia empresarial en DDHH para las empresas del Sector. Se programa sesión con los grupos para sesiones practicas. Se cuenta con el Diseño de la metodologia y actividades para la socialización del ABC, sin embargo frente a la implementación de estas acciones a incorpar dentro de los planes de acción territorizados en el marco de EDRT  esta sujeto a la definición y asignación de grupos en cada uno de los territorios.</t>
  </si>
  <si>
    <t>Se programa sesion con los grupos para sesiones practicas. Se cuenta con el Diseño de la metodologia y actividades para la socializacion del ABC, sin embargo frente a la implementacion de estas acciones a incorpar dentro de los planes de accion territorizados en el marco de EDRT  esta sujeto a la definicion y asignacion de grupos en cada uno de los territorios.</t>
  </si>
  <si>
    <t xml:space="preserve">Definición de la estrategia para la socialización y apropiación del ABC en debida diligencia empresarial en DDHH . Se cuenta con la primera implementacion en la empresa Miraflores. </t>
  </si>
  <si>
    <t>2da sesion con miraflores se tiene programada para el 11 Agosto. Se lanzó la convocatoria para las empresas con Hidrocarburos. El ABC de debida diligencia se socializo con lideres de Puerto libertador Coordoba</t>
  </si>
  <si>
    <t>PA-OAAS-01-09</t>
  </si>
  <si>
    <t>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</si>
  <si>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Se cuenta con los planes de trabajo apobados por las secretarias tecnicas ORO, COBRE, CARBON y ENERGIA. La próxima semana se espera contar con HIDROCARBUROS.
Se encuentra el borrador del documento frente a la estrategia para el fortalecimiento de la debida diligencia en DDHH.</t>
  </si>
  <si>
    <t>Se cuenta con los planes de trabajo apobados por las secretarias tecnicas ORO y COBRE, CARBON, ENERGIA e  HIDROCARBUROS.
Se encuentra  documento final frente a la estrategia para el fortalecimiento de la debida diligencia en DDHH</t>
  </si>
  <si>
    <t xml:space="preserve">Se cuenta con los planes de trabajo apobados por las secretarias tecnicas ORO y COBRE, CARBON, ENERGIA e  HIDROCARBUROS.
Se encuentra  documento final frente a la estrategia para el fortalecimiento de la debida diligencia en DDHH. Avances en el proceso de construccion del protocolo para una gestión responsable en DDHH en eventos de protesta sociales .Se envio encuestas de las empresas para poder recolectra insumos.En Guajira se realiza presentacion de propuesta con Cerrejon. </t>
  </si>
  <si>
    <t>Guajira: Acompañamiento en reuniones de CP enmarcadas en la EDRT y la estrategia de DDHH.  Participacion de seguimiento frente al plan territorializado del plan de guajira.Se realiza  segunda sesion con cerrejon para levantamiento de informacion. 
Magdalena Medio : se realiza el Protocolo en la Séptima Sesión del Subcomité Social y de Transparencia.
Cordoba: Se llevó a cabo espacio presencial de fortalecimiento de capacidades en la agenda de empresas y derechos humanos con líderes comunitarios de Puerto libertador, en dónde se pudo socializar el ABC de Debida Diligencia en derechos humanos con un enfoque en comunidades.
Acompañamiento en la II Mesa de Relacionamiento del sector minero energético en Córdoba, en dónde presentamos a empresas, autoridades locales y comunidad el ABC de Debida Diligencia en derechos humanos para las empresas del sector.</t>
  </si>
  <si>
    <t>PA-OAAS-01-10</t>
  </si>
  <si>
    <t xml:space="preserve">Se ha realizado gestiones para la consecución de recursos de cooperación itnernacional, incluidas reuniones con equipos [Banco Interamericano de Desarrollo, Banco Mundial, Embajada de Canadá] y la elaboración de fichas de solicitud y planes de acción. </t>
  </si>
  <si>
    <t>Paper enviado a la Embajada de Canada
Banco Mundial : Se envia perfil
GIZ: Terminos de referencia</t>
  </si>
  <si>
    <t>Proceso contratación profesional en temas de Genero en gestión.
Revisión con el equipo de Monica, Jovanny (contexto de territorios priorizados)
Adriana Sanchez (Validacion conextro territorios priorizados)
Nicolai (Integración estrategia putumayo)
Revision con oficina de planeacion y gestion internacional. No se ha recibido respuesta de operacion internacional frente a la ejecucion de la consultoria.</t>
  </si>
  <si>
    <t xml:space="preserve">Proceso contratacion profesional en temas ded Genero en gestión.
Revision con el equipo de Monica, Jovanny (contexto de territorios priorizados)
Adriana Sanchez (Validacion conextro territorios priorizados)
Nicolai (Integracion estrategia putumayo)
Revision con oficina de planeacion y gestion internacional. No se ha recibido respuesta de operacion internacional frente a la ejecucion de la consultoria. </t>
  </si>
  <si>
    <t>Se contrata la persona encargada de gestionar los  espacios de intercambio.</t>
  </si>
  <si>
    <t xml:space="preserve"> se construyo estrategia para la territorializacion de los lineamientos validados </t>
  </si>
  <si>
    <t>PA-OAAS-01-11</t>
  </si>
  <si>
    <t xml:space="preserve">Durante el último trimestre de 2020, se realizó el levantamiento de la información correspondiente a 2019. 
En septiembre de 2021 se iniciará el levantamiento de la información correspondiente a 2020, para lo cual se están realizando gestiones para  la consecución de recuros de cooperación que apoyen el estudio. </t>
  </si>
  <si>
    <t xml:space="preserve">Se cuenta con el estudio sectorial del año 2020. Publicacion la cual se encuentra en la pagina web y en redes sociales </t>
  </si>
  <si>
    <t>Actividad inicia en el mes de Septiembre 2021</t>
  </si>
  <si>
    <t xml:space="preserve">Hitos establecidos para ejecución en el mes de Septiembre </t>
  </si>
  <si>
    <t>PA-OAAS-02-01</t>
  </si>
  <si>
    <t xml:space="preserve">Sin Actividades programadas </t>
  </si>
  <si>
    <t>Se cuenta con documento borrador. Sobre la tercera semana de Abril se realizará divulgacion del documento a las empresas y agremiaciones del sector minero, hidrocarburos y electrico, y diferentes oficinas del ministerio y unidades adscritas. ( Se trabaja sobre la identificacion del potencial de mitigacion para alcanzar las metas de reduccion de emisiones)</t>
  </si>
  <si>
    <t>Se socializa documento en las mesas de cambio climatico. Se construye base de acuerdo a lo concertado en las mesas y se envia a las empresas y adscritas. Se realiza presentación por parte del Ministro sobre la estrategia y adopción de la norma.(PPT)</t>
  </si>
  <si>
    <t>Se realizan algunos ajustes al documento tecnico  y se envió el documento a las  mesas de trabajo. Se realiza evaluación en archivo excel de las actividades de PIGCCMe que deben ser complementadas, actualizadas o eliminadas</t>
  </si>
  <si>
    <t xml:space="preserve">Se realiza sesiones con los demas gremios donde ee recibe comentarios del documento , se cuenta con participacion de  asocarbono, UPME y otras empresas , se consolida estos comentarios los cuales el 50% ya tienes retroalimentacion del equipo.  Se tuvo reunion con el area juridica donde se revisa, se define cronograma de revision para planificar entregables. </t>
  </si>
  <si>
    <t>Con base en el análisis realizado por el equipo de trabajo frente a los comentarios presentados por agremiaciones, entidades del sector y otras empresas, se realizó la socialización de los hallazgos para la actualización del PIGCCme2050. Se espera entregar la versión borrador a finales de agosto. Se determinó una estructura preliminar del documento del PIGCCme 2050, que contempla las actividades de horizonte a 2030 que están en revisión por parte del equipo de trabajo y los pilares de la carbono neutralidad para orientar el desarrollo del sector a 2050.</t>
  </si>
  <si>
    <t>PA-OAAS-02-02</t>
  </si>
  <si>
    <t>El documento se encuentra en revision por parte de la direccion de Hidrocarburos</t>
  </si>
  <si>
    <t>El 30 de Marzo se presenta el borrador mas actualizado sobre la resolucion al ministro y se acuerda desarrollar una estrategia con la OAJ del ministerio para acelerar la publicacion del proyecto normativo.</t>
  </si>
  <si>
    <t xml:space="preserve">Se realizaron reuniones con la OAJ para la revisión del documento acto normativo en conjunto con la direccion de hidrocarburos. Se realiza capacitacion virtual (PPT) - ANH </t>
  </si>
  <si>
    <t xml:space="preserve">Se realiza capacitacion virtual (PPT) - ANH. Estructuramos las capacitaciones para el mes de Junio para atender a personal del MME y empresas del sector.  </t>
  </si>
  <si>
    <t>Se cuenta con comentarios finales por parte de la Oficina de asuntos juridicos frente al documento borrador</t>
  </si>
  <si>
    <t>La versión del proyecto normativo final del está lista. El viceministro dio visto bueno para publicación el documento para comentarios.</t>
  </si>
  <si>
    <t>PA-OAAS-02-03</t>
  </si>
  <si>
    <t>Documentos definitivos y aprobados para la alianza por la carbononeutralidad.</t>
  </si>
  <si>
    <t>Se cuenta con documento borrador. Sobre la tercera semana de Abril se realizara divulgacion del documento a las empresas y agramaciones del sector minero, hidrocarburos y electrico, y diferentes oficinas del ministerio y unidades adscritas. ( Benchmarking internacional lineamiento de carbononeutralidad)</t>
  </si>
  <si>
    <t>Desarrollo del capitulo especifico para todo el tema de la inclusión carbono neutralidad. Adicionalmente se cuenta con un concepto del equipo de cambio climático frente a la estrategia 2050. análisis generalizado de la posición del sector de la posición de los stakeholders frente a la estrategia carbono neutralidad</t>
  </si>
  <si>
    <t>Se realiza informe posicion de stakeholders en lo referente a carbono neutralidad (Según resultados de la 8va mesa de cambio climatico)</t>
  </si>
  <si>
    <t>Se identifica la  posicion de stakeholders en lo referente a carbono neutralidad (Según resultados de la 8va mesa de cambio climatico)</t>
  </si>
  <si>
    <t xml:space="preserve">Se cuenta con algunos insumos tecnicos frente al documento inicial de propuesta de actualización del PIGCCMe y estrategia de carbono neutralidad 2050. El paso a seguir es validar el documento base de la estrategia final </t>
  </si>
  <si>
    <t>PA-OAAS-03-01</t>
  </si>
  <si>
    <t xml:space="preserve">Se reprograma la mesa climatica para la tercera semana de abril (19 y 23 de Abril). En proceso revision documento tecnico final. </t>
  </si>
  <si>
    <t xml:space="preserve">Se realizó la mesa de cambio climático. Se define documento borrador propuesta y contamos con 2 aliados (Colombia inteligente y Grupo de Gestión de la información y servicio al ciudadano).  </t>
  </si>
  <si>
    <t>Se realiza Mesa de Cambio Climatico se realizan diferentes acciones de relacionadas con la participacion ciudadana (Apropiacion social ): Avance de red de cultura energetica, desarrollo para capacitacion frente al uso de la guia de cambio climatico, conversacion con grupos ciudadanos de interes , informe de desarrollo y validacion en validación</t>
  </si>
  <si>
    <t>Se cuenta con actas de las mesas de cambio climatico. , se realizan diferentes acciones de relacionadas con la participacion ciudadana (Apropiacion social ): Avance de reto de cultura energetica (Propuesta de lanzamiento y convenio con Oficina de participacion ciudadana) desarrollo para capacitacion frente al uso de la guia de cambio climatico (4 sesiones y 26 empresas capacitadas), conversacion con grupos ciudadanos de interes (red academica RAU y mesa nacional de energia de jovenes)</t>
  </si>
  <si>
    <t>Se realizo la planeacion de la mesa en 5 sesiones. Se encuentra en gestion el informe del mes de Julio.
Fecha de evento : 24 al 26 de Julio.  Se realizo propuesta de Formulación Estrategia de participación Ciudadana en version final. Se ha realizado mesas de Cambio Climatico, se realizan diferentes acciones de relacionadas con la participacion ciudadana (Apropiacion social ): Avance de reto de cultura energetica (Propuesta de lanzamiento y convenio con Oficina de participacion ciudadana) desarrollo para capacitacion frente al uso de la guia de cambio climatico (4 sesiones y 26 empresas capacitadas), conversacion con grupos ciudadanos de interes (red academica RAU y mesa nacional de energia de jovenes)</t>
  </si>
  <si>
    <t>PA-OAAS-03-02</t>
  </si>
  <si>
    <t>Se realiza solicitud de CDP a la oficina de Planeacion con justificacion tecnica para la realizacion de un nuevo convenio con PNUD.</t>
  </si>
  <si>
    <t>Se cuenta con CDP y se envía estudio previo a PNUD</t>
  </si>
  <si>
    <t>Se cuenta con CDP y se envia estudio previo a PNUD</t>
  </si>
  <si>
    <t>Se obtiene aprobacion del comité contractual para la suscripcion del convenio. En gestion la formalizacion con la firma que corresponda</t>
  </si>
  <si>
    <t>PA-OAAS-03-03</t>
  </si>
  <si>
    <t xml:space="preserve">Avance en la estructuracion de los modulos I y II , Se realizo gestion con la oficina de infraestructura tecnologica y gestión documental para la migración del curso cuando se encuentre desarrollado (moodle). Se presenta propuesta de diseño de imagen por parte del desarrollador al ministerio. </t>
  </si>
  <si>
    <t>Aprobación Modulo I. Etapa final revisión Modulo II. Se realiza asiganción de usuario con INNOVA HUB para iniciar construcción de curso en Moodle del Ministerio. Se realiza reunión con Gestion Humana, se descarta incentivos para el curso. Se cuenta con las piezas de divulgación del curso, que se realiza esta semana para el mininterior y entidades adscritas. Inicio de curso para el 18 de Mayo hasta el 18 de Junio.</t>
  </si>
  <si>
    <t>Restructuracion y revisión Modulo III . Modulo IV se plantea estructura con PNUD y se desarrolla revisiones de materiales anexos como custionairios,webinars, podcast y trabajo transversal . Consolidacion de inscripciones de 235 participantes correspondinetnes a MM , adscritas, empresas y gremios  de los 3 subsectoresInicio de curso para el 18 de Mayo hasta el 18 de Junio.</t>
  </si>
  <si>
    <t xml:space="preserve">Se realiza evento de cierre del curso  el 25 de Junio. de los 200 inscritos, 95 estudiantes han culminado satisfactoriamente el curso. Para lograr los 110, se dejo abierta la plataforma hasta el 12 de julio. </t>
  </si>
  <si>
    <t>PA-OAAS-04-01</t>
  </si>
  <si>
    <t>Analisis por parte del equipo para revisar alianzas. Reporte  contrato MME-ANH. Avance alianzas en : MME-Mtrabajo-ANH. Avance Minterior-MME-ANH.</t>
  </si>
  <si>
    <t xml:space="preserve">Aprobación por Ministerio de trabajo , MME y ANH firmado convenio. (Abril). (Adriana Rueda). </t>
  </si>
  <si>
    <t>Aprobacion por Miniterio de trabajo , MME y ANH firmado convenio</t>
  </si>
  <si>
    <t>PA-OAAS-04-02</t>
  </si>
  <si>
    <t>Se realiza reunion con el equipo Contractual, se define algunos lineamientos para el contrato con PNUD, se revisa recursos bajo un convenio nuevo. Pendiente finalizacion solicitud CDP</t>
  </si>
  <si>
    <t>PA-OAAS-05-01</t>
  </si>
  <si>
    <t>Proceso de contratación</t>
  </si>
  <si>
    <t xml:space="preserve">Se encuentra en revision los terminos de referencia. En proceso de contratacion con el equipo consultor. </t>
  </si>
  <si>
    <t xml:space="preserve">Se encuentra en revisión los terminos de referencia. En proceso de contratación con el equipo consultor. </t>
  </si>
  <si>
    <t xml:space="preserve">Se encuentra en estudio de mercado para poder avanzar en el proceso de Contratacion </t>
  </si>
  <si>
    <t>Se encuenta para aprobacion del proceso de contratos</t>
  </si>
  <si>
    <t xml:space="preserve">pendiente comentarios y validacion por parte de contratacion </t>
  </si>
  <si>
    <t>PA-OAAS-05-02</t>
  </si>
  <si>
    <t xml:space="preserve">Se encuentra en revisión los términos de referencia. En proceso de contratación con el equipo consultor. </t>
  </si>
  <si>
    <t>PA-OAAS-05-03</t>
  </si>
  <si>
    <t>Lanzamiento de la herramienta para poder revisar funcionalidad del CRM (19 Marzo). Inicio de Revisión de Plataforma, Se cuenta con un Cargue  de informacion , y se encuentra en vivo para pruebas. Se encuentra cargado Mesa Cambio climatico, Est. Participacion ciudadana, Reto 2021,PIGME, Alertas y delimitacion y programa de paramos.</t>
  </si>
  <si>
    <t xml:space="preserve">Estandarizacion de información cada vez que se realice un cargue al CRM. Se realiza un primer cargue , se cuenta con el primer formato el cual se envió a la consultoria. El dia viernes se realiza lanzamiento de la herramienta. Se tuvo una primera sesion para resolución de dudas en cuanto al manejo del CRM. Se ha cargado el 50 % de la información identificada en el plan de trabajo. </t>
  </si>
  <si>
    <t>Se tuvo una primera sesion para resolucion de dudas en cuanto al manejo del CRM. Se ha cargado el 80 % de la informacion identificada en el plan de trabajo.</t>
  </si>
  <si>
    <t>Se realiza cargue de informacion en CRM en los procesos de Genero, cambio climatico y DDHH</t>
  </si>
  <si>
    <t xml:space="preserve">Se realiza informe dando estatus al cargue de la informacion en CRM </t>
  </si>
  <si>
    <t>PA-OAAS-06-01</t>
  </si>
  <si>
    <t>Avance cumplidoen el periodo de reporte, se cuenta con documento preliminar de la priorizacion de areas objeto de los pilotos, documento sujeto a ajuste</t>
  </si>
  <si>
    <t>Se cuenta con la aprobacion del documento tecnico minero ambiental. Frente a la aprobacion de los lineamientos preliminares del programa de sustitucion de paramos se encuentran en ajustes finales. ANM DME DFM y OAAS seran los aprobadores de los lineamientos. Se esta trabajando con Min Ambiente referente a los lineamientos.</t>
  </si>
  <si>
    <t xml:space="preserve">Revisión de Perfiles para confirmar aplicabilidad en el objeto del contrato.Se realizó el estudio de mercado pendiente respuesta frente a este contrato. </t>
  </si>
  <si>
    <t xml:space="preserve">Se esta haciendo ajuestes de presupuesto y negociacion para subcripcion del proceso. Se realizo revisión al proyecto de acto administrativo del programa de reconversión. Se cuenta con estudios previos, en ajustes menores para su radicación </t>
  </si>
  <si>
    <t>Se cuenta con documento tecnico aprobado. Se esta haciendo ajuestes de presupuesto y negociacion para subcripcion del proceso. Se realizo revisión al proyecto de acto administrativo del programa de reconversión.</t>
  </si>
  <si>
    <t xml:space="preserve">Se esta haciendo ajustes de presupuesto y negociacion para subcripcion del proceso. Se realizo revisión al proyecto de acto administrativo del programa de reconversión. </t>
  </si>
  <si>
    <t>PA-OAAS-06-02</t>
  </si>
  <si>
    <t>La definicion de recursos para el piloto, dependerá de la priorización, la formulacion de alcances tecnicos se encuentra en ajustes en mesas tecnicas con ANM y UPME.</t>
  </si>
  <si>
    <t xml:space="preserve">Se cuenta con documento preliminar en donde se prioriza las areas objeto del piloto. Frente a los alcances tecnicos se encuentran  en ajustes en mesas tecnicas con ANM y UPME </t>
  </si>
  <si>
    <t>Se cuenta con documento con las areas definidas para el objeto del piloto. Se realiza el estúdio de mercado, pendiente respueta de resultados. Se realiza Gestión con DNP y Javieriana . el estúdio de sondeo de mercado y documentos ya se publicaron en el SECOP.</t>
  </si>
  <si>
    <t xml:space="preserve">Se cuenta con acuerdo de entendimiento con cooperacion alemana .Adicionalmente se adelanta negociacion con universidades y suscripcion del convenio. </t>
  </si>
  <si>
    <t xml:space="preserve">Se cuenta con documento con las areas definidas para el objeto del piloto. Se cuenta con proyecto / Memorando de entendimiento para firma de la Vice con la cooperacion alemana. Radicado para Vo Bo Jefe OAAS. Se cuenta con la formulacion de alcances tecnicos y estudio de mercado </t>
  </si>
  <si>
    <t>Se cuenta con estudios previos listos para radicacion para ejecutar apenas se cuente con el presupuesto aprobado.</t>
  </si>
  <si>
    <t>PA-OAAS-07-01</t>
  </si>
  <si>
    <t>Se recibieron documentos ajustados en el marco del convenio de cooperacion GGC419 -2020 los cuales hacen parte de la consolidacion politica sectorial</t>
  </si>
  <si>
    <t>Se realizaron talleres con los subsectores de Energia y Mineria  para identificar retos y problematicas en la incorporacion de la gestion de riesgo. Adicional se diseña y se divulga formularios para priorizacion de escenarios de riesgo a actores claves de los subsectores (Energia, mineria e Hidrocarburos)</t>
  </si>
  <si>
    <t xml:space="preserve">se realizaron propuestas de ajustes a la estructura de la politica presentada por PNUD. Se socializaron avances de la politica a la DME y Formalizacion minera con el obejtivo de fortalecer su participacion en el proceso. Se reliza la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</si>
  <si>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 xml:space="preserve">Se realiza reunión con PENTA, el cual apoya la consolidación del componente programatico. Se realiza reunión PNUD para discusión de lineas estrategicas. Se define una ruta de trabajo para poder construir el acto administrativo </t>
  </si>
  <si>
    <t>Se consolido por parte de PNUD el componente programatico de la politica el cual fue obejtivo de dos revisiones por parte de la OAAS. A la fecha se cuenta con un documento del componente programatico. Se realizacon sesiones de trabajo con PNUD y PENTA para la definicion de metodologia y alcance de las jornadas de socializacion y validacion. En el mes de Mayo se realizacion talleres de socializacion con la oficina de asuntos ambientales y sociales, se realizo la cuarta mesa tecnica sectorial para validar y socializar el componente programatico, y se realizaron talleres subsectoriales para la validacion y socializacion del componente programatico y priorizacion de acciones para la hoja de ruta de la politica.</t>
  </si>
  <si>
    <t xml:space="preserve">Se encuentra en revision la ultima version del documento de politica y se inicia la consolidacion de metas e indicadores de seguimiento y priorizacion de actividades de corto plazo. Se amplia los plazos del contrato con PNUD ( 15 Julio)  y se han tenido novedades por COVID-19. Se elaboraron piezas de divulgacion de campaña de expectativa frente al lanzamiento de la politica.
En produccion final el video lanzamiento de la politica, aprobando guion y diseño. </t>
  </si>
  <si>
    <t xml:space="preserve">Se cuenta con video completo y piezas. Esta pendiente  la radiacion ante a la OAJ, para la respectiva publicacion a observaciones, al final se enviara al ministro para su visto bueno.Se cuenta con el documento de la politica, el documento de resolucion de adopcion y la memoria justificativa. Pendiente las observaciones realizada frente a la politica </t>
  </si>
  <si>
    <t>PA-OAAS-08-01</t>
  </si>
  <si>
    <t xml:space="preserve">PINES: Se identifican cuellos de botella en el comité  tecnico del 3 febrero y 17 de Febrero. Se prepara una presentacion al Ministro indicando las alertas y el estado de avance de los proyectos para los 3 subsectores como preparacion al CIIPE del 3 Marzo </t>
  </si>
  <si>
    <t xml:space="preserve">Se realizó un comité tecnico en el mes de Marzo en el cual se definieron pasos a seguir para resolucion  de cuellos de botella, seguimiento de los nuevos PINES energias renovables y seguimiento para cada uno de los 3 subsectores </t>
  </si>
  <si>
    <t>Se detecta errores con la información del DNP. Se gestiona reporte para estas novedades (instancia Presidencia- DNP).Lentidud en la gestion de los tramites . Problemática en Corpo Guajira, novedad por temas de COVID-19. Revisar como hacer una gestión de apoyo técnico para dar resolución a los tramites pendientes.</t>
  </si>
  <si>
    <t xml:space="preserve">Se realiza la mesa de alto nivel, la mesa CARS y PINES.
Se vincula el MinAmbiente (DAASU) para apoyar al SINA (2personas) quienes son los que coordinan a la CARs . La idea es realizar una hoja de ruta para entender mas los apoyos requeridas para las CARS. SINA cuenta con un alcance en todos los subsectores  por lo que puede llegar a aimpactar su gestion por la cantidad de requerimientos </t>
  </si>
  <si>
    <t xml:space="preserve">Se realiza informe de la mesa de alto nivel del mes de Junio </t>
  </si>
  <si>
    <t>Frente a las CARS aun continua con falencias frente al personal y la gestión frente a los tramites. Se vincula el MinAmbiente (DAASU) para apoyar al SINA quienes son los que coordinan a la CARs . La idea es realizar una hoja de ruta para entender mas los apoyos requeridas para las CARS.</t>
  </si>
  <si>
    <t>PA-OAAS-08-02</t>
  </si>
  <si>
    <t>Se realizaron 3 Reuniones de concertacion del plan de accion al interior del sector 
acciones sectoriales hidrocarburos: Min Energia ( Dir Hidrocarburos y OAAS), Min Ambiente y ANH.
Acciones sectoriales de Energia: Min Energia, OAAS , Min Ambiente y UPME.</t>
  </si>
  <si>
    <t>Energia: se realiza reunion con minambiente, hay una propuesta de ajuste , pendiente visto de Min ambiente. De 11 productos , 10 se encuentran concertados en el plan de accion.se realizó el primer comité tecnico llega a una aprobación parcial del plan de accion.
Hidrocarburos: de 7 acciones sectoriales quedo pendiente 1.se realizó el primer comité técnico llega a una aprobación parcial del plan de accion. Se realiza sesion para validación de los planes de accion priorizados. Se define hitos producto de la priorizacion que se realizo al interior del sector. Se  realiza informacion frente a la validacion, concertacion y priorizacion de hitos por sector.
Mineria: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</si>
  <si>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 al entregable</t>
  </si>
  <si>
    <t xml:space="preserve">Se cuenta con los planes de accion sectoriales por cada subsector (Energia, Mineria, Hidrocarburos y transversales ) </t>
  </si>
  <si>
    <t>Se cuenta con informe donde se recopila lo gestionado en cada una de las reuniones y se se realiza seguimiento para poder definir el avance cuantitativo en cada uno de los subsectores</t>
  </si>
  <si>
    <t>Se realiza seguimiento al tablero de control diseñado para establecer el estatus de las acciones y productos requeridos por cada subsector</t>
  </si>
  <si>
    <t>PA-OAAS-09-01</t>
  </si>
  <si>
    <t>En compañia del PNUD se desarrollo una linea base para el municipio de Jericó en donde se contemplan 6 dimensiones las cuales tienen en cuenta contexto social, territorial, economico y otras que impacten a la region.</t>
  </si>
  <si>
    <t xml:space="preserve">Se realiza presentación por parte de PNUD frente al dashboard de indicadores para territorio. Se considera aplicable, sin embargo es necesario un programador para que se pueda ajustar los indicadores a los demas territorios. Se realiza análisis de la linea base general aplicados a otros territorios. En construcción levantamiento de información frente a indicadores puntuales de los territorios. En construcción documento teniendo en cuenta el proceso diagnóstico Puerto Wilches y Putumayo. Pendiente revisión Guajira. </t>
  </si>
  <si>
    <t>En construccion documento de indicadores  teniendo en cuenta el proceso diagnostico Puerto Wilches y Putumayo. En gestión  revision Guajira.</t>
  </si>
  <si>
    <t>linea base para Junio Con Jerico y Puerto Wilches</t>
  </si>
  <si>
    <t xml:space="preserve">Se encuentra en validacion con lider de EDRT   los indicadores establecidos en la linea base </t>
  </si>
  <si>
    <t>PA-OAAS-010-01</t>
  </si>
  <si>
    <t xml:space="preserve">Se envió para firmar del señor Ministro el documento final de la estrategia </t>
  </si>
  <si>
    <t>Ok aprobado por ministro el 18 de Marzo. se firma de documento el 12 de Abril donde se hace lanzamiento oficial lanzamiento por parte de comunicaciones.
Se realiza presentacion de la estrategia al equipo OAAS. Se realiza socializacion con el ViceMinisterio de Minas y la UPME.</t>
  </si>
  <si>
    <t xml:space="preserve">Se realiza firma en el evento de la Jugada del Equipo 10, donde se expone la EDRT. Se cuenta con dos piezas de comunicación :
1. Campaña de expectativa. Se publicó y queda OK.
2. Campaña de agradecimiento. Enviar corre de agradecimiento el dia 12 de Abril.
Socialización de la EDRT para el 20 de Abril. Se ha realizado socializacion en la Viceministerio de Minas  y UPME. Pendiente ANM, direccion hidrocarburos y energia.
 </t>
  </si>
  <si>
    <t>Se realiza firma en el evento de la Jugada del Equipo 10, donde se expone la EDRT. Se cuenta con dos piezas de comunicación :
1. Campaña de expectativa. Se publico y queda OK.
2. Campaña de agradecimiento. Enviar corre de agradecimiento el dia 12 de Abril. Socializacion de la EDRT para el 20 de Abril. Se ha realizado socializacion en la Viceministerio de Minas  y UPME. Pendiente ANM, direccion hidrocarburos y energia.</t>
  </si>
  <si>
    <t xml:space="preserve">Se realiza adopcion de laEDRT en el mes de Abril </t>
  </si>
  <si>
    <t>PA-OAAS-011-01</t>
  </si>
  <si>
    <t>Se realiza Instalación de la mesa técnica de articulación intersectorial. Se realizará el 20 de Mayo el primer acercamiento para realizar analisis de la conflictividad.Se Realiza la próxima mesa el 22 de Junio para revisión planes de trabajo.</t>
  </si>
  <si>
    <t>Se Realiza la proxima mesa el 22 de Junio para revision planes de trabajo. Plan Guajira - Cesar. Y se realizó el 27 de Mayo el primer acercamiento para realizar analisis de la conflictividad</t>
  </si>
  <si>
    <t>Se Realiza mesa el 23 de Junio para revision planes de trabajo Cordoba Plan Guajira - Provincia de Cartama.
Se realiza  acercamiento para realizar analisis de la conflictividad</t>
  </si>
  <si>
    <t>Se realizará para el mes de Julio   acercamiento con todos los actores para realizar analisis de la conflictividad</t>
  </si>
  <si>
    <t>PA-OAAS-012-01</t>
  </si>
  <si>
    <t>En gestión con los territorios priorizados</t>
  </si>
  <si>
    <t>*Quebradona: Se cuenta con la infografia del territorio, en proceso de validación. Se habla con  Comunicaciones para realizar actualizaciones de las infografias.Se revisa planes con la empresa para su respectiva gestión versus el MME esta ofreciendo.
*Buritica: acercamiento con los entes territoriales, presentaciones del plan de trabajo mostrando roles frente plan de trabajo.
*Guajira (Mineria): Terminar presentacion para comunicarla al gobernador, se arranca con temas de Cerrejon y diversificacion productiva del departamento.
*Cesar: Reunion con los delegados  para construir el plan Cesar . Construccion e  Incluición del  plan Boqueron. En coordinacion con la ANM para revision y formalizacion del plan.
*Corboda: Se realizara :
1. Cronologia con la ANM y comunidad
2. ANDJ para capacitacion frente a las demandas internacionales.
3. Reunion con Mineras Corboda de alto nivel
4. UNIMIL revision temas de seguridad
5. Respuestas de la comunidad frente a los comprimos de las visita.
6. Estructura Minero energetica de Cordoba.Se realiza hoja de ruta para Minerias Cordoba</t>
  </si>
  <si>
    <t>Avances en Putumayo, Cesar , Guajira, Buriticá, Provincia de Catamá y Soto Norte</t>
  </si>
  <si>
    <t>Se tuvieron avances de actividades frente al sector de hidrocarburos, ya que para este sector se cuenta con apoyo tecnico, estos avances se vieron reflejados en  Meta, Caqueta, Casanare, Arauca. Guajira, cesar, buritica, putumayo planes definidos desde la OAAS</t>
  </si>
  <si>
    <t>PA-OAAS-013-01</t>
  </si>
  <si>
    <t xml:space="preserve">Se cuenta con un documento borrador el cual está siendo validado por el equipo técnico </t>
  </si>
  <si>
    <t xml:space="preserve">Documento Informe técnico final Beneficios integrales. diagnóstico y estúdio de prefactibilidad. Stakeholders identificados PAREX. Se retomo la conversación con la gente de la empresa Urrá y se está desarrollando el plan de trabajo. Pendiente definir hito o actividades del plan para su respectivo seguimiento. </t>
  </si>
  <si>
    <t>Entrega preliminar del plan de implementacion del  proyecto de Paz de Ariporo. borrador inicial sobre las opciones de proyecto que puedan generarse en la empresa Urrá.</t>
  </si>
  <si>
    <t>Se cuenta con Documento Informe tecnico final Beneficios integrales y Documento propuesta sobre adaptacion cambio climatico en providencia. Se cuenta con una version mas avanzada del plan de implementacion y se esta validando algunas modificacion teniendo en cuenta protocolo de bioseguridad por temas de COVID -19.</t>
  </si>
  <si>
    <t xml:space="preserve">Frente a la definicion Plan de implementación del proyecto Paz de Ariporo, Se valido documento respecto a las condiciones y protocolos de bioseguridad por COVID -19 , se anexa documento version final.Adicional a esto se ajusto la hoja de ruta con base en la retroalimentacion de los profesionales de urra y se definieron las acciones consideradas </t>
  </si>
  <si>
    <t>PA-OAAS-014-01</t>
  </si>
  <si>
    <t>No se tenían programadas y no se ejecutaron acciones de este componente en enero</t>
  </si>
  <si>
    <t>No se tenían programadas y no se ejecutaron acciones de este componente en febrero</t>
  </si>
  <si>
    <t>Se definieron los terminos de referencia. Se abre la convocatoria publica con FUPAD (Operador ANH) primer corte 5 de Abril. Aprobacion del cronograma por parte del subcomite social, se adopta la metodologia de conformacion de las mesas.</t>
  </si>
  <si>
    <t xml:space="preserve">27 de Abril se firma contrato de Luis Carlos Pacheco Coordinador Territorial de Magdalena Medio (ANH-FUPAD)
Selección y entrevista contrato enlace comunitario (Angela Martinez ) a 1 de Mayo.
Pendiente contratación de 2 personas.Aprobacion del cronograma por parte del subcomite social,se adopto metodologia de conformacion de las mesas.
Asignacion de cronograma con los enlaces comunitarios para la ejecucion del mismo. </t>
  </si>
  <si>
    <t xml:space="preserve">Aprobacion del cronograma por parte del subcomite social,se adopto metodologia de conformacion de las mesas.
Socializacion de Asignacion de cronograma con los enlaces comunitarios para la ejecucion del mismo. </t>
  </si>
  <si>
    <t>Se realiza contratacion del 100% de los enlaces territoriales.
-coordinador territorial Magdalena medio
-Enlace territorial de relacionamiento
-Enlace territorial de seguimiento
-Apoyo Comunitario 
Se definio plan de trabajo territorial PPII con los enlaces para la conformacion de las mesas.</t>
  </si>
  <si>
    <t>PA-OAAS-014-02</t>
  </si>
  <si>
    <t>Balance de las sesion inagural del primer diologo territorial de puerto wilches en el subcomite social y de transparencia de los PPII.
Adopcion de cronograma para continuar con la ejecución del primer dialogo territorial en el subcomite.
Articulación con el subcomité de aguas superficiales ecosistemas y biodiversidad  de los PPII para la ejecución de los encuentros ambientales en el marco del primer dialogo territorial de los PPII.
Articulacion con Subcomité de sismicidad, hidrogeología y normatividad técnica</t>
  </si>
  <si>
    <t>Articulación con el subcomité de aguas superficiales ecosistemas y biodiversidad, y subcomité sismicidad hidrogeologia y normatividad tecnica de los PPII para la ejecución de los encuentros ambientales en el marco del primer diálogo territorial de los PPII.</t>
  </si>
  <si>
    <t>Se realiza salida con el instituto HUMBOLDT para la instalacion de puntos de monitoreo en el marco de la linea base ambiental. (Ecosistemas y Biovidersidad)</t>
  </si>
  <si>
    <t>Se completo con Minambiente y la ANLA para la ejecucion de los dialogos referidos a los terminos de referencia ambiental (21-26 de Junio).
*Se hizo articulacion  con el instituto humbolt en el mes de mayo y junio.( Reporte estrategia territorial frente a las acciones realizadas)</t>
  </si>
  <si>
    <t>Se adelanto el dialogo de presentacion del proyecto platero y la jornada de dialogos con el Min ambiente y ANLA para socializacion de los terminos de referencia ambiental de los PPII. Pendiente encuentro regional el cual esta previsto en el subcomite social de los PPII</t>
  </si>
  <si>
    <t>PA-OAAS-015-01</t>
  </si>
  <si>
    <t xml:space="preserve">Avance en el analisis minero ambiental de las areas priorizadas en el departamento de Corboda. Se cuenta con el diagnostico de los esquemas de los territorios de Cordoba y se cuenta con un avance frente a Antioquia. </t>
  </si>
  <si>
    <t>Se cuenta con diagnósticos de los esquemas  territoriales de  acuerdo al análisis minero ambiental de las areas priorizadas en el departamento de Corboda y antioquia. En construcción Cesar y Guajira</t>
  </si>
  <si>
    <t xml:space="preserve">Se cuenta con los avances de los analisis de los territorios priorizados. Se formulo estrategia de relacionamiento para soto norte y se valido con la vice. Se prevee llegar a territorio en la ultima semana de Mayo. Se celebro mesa de trabajo con anorí. Se cuenta con reporte y acta de reunion. </t>
  </si>
  <si>
    <t xml:space="preserve">se culmina el analisis de los territorios priorizados . Se han  realizado mesas de trabajo con municipios de sotonorte, california y Surata. Se realizaron visitas de campo y mesas tecnicas en Surata. Pendiente cerrar mesa de trabajo con California. Se celebro mesa de trabajo con anorí. Se cuenta con reporte y acta de reunion. </t>
  </si>
  <si>
    <t>PA-OAAS-015-02</t>
  </si>
  <si>
    <t>Se realizó priorización con el equipo de la estrategia de relacionamiento territorial, donde se define los departamentos de Cordoba y Antioquia para adelantar el diagnostico de esquemas de ordenamiento territorial , se revisa el plan de ordenamiento departamental de Antioquia y revisión de instrumentos de ordenamiento territorial y ambiental en Cordoba.</t>
  </si>
  <si>
    <t>Se brinda apoyo para el análisis del municipio de Cantagallo en reunión con MinVivienda. Avance en el análisis minero ambiental de las areas priorizadas en el departamento de Corboda y antioquia. En construcción Cesar y Guajira.</t>
  </si>
  <si>
    <t>Se brinda apoyo para el analisis del municipio de Cantagallo en reunion con MinVivienda. Avance en el analisis minero ambiental de las areas priorizadas en el departamento de Corboda y antioquia. En construccion Cesar y Guajira. Se realiza reunion con Anorí. Se hace reunion con la ANM para conocer la indicendia del sector en Barrancabermeja y se revisan aspectos de incidencia de ordenamiento territorial con recursos de fedesmeralda.</t>
  </si>
  <si>
    <t xml:space="preserve">Seguimiento formulacion POT Barrancabermeja y se coordinan instancias sectoriales para atender las implicaciones de dicho instrumento.
Se realiza acompañamiento y recomendaciones a la DME respecto a las implicaciones de la adopcion del POF de CorAntioquia. </t>
  </si>
  <si>
    <t>PA-OAAS-05-04</t>
  </si>
  <si>
    <t>Durante el mes de abril de 2021, las Agencias realizaron las siguientes reuniones: Agencia Nacional de Minería: surtió doce (12) espacios de coordinación y concurrencia. • Se desarrollaron de acuerdo a las lineas de acción del Programa de Relacionamiento con el Territorio con los municipios de Repelón (Atlántico), Pácora, Aránzazu y San José (Caldas), Paujil (Caquetá), La Plata (Huila), Distracción, Hatonuevo y Riohacha (La Guajira), El Peñón y Barichara (Santander) y Natagaima (Tolima). Agencia Nacional de Hidrocarburos: realizó tres (3) reuniones de coordinación y concurrencia: • Reunión de coordinación y concurrencia Alcaldía de Saldaña-Tolima. Presentación empresa Hocol Área de E&amp;P COR 9. Reunión de coordinación y concurrencia Alcaldía de Cunday - Tolima. Presentación empresa Hocol Área de E&amp;P COR 9 y Reunión de coordinación y concurrencia Alcaldía de Carmen de Apicalá -Tolima. Presentación empresa Hocol Área de E&amp;P COR 9</t>
  </si>
  <si>
    <t>Durante el mes de junio 2021 las Agencias realizaron 42 reuniones, distribuídas de la siguiente manera:Agencia Nacional de Hidrocarburos:  Durante el mes de junio de 2021 se realizaron 30 reuniones de coordinación y concurrencia por parte de la Agencia Nacional de Hidrocarburos - ANH:1.Reunión coordinación y concurrencia alcaldía de Arboletes, Antioquia2.Reunión coordinación y concurrencia alcaldía de Caucasia, Antioquia3.Reunión coordinación y concurrencia alcaldía de San Juan de Urabá, Antioquia4.Reunión coordinación y concurrencia alcaldía de Córdoba, Bolívar5.Reunión coordinación y concurrencia alcaldía de San Martín de Loba, Bolívar6.Reunión coordinación y concurrencia alcaldía de San Pablo, Bolívar7.Reunión coordinación y concurrencia alcaldía de Tauramena, Casanare8.Reunión coordinación y concurrencia alcaldía de Pailitas, Cesar9.Reunión coordinación y concurrencia alcaldía de Tamalameque, Cesar10.Reunión coordinación y concurrencia alcaldía de Medio San Juan (Andagoya), Chocó11.Reunión coordinación y concurrencia alcaldía de San José Del Palmar, Chocó12.Reunión coordinación y concurrencia alcaldía de La Apartada, Córdoba13.Reunión coordinación y concurrencia alcaldía de Montería, Córdoba14.Reunión coordinación y concurrencia alcaldía de Pueblo Nuevo, Córdoba15.Reunión coordinación y concurrencia alcaldía de San Pelayo, Córdoba16.Reunión coordinación y concurrencia alcaldía de Valencia, Córdoba17.Reunión coordinación y concurrencia alcaldía de Paratebueno, Cundinamarca18.Reunión coordinación y concurrencia alcaldía de Tello, Huila19.Reunión coordinación y concurrencia alcaldía de Santa Bárbara de Pinto, Magdalena20.Reunión coordinación y concurrencia alcaldía de Cumaral, Meta21.Reunión coordinación y concurrencia alcaldía de Puerto Gaitán, Meta22.Reunión coordinación y concurrencia alcaldía de Coello, Tolima23.Reunión coordinación y concurrencia alcaldía de Rovira, Tolima24.Reunión coordinación y concurrencia gobernación de Casanare25.Reunión coordinación y concurrencia ICANH26.Reunión coordinación y concurrencia Corporación Autónoma Regional CVS27.Reunión coordinación y concurrencia Corporación Autónoma Regional CORPOURABÁ28.Reunión coordinación y concurrencia Corporación Autónoma Regional CORPOMOJANA29.Reunión coordinación y concurrencia Corporación Autónoma Regional CVC30.Reunión coordinación y concurrencia Corporación Autónoma Regional CORPOGUAVIOAgencia Nacional de Minería: Se surtieron doce (12) espacios de coordinación y concurrencia con los municipios en Arauca, Boyacá, Caldas, Córdoba, Meta, Santander y Sucre. Se desarrollaron de acuerdo a las lineas de acción del Programa de Relacionamiento con el Territorio con los municipios de Puerto Concordia (Meta), Norcasia, Samaná, Salamina, La Merced, Riosucio y Rio Sucio (Caldas), Ramiriquí y Tibana (Boyacá), Puerto Libertador (Córdoba), Arauquita (Arauca),  Sincelejo (Sucre) y Los Santos (Santander).Durante el primer semestre del 2021, en total se han realizado 156 espacios de coordinación y concurrencia.</t>
  </si>
  <si>
    <t>Se avanzó en la coordinación con autoridades municipales y se llevaron a cabo los siguientes espacios de coordinación y concurrencia: Total julio 2021 - Setenta y tres (73) espacios de coordinación y Concurrencia con Agencia Nacional de Minería y Ciento diez (110) espacios con la Agencia Nacional de Hidrocarburos.</t>
  </si>
  <si>
    <t>Durante el mes de septiembre de 2021, las Agencias realizaron las siguientes reuniones:Agencia Nacional de Hidrocarburos:  Realizó 3 reuniones de coordinación y concurrencia:1.Reunión coordinación y concurrencia alcaldía de San Cristóbal, Bolívar2.Reunión coordinación y concurrencia alcaldía de San Martín, Meta3.Reunión coordinación y concurrencia gobernación de Atlántico Agencia Nacional de Minería: Surtió cuatro (4) espacios de coordinación y concurrencia con los municipios en Caquetá, Nariño y Tolima. Se desarrollaron de acuerdo a las lineas de acción del Programa de Relacionamiento con el Territorio con los municipios de Doncello (Caquetá), Barbacoas (Nariño), Rocenvalles y San Luis (Tolima).</t>
  </si>
  <si>
    <t>PA-OARE-01-01</t>
  </si>
  <si>
    <t>La energía comprometida proveniente de FNCER se cumplió con la subasta de contratos de largo plazo y la subasta de Cargo de  Confiabilidad (CxC) no se presenta modificación (2083 MW del 2020)</t>
  </si>
  <si>
    <t>Durante el mes de abril, se estuvo trabajando en la tercera subasta de contratos de largo plazo dirigida a proyectos FNCER, en este proceso durante este mes se publicaron comentarios del proyecto de resolución que convoca a la subasta y se pretende publicar en firme la resolución que modifica las reglas.</t>
  </si>
  <si>
    <t>Se expidió la resolución 40141 de mayo 7 donde se establecen las reglas para la participación en la subasta</t>
  </si>
  <si>
    <t>Se expidió la Resolución 40179 de 2021 por la cual se convoca a la subasta de contratación de largo plazo, y se designo por medio de un convenio interadministrativo al Administrador de Sistema de Intercambios Comerciales -ASIC como el subastador.</t>
  </si>
  <si>
    <t>Entre el 12 y 23/jul se publicaron los pliegos y bases de condiciones especificas para comentarios del público en general, y el 30/jul, luego de la No objeción del MME, se publicaron estos documentos en definitiva.</t>
  </si>
  <si>
    <t>PA-OARE-01-02</t>
  </si>
  <si>
    <t>La actividad está programada para meses siguientes</t>
  </si>
  <si>
    <t>Actualmente desde este ministerio nos encontramos trabajando en la tercera subasta de contratos de largo plazo dirigida a proyectos FNCER, en este proceso durante este mes se publicó ha comentarios el proyecto de resolución que convoca a la subasta y se pretende publicar en firme la resolución que modifica las reglas</t>
  </si>
  <si>
    <t>Se expidió la resolución 40141 de mayo 7 donde se establecen las reglas para la participación de la próxima subasta</t>
  </si>
  <si>
    <t>PA-OARE-02-01</t>
  </si>
  <si>
    <t>Se avanza en reglamentación relacionada con infraestructura de carga pública de vehículos eléctricos (3634 del 2020)</t>
  </si>
  <si>
    <t xml:space="preserve">Corte información de vehículos eléctricos marzo 2021. Evaluación de incentivos como la contribución para estaciones de carga. Revisión con juridica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</si>
  <si>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 xml:space="preserve">Se responde a comentarios SIC en los considerandos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</si>
  <si>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t>
  </si>
  <si>
    <t>PA-OARE-02-02</t>
  </si>
  <si>
    <t>Pendiente la inauguración del proyecto iniciativa de ciudades energéticas</t>
  </si>
  <si>
    <t>Se sigue avanzando en la implementación de proyectos de ciudades energéticas</t>
  </si>
  <si>
    <t>Se sigue avanzando en la implementación de proyectos de ciudades energéticas y evaluando la implementación del programa nacional de ciudades energéticas.</t>
  </si>
  <si>
    <t>Respecto a la implementación de las victorias tempranas: Pasto, se hizo entrega de 352 bicicletas mecánicas y eléctricas a 7 entidades disponibles en 8 estaciones. Montería, se entrega las acciones implementadas en eficiencia energética en el centro educativo. Fusagasugá, instalación de paneles fotovoltaico en 10 entidades públicas con RETIE, instaladas 55 soluciones FV en sector residencial, a la espera de implementación de medidores inteligentes por parte de CODENSA.</t>
  </si>
  <si>
    <t>Revisión de cronograma para lanzamiento de las iniciativas de Pasto y Monteria</t>
  </si>
  <si>
    <t>PA-OARE-02-03</t>
  </si>
  <si>
    <t>Se cuenta con un capítulo de transporte sostenible acordado por la MITS para estar en el CONPES de transición energética, falta validar si solo esta será la herramienta o si se trabajara igualmente en un documento de estrategia</t>
  </si>
  <si>
    <t>Se han realizado 5 talleres bajo el CONPES de Transición energética del capítulo de movilidad sostenible que incluye los energéticos de bajas y cero emisiones</t>
  </si>
  <si>
    <t xml:space="preserve">Se avanza en documento CONPES de Transición Energética, que incluye un capítulo asociado a la movilidad sostenible. En este momento, se están construyendo las acciones que permitirán fomentar la transición hacia las tecnologías de cero y bajas emisiones y se espera tener una primera versión de este documento a finales de 2021.  </t>
  </si>
  <si>
    <t>PA-OARE-02-04</t>
  </si>
  <si>
    <t>Se entrega documento de estudio el cual evalúa las posibles medidas de eficiencia energética que pueden ser obligatorias para el país, que incluye todos los sectores consumidores</t>
  </si>
  <si>
    <t>Se revisa las medidas de eficiencia energética que pueden ser obligatorias en los distintos sectores (industrial, transporte, residencia, terciario) de acuerdo con el estudio de consultoría realizado en 2020. Se proponen líneas de acción relacionadas con estas medidas obligatorias para ser parte del CONPES de Transición energética.</t>
  </si>
  <si>
    <t>PA-OARE-02-05</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</si>
  <si>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estuvo consolidando el plan de trabajo para ser presentado al secretario de la Mesa Regional Amazónica y al coordinador de la OPIAC y se estuvo coordinando con la Oficina de Asuntos Ambientales y Sociales el espacio para la validación del plan de trabajo. En este momento nos encontramos a la espera de confirmación por parte de la OAAS para sostener este espacio de co-construcción del plan de acción con la Mesa Regional Amazónica.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</si>
  <si>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consolidó el plan de trabajo para ser presentado al secretario de la Mesa Regional Amazónica y al coordinador de la OPIAC. En conjunto con la Oficina de Asuntos Ambientales y Sociales se está solicitando el espacio para la validación del plan de trabajo. Sin embargo, por temas de manifestaciones no se logró concertar el espacio. Se está a la espera que la MRA retome actividades para seguir avanzando en la socialización y co-construcción del plan de trabajo. </t>
  </si>
  <si>
    <t>PA-OARE-02-06</t>
  </si>
  <si>
    <t>Se envió solicitud de información de despliegue de medidores avanzados a los OR, con corte a 31 de diciembre 2020, se cuenta con 18 empresas reportadas, se espera que el mes de febrero se cuente con reporte de corte a 2021</t>
  </si>
  <si>
    <t>Durante el mes de abril de 2021, se recibió el reporte de medidores inteligentes instalados con corte a 31 de diciembre de 2020.</t>
  </si>
  <si>
    <t>Durante este mes se aprobó la Ley de Transición Energética en el Congreso, la cual establece disposiciones sobre el pago del despliegue de AMI. Se están analizando las implicaciones que esta ley tiene sobre la propuesta que se venía trabajando con la CREG, ya que es posible que deba ajustarse o modificarse.</t>
  </si>
  <si>
    <t>Durante el mes de septiembre, se encuentran 446.055 usuarios con equipo de medición inteligente instalada.</t>
  </si>
  <si>
    <t>PA-OARE-03-01</t>
  </si>
  <si>
    <t>25,04</t>
  </si>
  <si>
    <t>PA-OARE-03-02</t>
  </si>
  <si>
    <t>Se actualizó la demanda del mes de enero (5.568 kWh-mes) evidenciándose un reducción con respecto a la proyección de UPME (6.198 kWh-mes)</t>
  </si>
  <si>
    <t>PA-OARE-03-03</t>
  </si>
  <si>
    <t>Se desarrolló una herramienta para estimar el aumento en la tarifa por las inversiones en expansión de cobertura. Se están realizando ajustes a la herramienta de cálculo del componente C</t>
  </si>
  <si>
    <t>Se avanzó en la obtención de la información del SUI directamente y se está trabajando junto con el área de TI en la visualización y tratamiento de datos</t>
  </si>
  <si>
    <t>Se ha realizado seguimiento al desarrollo del observatorio de tarifas e identificación de anomalías. La herramienta desarrrollada previamente y la base de datos fueron suministradas a los desarrrolladores con el fin de que las pudieran emplear. Se revisó la visualización y los datos, se hicieron comentarios y estamos a la espera de que el desarrollador presente nuevamente los ajustes</t>
  </si>
  <si>
    <t>PA-OARE-04-01</t>
  </si>
  <si>
    <t>En sesión de Precreg se discutió la reforma del MEM que contempla más aprticipacion de la demanda y nuevos agentes.
Los lineamientos de política de DERs fueron revisados por la OAJ y el Vice, y se estan realizando los ajustes pertinentes</t>
  </si>
  <si>
    <t>Ya se socializó el proyecto normativo con UPME y CREG, estamos en proceso de recibir comentarios de ellos antes de publicar el proyecto</t>
  </si>
  <si>
    <t>PA-OARE-04-02</t>
  </si>
  <si>
    <t>PA-OARE-04-03</t>
  </si>
  <si>
    <t>Tras el análisis financiero y económico de la propuesta, el tema fue discutido en sesión CREG. La resolución fue revisada por la SIC y actualmente la CREG está haciendo las modificaciones pertinentes para poder emitirla en firme</t>
  </si>
  <si>
    <t>Tras la expedición de la Ley 2099 de 2021, se está evaluando la necesidad de modificar la propuesta de la CREG para la medición inteligente</t>
  </si>
  <si>
    <t>PA-OARE-04-04</t>
  </si>
  <si>
    <t>Como parte del análisis de comentarios de la hoja de ruta de la misión de transformación, se está analizando la viabilidad de hacer esto en el corto plazo.</t>
  </si>
  <si>
    <t>PA-OARE-05-01</t>
  </si>
  <si>
    <t>El 3 de marzo, se realizó reunión con el SGC, el cual presentó el 9 de marzo observaciones extemporáneas a proyecto de resolución sobre Seguridad Física.</t>
  </si>
  <si>
    <t>En fecha 30 de abril, se remitió al SGC el Análisis de Impacto Normativo y el texto del proyecto de resolución sobre seguridad física.</t>
  </si>
  <si>
    <t>PA-OARE-05-02</t>
  </si>
  <si>
    <t>El 26 de marzo, en reunión virtual con MinCIT, se presentó el proyecto de norma para importación y exportación de MR, para la revisión del concepto de reglamento técnico. MinCIT expresó que no se trata de un reglamento técnico.</t>
  </si>
  <si>
    <t>No hubo actividades relacionadas con el proyecto de de norma para importación y exportación de materiales radiactivos. En abril 28, se adelantó reunión virtual con experto de la región, abordando el tema de la necesidad de normatividad para autorizaciones individuales, en particular para las prácticas médicas.</t>
  </si>
  <si>
    <t>PA-OARE-05-03</t>
  </si>
  <si>
    <t>En aras de aclarar lo observado por el SGC, junto con OAJ, en marzo 31 se realizó reunión con la División de participación, transparencia y servicio al ciudadano del DAFP.</t>
  </si>
  <si>
    <t>El 19 de abril, se realizó reunión con el SGC para discutir los aspectos asociados con sus observaciones al proyecto de seguridad fisica. Se contó con la participación del DAFP aclarando que la Entidad ejecutora de la función, debe contar y presentar ante el DAFP un Manifiesto de Impacto Regulatorio.</t>
  </si>
  <si>
    <t>Se adelantaron cuatro (4) reuniones virtuales revisando los contenidos del proyecto de norma para autorización de servicios de dosimetrá personal.</t>
  </si>
  <si>
    <t>Se realizaron tres reuniones virtuales, en revisión del proyecto de norma</t>
  </si>
  <si>
    <t>PA-OARE-06-01</t>
  </si>
  <si>
    <t>Se han atendido todas las solicitudes de las contrapartes de proyectos de cooperación con el OIEA</t>
  </si>
  <si>
    <t>Se han atendido todas las solicitudes de las contrapartes de proyectos de cooperación con el OIEA. En fecha 01-jul, se atendió reunión, OIEA/Minsalud/MME sobre Reactor de Investigación para producción de radiofármacos</t>
  </si>
  <si>
    <t>PA-OARE-06-02</t>
  </si>
  <si>
    <t xml:space="preserve">Ante la no realización de inspección por los inspectores de salvaguardias del OIEA, en ene-10 y ene-13 se reportaron los inventarios de los materiales objeto de salvaguardias, lo cual incluyó las fuentes recibidas durante 2020 en el marco del proyecto de consolidación. </t>
  </si>
  <si>
    <t xml:space="preserve">El 4 de marzo, se remitió al OIEA la declaración de materiales objeto de salvaguardias, correspondientes al cuarto trimestre de 2020. </t>
  </si>
  <si>
    <t>Si bien se realizó el reporte en fecha 31 de mayo, la base de datos del OIEA registró que la información se suministró el 1 de junio, por lo cual tal actividad se reportará en el mes de junio.</t>
  </si>
  <si>
    <t>En fecha 01 de junio, quedó registrado ante el OIEA el reporte correspondiente al segundo trimestre de 2021, que incluye la declaración del año 2020, la declaración del 1er trimestre de 2021</t>
  </si>
  <si>
    <t>En fecha 06-jul, se llevó a cabo reunión virtual con uno de los inspectores de Salvaguardias del OIEA, con el fin de aclarar algunas cifras correspondientes al reporte consolidado de 2020.</t>
  </si>
  <si>
    <t>PA-OARE-06-03</t>
  </si>
  <si>
    <t>Se remitió a OPGI, en fecha feb-23 la matriz sobre cumplimiento de tratados internacionales correspondiente al segundo semestre de 2020.</t>
  </si>
  <si>
    <t>El reporte de cumplimiento de tratados internacionales, se realiza nuevamente en el tercer trimestre del año. Se dirigió comunicación a OPGI expresando interés en continuar el trámite del proyecto de Ley, sobre la Convención Conjunta del Combustible Gastado. Se tramitó ante OIEA la adhesión de Colombia a seis (6) proyectos ARCAL.</t>
  </si>
  <si>
    <t>El reporte de cumplimiento de tratados y acuerdos internacionales, tiene lugar en el primer y tercer trimestre del año. Por lo tanto, este indicador no registra actividad.</t>
  </si>
  <si>
    <t>No se registra actividad, ya que el reporte se realiza en el tercer trimestre.</t>
  </si>
  <si>
    <t>Se recibió la solicitud de OPGI para reportar el cumplimiento de tratados internacionales con corte a primer semestre</t>
  </si>
  <si>
    <t>PA-OARE-07-01</t>
  </si>
  <si>
    <t>En fecha ene-26, se adelantó reunión con el Laboratorio de Radioquímica y Preparación de Muestras – RQP, para aclarar aspectos de notificación de uso de materiales radiactivos.
El SGC solicitó autorización para trasvase de fuente de Co-60 categoría 1, se solicitaron aclaraciones adicionales.</t>
  </si>
  <si>
    <t>En fecha feb-25, se comunica al SGC aceptación de notificación de actividades de instalación categoría 5 – Laboratorio RQP.
La autoridad reguladora canadiense solicitó consentimiento de la autoridad reguladora colombiana para proveer al SGC con fuente de Co-60 categoría 1.</t>
  </si>
  <si>
    <t>En fecha 24 de marzo, se expidió la Autorización al Laboratorio Secundario de Calibración Dosimétrica del SGC, LSCD-002.</t>
  </si>
  <si>
    <t>En fecha 20 de abril se expidió autorización a Importrans Radiactivos Ltda, para el transporte de fuente de Co-60 desde la terminal de carga del aeropuerto El Dorado a la ICGDR del SGC. El 23 de abril se dio visto bueno en la VUCE para la importación de la fuente antes referida.</t>
  </si>
  <si>
    <t>En fecha 13 de mayo, se remitió comunicación al Reactor Nuclear de Investigación, con nueve (09) carnés de capacitados en protección radiológica, en el periodo abril de 2020 a febrero de 2021. En mayo 26, se adelantó mesa de trabajo con el LSCD para la actividad de  instalación de fuente de Co-60 en irradiador C-100.</t>
  </si>
  <si>
    <t>En fecha 03-jun, al LSCD se le dio visto bueno para el procedimiento de instalación y puesta en funcionamiento del irradiador G-100</t>
  </si>
  <si>
    <t xml:space="preserve">En fecha 16-jul, se remitieron dos (2) carnés de capacitados en protección radiológica, al Reactor Nuclear de investigación IAN-R1, sobre la base de evaluaciones llevadas a cabo virtualmente en junio 30 de 2021. </t>
  </si>
  <si>
    <t>PA-OARE-07-02</t>
  </si>
  <si>
    <t>En fecha 03 de mayo, vía on-line se actualizó y verificó la información correspondiente a los materiales objeto de  Salvaguardias que se encuentran en la ICGDR. Este inventario incluye las fuentes ingresadas a la instalación a partir del proyecto de consolidación.</t>
  </si>
  <si>
    <t>PA-OARE-07-03</t>
  </si>
  <si>
    <t>A Sievert SAS, se remitieron dosímetros de cuerpo entero y extremidades con tecnologías TLD y OSL, como parte del ejercicio de intercomparación con el LSCD del SGC.
Se recibió solicitud de renovación de autorización de la empresa prestadora de servicios de dosimetría personal de Care Dosimetry.</t>
  </si>
  <si>
    <t>El 5 de marzo, se autorizó a Importrans el transporte de la fuente de Co-60 ubicada en Santa Marta con destino a la ICGDR del SGC.
A Radproct SAS se le autorizó en VUCE la importación de fuente de Co-60 para calibración de instrumentos de protección radiológica.</t>
  </si>
  <si>
    <t xml:space="preserve">En fecha 14 de abril, A Sievert SAS, se le expidieron las autorizaciones SV-003 y SV-004, para la prestación de servicios de dosimetría personal mediante tecnologías TLD y OSL </t>
  </si>
  <si>
    <t>En fecha 03 de mayo, se realizó visita a Benoma Scientific SAS, encontrando que la empresa no opera. A posteriori se recibió correo electrónico informando el cierre del servicio se dio por deceso del Representante Legal. Se inspeccionó a SELIG de Colombia como parte del proceso de renovación de autorización. Se dio respuesta a Nuclear Service sobre calibración de detectores de radiación.</t>
  </si>
  <si>
    <t>Como parte del trámite para renovación de autorizaciones de empresas prestadoras de servicios de dosimetría, con el fin de realizar ejercicio de intercomparación, se recibieron de SELIG de Colombia y de CARE DOSIMETRY, los dosímetros para irradiación controlada.</t>
  </si>
  <si>
    <t>Los dosímetros de Selig y Care Dosimetry fueron remitidos al LSCD junto con las dosis definidas por GENCAN para adelantar ejercicio de intercomparación. Se dio respuesta a consulta de International Nuclear Industry SAS sobre importación de fuentes exentas y fuente radiactiva categoría 5. Se aclara a Nuclear Service SA que el trámite para autorizar servicio de calibración, debe adelantarlo ante el MME.</t>
  </si>
  <si>
    <t>PA-OARE-07-04</t>
  </si>
  <si>
    <t>En fecha ene-29, se solicitó al SGC información de segunda fuente de Cs-137 hallada en chatarra de la firma DIACO GERDAU</t>
  </si>
  <si>
    <t>El 17 de marzo, se realizó reunión con el SGC para acordar los parámetros objeto de revisión sobre la delegación de funciones. El 26 de marzo se remitió comunicación al SGC, listando las solicitudes pendientes de solución para 2020 y lo corrido de 2021. También el 26 de marzo se adelantó reunión para acceso del MME al sistema de información Xué del SGC. El 31 de marzo, se envió documento que establece los requerimientos de consulta automática para todos los repositorios de datos asociados con la delegación de funciones.</t>
  </si>
  <si>
    <t>En abril 7 se solicitó al SGC el listado de instalaciones de gammagrafía industrial que poseen 4 o más proyectores y el listado de instalaciones de diagrafía de pozos con fuentes de Am-241 cuya actividad sea mayor a 592GBq (16Ci). El 19 de abril se realizó reunión de seguimiento a los compromisos establecidos en las reuniones del mes de marzo.</t>
  </si>
  <si>
    <t>En fecha 18 de mayo, el SGC remitió informe de funciones delegadas correspondiente al bimestre feb-mar de 2021. En fecha 18 de mayo, el SGC realizó presentación sobre el sistema de información Xué que utiliza el Grupo de Licenciamiento y Control para registrar lo concerniente a autorizaciones e inspecciones de las instalaciones usuarias de MR. En fecha 26 de mayo se realizó reunión para acordar los requisitos para la migración de datos del Xué al RAIS.</t>
  </si>
  <si>
    <t>En fecha 17-jun se realizó segunda reunión para establecer los protocolos de migración del Xué (SGC) al RAIS (MME). El 09-jun, se realizó reunión MinCIT/SGC/MME para establecer los lineamientos de interoperabilidad de las tres entidades en la VUCE.</t>
  </si>
  <si>
    <t>En fecha 30-jul, se remitió oficio al SGC reiterando las solicitudes pendientes de respuesta y se le reiteró remitir el informe correspondiente al periodo abr-may</t>
  </si>
  <si>
    <t>PA-OARE-08-01</t>
  </si>
  <si>
    <t>Se invitó a personal femenino de Cancillería, INC y SGC a participar el 2 de marzo en el evento de IE University: "Why is gender equality a smart business?"</t>
  </si>
  <si>
    <t>En el evento “Why is gender equality a smart business”, que tuvo lugar vía web el 2 de marzo de 2021, hubo participación de 4 mujeres de Colombia (SGC, Cancillería y 2 de OARE). participó personal femenino del Instituto Nacional de Cancerología, del Servicio Geológico Colombiano y de la Cancillería. Se abordaron temas de igualdad de género, empoderamiento y liderazgo femenino en el crecimiento económico, entre otros; y se planteó una discusión, sobre las diferentes acciones que pueden ayudar a las empresas a lograr la igualdad e inclusión de género al tiempo que impulsan su productividad.</t>
  </si>
  <si>
    <t>Se atiende invitación para participación femenina en panel sobre generación nucleo-eléctrica, en el mes de junio.</t>
  </si>
  <si>
    <t>En el marco de la serie regional para atención a eventos con afectación a la seguridad física, la gerencia de Sequimed, empresa dedicada al transporte de materiales radiactivos, realizó corta presentación sobre propuesta de creación de una red regional para atención de tales eventos.</t>
  </si>
  <si>
    <t>En fecha 02-jun, en el marco del ciclo de conferencias sobre seguridad física en el transporte de materiales radiactivos, con participación del DOE-USA, WIN Global, WIN ARCAL, el OIEA y GENCAN, se realizó el evento de equidad de género en las actividades de transporte de materiales radiactivos y nucleares. El objetivo de la sesión, fue mostrar el avance en la región y el objetivo a cumplir con la creación del capítulo WIN ARCAL. Participaron 127 personas de Argentina, Brasil, Chile, Costa Rica, Cuba, Ecuador, Estados Unidos, México, Perú, Uruguay y Colombia</t>
  </si>
  <si>
    <t>Ante iniciativa del DOE-USA y MME, del 27 al 30 de Julio se realizó el curso de Capacitación para inspectores de seguridad de fuentes radiactivas (RSSI). Al curso dictado por instructores de la Oficina de Seguridad Radiológica - ORS de la Administración Nacional de Seguridad Nuclear-NNSA de USA, asistió personal femenino del SGC y del MME.</t>
  </si>
  <si>
    <t>PA-OARE-09-01</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</si>
  <si>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t>
  </si>
  <si>
    <t>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</si>
  <si>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t>
  </si>
  <si>
    <t>Se hicieron observaciones a proyecto Aceleración de la descarbonización con energía geotérmica para la producción y almacenamiento de hidrógeno verde.</t>
  </si>
  <si>
    <t>En fecha 3-jun se adelantó reunión con la Sociedad Alemana de Cooperación Internacional – GIZ, para planificar curso sobre Hidrógeno Verde en Colombia. El 25-jun, el consultor contratado por GIZ, HINICIO, presentó la temática a desarrollar en el curso.</t>
  </si>
  <si>
    <t>PA-OARE-09-02</t>
  </si>
  <si>
    <t>En feb-19 se adelantó reunión con ANLA para ampliar comentarios relacionados con términos de referencia para elaboración de estudios de impacto ambiental en proyectos de exploración geotérmica.</t>
  </si>
  <si>
    <t xml:space="preserve">No se registró actividad
</t>
  </si>
  <si>
    <t>La promoción de la Geotermia como Fuente de Energía No Convencional–FNC en el País, está en cabeza del Despacho del Viceministro de Energía y de la Dirección de Hidrocarburos. El 8 de abril, se adelantó reunión con DIMAR revisando el tema de concesiones para proyectos eólicos offshore.</t>
  </si>
  <si>
    <r>
      <t xml:space="preserve">En fecha 24 de mayo, se participó junto con Ministerio de Vivienda, Ciudad y Territorio, Ministerio de Ambiente y la Corporación Autónoma Regional del Alto Magdalena, en presentación de la Universidad del Huila sobre Tratamiento térmico de residuos sólidos municipales para generación híbrida en los municipios del Huila. Se recomendó replantear el proyecto analizando el marco normativo y realizar estudios de viabilidad técnica, financiera, comercial y económica, antes de volverlo a presentar.
Con destino a </t>
    </r>
    <r>
      <rPr>
        <i/>
        <sz val="9"/>
        <rFont val="Calibri"/>
        <family val="2"/>
        <scheme val="minor"/>
      </rPr>
      <t xml:space="preserve">Clean Energy Finance Investment Mobilization -CEFIM, </t>
    </r>
    <r>
      <rPr>
        <sz val="9"/>
        <rFont val="Calibri"/>
        <family val="2"/>
        <scheme val="minor"/>
      </rPr>
      <t>se emitió concepto favorable sobre proyecto “Condiciones propicias para la financiación de energías renovables: conocimiento para la bioenergía”
En fecha 18 de mayo, se participó en reunión donde el consultor contratado por el Banco Mundial, presentó la consultoría para obtener la hoja de ruta para proyectos de generación eólica Offshore</t>
    </r>
  </si>
  <si>
    <t>El grupo de Geotermia, realizó modificaciones y nueva versión de el Decreto deGeotermia, incluyendo comentarios del Ministerio de Ambiente y Desarrollo Sostenible</t>
  </si>
  <si>
    <t>Renovabling Consulting Group, realizó encuesta preliminar a ANH, UPME, ANLA, DIMAR, Sociedad de Energías Renovables Colombia-SER y MME y Minambiente. La encuesta tenía como objeto establecer línea base para recopilar información para la hoja de ruta, oportunidades y desafíos a ser considerados en la explotación offshore eólica. GENCAN realizó comentarios que se consolidaron en documento que se remitió al consultor.
En fecha 28-jul, inició curso “Off-shore wind trainning” que tendrá sesiones quincenales hasta el mes de diciembre de 2021.</t>
  </si>
  <si>
    <t>PA-OARE-09-03</t>
  </si>
  <si>
    <t>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</si>
  <si>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El 24 de marzo, ante el grupo de Carbono-neutralidad del MME, se realizó presentación sobre aspectos de la nucleo-energía en Colombia y cómo contribuye a la reducción de emisiones de CO2.</t>
  </si>
  <si>
    <t>Se realizó solicitud al OIEA para vincular al MME como parte del proyecto RLA2017 el cual tiene los productos: Capacidades para evaluar estrategias energéticas para mitigación del cambio climático; Estudio sobre el posible pale de la nucleoenergía en los países de la región; y Estudios integrales sobre desarrollo energético realizados en la región.</t>
  </si>
  <si>
    <t>En fecha 30-jun, se adelantó reunión con el equipo del senador Edgar Palacio para la revisión de los requerimientos nacionales para la importación y operación de un reactor modular de cuarta generación con fines de generación de energía eléctrica. Se adelantaron preparativos con el OIEA para curso virtual de Derecho Nuclear a realizarse en el mes de julio.</t>
  </si>
  <si>
    <t>El 08-jul, GENCAN y Grupo de Gestión Ambiental participaron en reunión con firma consultora de cambio climático. El consultor presentó escenarios de costos de la nucleoenergía para descarbonización. Los valores fueron objetados por el personal del MME asistente a la reunión.
Los días 6, 7 y 8 de julio con expertos del OIEA, GENCAN realizó el Primer taller nacional de Derecho Nuclear, participaron 32 asistentes de diferentes Entidades del orden nacional.</t>
  </si>
  <si>
    <t>PA-OARE-010-01</t>
  </si>
  <si>
    <t>En feb-25,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</si>
  <si>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En fechas 19 y 25 de marzo, se adelantó reunión con ANLA revisando las observaciones sobre el documento de criterios de protección radiológica para los PPII.</t>
  </si>
  <si>
    <t>En fecha 15 de abril, se realizó reunión con ANLA para tratar temas de radionucleidos de origen natural en diferentes biotas y se dio continuación a la revisión de los criterios de protección radiológica para los PPII.</t>
  </si>
  <si>
    <t>En fecha 04 de mayo, se culminaron las mesas de trabajo con ANLA revisando las observaciones sobre el documento de criterios de protección radiológica para los PPII.</t>
  </si>
  <si>
    <t>En 04-jun, en reunión con ANLA, GENCAN presentó los niveles orientativos sobre exposición de radiación durante el desarrollo de las actividades de los PPII</t>
  </si>
  <si>
    <t>PA-OARE-010-02</t>
  </si>
  <si>
    <t>En fecha feb-4 se realizó reunión donde MME presentó a ANLA la metodología para caracterizar radionucleidos de origen natural en los PPII.</t>
  </si>
  <si>
    <t>Promovido por OAAS el 23 y 24 de marzo, GENCAN participó en Taller de Validación de escenarios accidentales priorizados (sectores: hidrocarburos, minería y energía eléctrica). En el marco de la estructuración de la política sectorial en gestión del riesgo, se presentó el tema de materiales radiactivos naturales desde la óptica de la injerencia en los sectores de hidrocarburos, minería y energía eléctrica.</t>
  </si>
  <si>
    <t>Se remitió documento de criterios de protección radiológica para los PPII, para revisión de experto de la región.</t>
  </si>
  <si>
    <t>El 04 de mayo a solicitud de ANLA, GENCAN presentó tópicos asociados con unidades radiométricas, conceptos básicos de radiación y equipamiento para detección de radiación debida a NORM en los PPII.
En fecha 24 de mayo, GENCAN participó en Taller acciones - política pública, para la gestión de riesgo de desastres del sector minero-energético.</t>
  </si>
  <si>
    <t>Se realizó nueva versión del documento de criterios de vigilancia radiológica durante el desarrollo de los PPII, donde se incluyeron los niveles orientativos sobre exposición a radiación debida a materiales NORM.</t>
  </si>
  <si>
    <t>En cuestionario on-line se recibió la información de los 10 países miembros del Foro Iberoamericano de Organismos Reguladores – FORO y se socializaron las principales conclusiones ante el Comité Técnico Ejecutivo del FORO en fecha 13 de julio.</t>
  </si>
  <si>
    <t>PA-OCI-01-01</t>
  </si>
  <si>
    <t>Este informe se efectuara en el cuarto trimestre de 2021</t>
  </si>
  <si>
    <t>PA-OCI-01-02</t>
  </si>
  <si>
    <t xml:space="preserve">La programacion de estas mesas inicia en el primer trimestre de 2021 </t>
  </si>
  <si>
    <t>Se realizó MARC-2021-001 Al Grupo de Comunicaciones y Prensa y las evidencias se encuentran registradas en la carpeta:  Oficina_Control_Interno\\172.17.0.150\c0)(Z:)</t>
  </si>
  <si>
    <t xml:space="preserve">La programacion de estas mesas se elaborarran a partir de tercer trimetre de  2021 </t>
  </si>
  <si>
    <t xml:space="preserve">La programacion de estas mesas se elaborarran a partir de tercer trimestre de  2021 </t>
  </si>
  <si>
    <t>En el mes de junio  de 2021 se  realizó una mesa de analisis y valoracion de riesgos al Grupo de  Jurisdiccion Coactiva . Las evidencias se encuentran registradas en la carpeta:  Oficina_Control_Interno\\172.17.0.150\c0)(Z:)</t>
  </si>
  <si>
    <t>En el mes de julio  de 2021 se  realizó una mesa de analisis y valoracion de riesgos a la Direccion de Formaliacion Minera  2021-005, una mesa una mesa a la Direccion de minaeria Empresarial 2021-003 y una mesa  al Grupo de Ss Adminnistrativos Las evidencias se encuentran regsitradas en la carpeta:  Oficina_Control_Interno\\172.17.0.150\c0)(Z:)</t>
  </si>
  <si>
    <t>PA-OCI-01-03</t>
  </si>
  <si>
    <t xml:space="preserve">La programacion de estas mesas inicia en el segundo trimestre de 2021 </t>
  </si>
  <si>
    <t>Se efectuo mesa de analisis y prevencion de riesgo al Grupo de Infraestructuta tecnologica, la cual se encuentra dicumentada en la carpeta Oficina_Control_Interno (\\172.17.0.150\c0) (Z:)</t>
  </si>
  <si>
    <t>En el mes de junio  de 2021 se  realizó una (1) mesa  de asesoria y prevencion, en la oficinade Planeacion y Gestion Internacional. Las evidencias se encuentran registradas en la carpeta:  Oficina_Control_Interno\\172.17.0.150\c0)(Z:)</t>
  </si>
  <si>
    <t>Las dos mesas de Asesoria y Prevencion resotantes se encuentran perogramadas para el tercer trimestre del año 2021 en el mes de  Noviembre</t>
  </si>
  <si>
    <t>PA-OCI-01-04</t>
  </si>
  <si>
    <t>Este informe se efectua de manera semestral en febrero y julio de 2021</t>
  </si>
  <si>
    <t>El próximo informe se efectuara en el mes de Julio de 2021</t>
  </si>
  <si>
    <t>PA-OCI-01-05</t>
  </si>
  <si>
    <t xml:space="preserve">Estos documentos de seguimeinto inician en  febrero de 2021 </t>
  </si>
  <si>
    <t>Se realizo seguimiento, medicion, analisis y evaluacion al porgrama de Auditoria Interna Independiente PAII del ministerio de Minas y Energía a 31 de diciembre de 2020. SEGUIMIENTO- 2021-002 que se encuentra publicado en el portal Web de la entidad.</t>
  </si>
  <si>
    <t>El próximo documentos de seguimiento se efectuara en el mes de abril de 2021</t>
  </si>
  <si>
    <t>Se realizo seguimiento, medicion, analisis y evaluacion al porgrama de Auditoria Interna Independiente PAII del ministerio de Minas y Energía a 31 de marzo de 2021. SEGUIMIENTO- 2021-008 que se encuentra publicado en el portal Web de la entidad.</t>
  </si>
  <si>
    <t>Se realizo seguimiento, medicion, analisis y evaluacion al porgrama de Auditoria Interna Independiente PAII del ministerio de Minas y Energía a 31 de marzo de 2021. SEGUIMIENTO- 2021-008 que se encuentra publicado en el portal Web de la entidad. El proximo informe se efectuara en el mes de julio de 2021</t>
  </si>
  <si>
    <t>Se realizo seguimiento, medicion, analisis y evaluacion al porgrama de Auditoria Interna Independiente PAII del ministerio de Minas y Energía a 30 de junio  de 2021. El seguimiento se encunetra publicado en el portal Web de la entidad. El proximo informe se efectuara en el mes de octubre de 2021</t>
  </si>
  <si>
    <t>PA-OCI-01-06</t>
  </si>
  <si>
    <t>Estas mesas de seguimiento se encuentran programadas para el tercer trimestre de 2021</t>
  </si>
  <si>
    <t>Estas mesas de seguimiento se encuentran programadas para el tercer trimestre de 2021, en el ,es de septiembre.</t>
  </si>
  <si>
    <t>PA-OCI-01-07</t>
  </si>
  <si>
    <t>Mediante correo electronico del 15 de enero de 2021 se realizó propuesta inical de formulacion  del programa de Auditoria Independiente- PAII 2021, para consideracion de la jefe de la OCI y del Grupo de trabajo. La propuesta se encuentra ubicada en la carpeta Oficina_Control_Interno\\172.17.0.150\c0)(Z:) carpeta programa auditoria interna 2021.</t>
  </si>
  <si>
    <t>Mediante correo electronico del 11 y 17 de febrero  de 2021, se presentaron las consideraciones relevantes de la formulacion al programa  de Auditoria Independiente- PAII 2021. La propuesta se encuentra ubicada en la carpeta Oficina_Control_Interno\\172.17.0.150\c0)(Z:) carpeta programa auditoria interna 2021.</t>
  </si>
  <si>
    <t>PA-OPGI-01-01</t>
  </si>
  <si>
    <t>1. Cooperación técnica no reembolsable del Banco Mundial para una consultoría en implementación de política de género del sector en Colombia.</t>
  </si>
  <si>
    <t>Este mes si bien se gestionaron propuestas de cooperación no se recibieron confirmaciones de aprobación por parte de los cooperantes</t>
  </si>
  <si>
    <t>Este mes si bien se gestionaron propuestas de cooperación no sólo se recibión la confirmación de aprobación de una propuesta remitida a la Embajada de Canadá</t>
  </si>
  <si>
    <t>Este mes si bien se gestionaron propuestas de cooperación no se recibió la confirmación de aprobación de alguna de las gestiones realizadas</t>
  </si>
  <si>
    <t>Se aplicaron a varios proyectos y hasta el momento se están ejecutando</t>
  </si>
  <si>
    <t>PA-OPGI-01-02</t>
  </si>
  <si>
    <t>1. Sesión de intercambio de conocimiento con la Fundación Rockefeller para conocer su experiencia en procesos de reconstrucción a ser aplicados en el caso de Providencia.
2. Intercambio de experiencias con la Embajada de UK en eólicos Offshore.
3. En el marco de la cooperación con la IEA se pudo acceder a una sesión de introducción al Curso en Línea sobre Eficiencia Energética en Edificaciones.</t>
  </si>
  <si>
    <t>1.En el marco de la cooperación con la IEA se pudo acceder a una sesión de introducción sobre el curso de indicadores de eficiencia energética.
2. Se coordinó con la Embajada de Noruega en Colombia  capacitaciones lideradas por ICH Noruega y ACOLGEN en temas de  hidrógeno y geotermia.
3. Se continuó con las sesiones de capacitación con empresas danesas sobre eficiencia energética, realizando la segunda sesión enfocada en Distritos Térmicos, con participación de funcionarios del Ministerio y de FENOGE.</t>
  </si>
  <si>
    <t xml:space="preserve">1.En el marco de la cooperación con la IEA se pudo acceder a una sesión con una experta en temas de AMI
Esta cooperación técnica de fortalecimiento de capacidades no pudo ser cuantificada porque es información no facilitada por la contraparte.
*El cumplimiento parcial de la meta de este indicador está proyectado para el mes de junio, para entonces se reportará el logro del mismo </t>
  </si>
  <si>
    <t>1. Se desarrolló una sesión de intercambio con el equipo del Puerto de Rotterdam en temas de hidrógeno.</t>
  </si>
  <si>
    <t>1. Se desarrolló una sesión de fortalecimiento de capacidades en temas de energía eólica offshore  con el apoyo de UKPACT.
2. Se realizó una sesión de fortalecimiento de capacidades sobre hidrógeno con el apoyo de GIZ</t>
  </si>
  <si>
    <t>PA-OPGI-02-01</t>
  </si>
  <si>
    <t xml:space="preserve">3/03/21 CERAWEEK Foro para América Latina 9/03/21 -  PDAC
15/03/21 - Encuentro de ministros de minas PDAC
16/03/21 Asamblea del BID
16/03/21 Berlin Energy Transition - Dialogue 2021
16/03/21 Berlin Energy Transition Dialogue - BDI
15/03/21 First Commission Meeting IEA </t>
  </si>
  <si>
    <t>13/04/21 - 2021 BNEF Summit New York
14/04/21 BID - Congreso del Hidrógeno para América Latina y el Caribe (H2LAC).</t>
  </si>
  <si>
    <t>20/05/21 Reunión número XV de CANREL
25/05/21 ONU - Global Roundtable on Extractive Industries.
26/05/21 - Congreso de la República de Perú - Foro de Alto Nivel "El Futuro de las Energías Renovables y la Transición ENergética en América Latina".
27/05/21 Entrevista SEforAll.</t>
  </si>
  <si>
    <t xml:space="preserve">23/06/21 Foro Ministerial del Diálogo de Alto Nivel sobre Energía de la ONU
24/06/21 Segunda reunión de la Comisión Global de la IEA para las Transiciones Energéticas Limpias Centradas en las Personas. </t>
  </si>
  <si>
    <t>1/07/21 2nd  Latin America Roundtable</t>
  </si>
  <si>
    <t>PA-OPGI-02-02</t>
  </si>
  <si>
    <t xml:space="preserve">05/03/21 WEF- Energy Transition Roundtable: Latin America
9/03/21 - Reunión sobre los Energy COMPACTS con la Secretaría del Dialogo de Alto Nivel
sobre energía.
11/03/21 - Reunión de los Global Champions de Transición Energética del Dialogo de Alto Nivel sobre energía.
17/03/21 - Reunión de Comité de Coordinación - RELAC
24/03/21 - Discusión de los foros ministeriales del Dialogo de Alto Nivel
•  26/03/21 - Reunión técnica de los Global Champions en transición energética en el Diálogo de Alto Nivel. </t>
  </si>
  <si>
    <t>14/04/21 Segunda reunión del grupo técnico de trabajo de la temática de Transición Energética del Diálogo de Alto Nivel sobre Energía
20/04/21 Taller introductorio de los Energy Compacts en el marco del Diálogo de Alto Nivel sobre Energía
22/04/21 Reunión bilateral con el equipo de Naciones Unidas que coordina los Energy Compacts.</t>
  </si>
  <si>
    <t>4/05/21 Reunión para coordinar un piloto de identificación de necesidades para el despliegue de energías renovables en el marco de la iniciativa RELAC.
5/05/21 Reunión preparatoria para los foros ministeriales del Dialogo de Alto Nivel sobre Energía de la ONU.
25/05/21 Y 26/05/21 Sesión XXI del Consejo de la IRENA
12/05/21 Reunión de coordinación de RELAC.
20/05/21 Reunión final del grupo técnico de trabajo de la temática de Transición Energética del Diálogo de Alto Nivel sobre Energía.</t>
  </si>
  <si>
    <t>23/06/21 Side Event - RELAC Energy Compact
1/06/21 Reunión del Subcomité de CANREL para analizar los comentarios de los países de la CAN sobre los borradores de reglamentos de la decisión CAN 816
9/06/21 Reunión del Subcomité de CANREL para analizar los comentarios de los países de la CAN sobre los borradores de reglamentos de la decisión CAN 816
18/06/21 Reunión del Subcomité de CANREL para analizar los comentarios de los países de la CAN sobre los borradores de reglamentos de la decisión CAN 816
30/06/21 - Reunión del Subcomité de CANREL para analizar los comentarios de los países de la CAN sobre los borradores de reglamentos de la decisión CAN 81624/06/21 Segunda reunión</t>
  </si>
  <si>
    <t>13/07/21  Junta de Expertos de OLADE
14/07/21 Junta de Expertos de OLADE
12/07/21 V Reunión del Subcomité de CANREL para analizar los comentarios de los países de la CAN sobre los borradores de reglamentos de la decisión CAN 816
27/07/21 VI Reunión del Subcomité de CANREL para analizar los comentarios de los países de la CAN sobre los borradores de reglamentos de la decisión CAN 816</t>
  </si>
  <si>
    <t>Se viene trabajando en la organización de la capacitación de los auditores internos</t>
  </si>
  <si>
    <t>Se definieron los responsables y la información requerida para la reunión de la alta dirección</t>
  </si>
  <si>
    <t>Se está recopilando y organizando toda la información para la revisión por la alta direción</t>
  </si>
  <si>
    <t>Se realizó los slides de la revisión por la alta dirección, se está en espera de realizar dicha presentación a comité directivo</t>
  </si>
  <si>
    <t>Se realizaron dos jornadas academicas enfocadas en los temas: 
1. Beneficios y Fortalecimiento del sistema de gestión de calidad
2. Aspectos clave de la ISO 9001:2015
Alos líderes MECI-Calidad del MME</t>
  </si>
  <si>
    <t>Se realizaron dos jornadas academicas enfocadas en los temas: 
1. Aspectos clave de la ISO 9001:2015
2. Enfoque a  procesos
A los líderes MECI-Calidad del MME</t>
  </si>
  <si>
    <t>Se realizaron dos jornadas academicas enfocadas en los temas: 
1. Gestión de riesgos
2. Seguimiento y medición
A los líderes MECI-Calidad del MME</t>
  </si>
  <si>
    <t>Indicador cumplido en el mes de Junio</t>
  </si>
  <si>
    <t>Los módulos Documental y Plan de Acción se encuentran en ambiente de producción</t>
  </si>
  <si>
    <t>Se hizo lanzamiento del aplicativo SIGAME con el modulo documental</t>
  </si>
  <si>
    <t>Indicador cumplido en el mes de mayo</t>
  </si>
  <si>
    <t xml:space="preserve">Módulo ya lanzado en el mes de mayo </t>
  </si>
  <si>
    <t>Se hizo lanzamiento del aplicativo SIGAME con el modulo PAA</t>
  </si>
  <si>
    <t>Se viene trabajando en el desarrollo del modulo</t>
  </si>
  <si>
    <t>Módulo se tiene planeado lanzamiento en el mes de septiembre</t>
  </si>
  <si>
    <t>Módulo se tiene planeado lanzamiento en el mes de octubre</t>
  </si>
  <si>
    <t>Se esta en seguimiento de la senda 3 y se empezará a trabajar en la senda 4</t>
  </si>
  <si>
    <t>Se inició el trabajo de sendas (#4) Senda de PQRS alineado con la DEE</t>
  </si>
  <si>
    <t>Se crearon 20 mesas técnicas con los líderes de políticas del Modelo Integrado de Planeación y Gestión, en las que interactuaron representantes de los diferentes dueños de procesos en varias reuniones para cada mesa, a fin de atender de manera colaborativa el Formulario Único de Reporte y Avance de Gestión FURAG correspondiente a la gestión realizada en 2020 y asegurando que tanto las respuestas como las evidencias aportadas, cumplieran con características de calidad, coherencia, y consistencia.  Cada mesa contó adicionalmente con asesores de la Oficina de Planeación y Gestión Internacional para orientar el proceso que se consolidó en bases de datos y luego fueron consignadas en el aplicativo del DAFP.</t>
  </si>
  <si>
    <t>Se cumplió el mes anterior</t>
  </si>
  <si>
    <t>Se cumplió en el mes de marzo</t>
  </si>
  <si>
    <t>Indicador cumplido en marzo</t>
  </si>
  <si>
    <t xml:space="preserve">El Formulario Único de Reporte y Avance de Gestión FURAG fue atendido de acuerdo al cronograma establecido por el Departamento Administrativo de la Función Pública en un 100% en el aplicativo destinado para este fin, tal como lo evidencia el certificado emito por dicha entidad con un nivel de diligenciamiento identificado como "COMPLETO", lo que indica que todas las 479 preguntas y 23 preguntas de tipo perceptual o informativas fueron respondidas y todas las evidencias requeridas fueron igualmente consignadas.
</t>
  </si>
  <si>
    <t>El reporte FURAG por parte DAFP fue entregado en el mes de mayo donde el ministerio supero la meta establecida para el 2021</t>
  </si>
  <si>
    <t>Se cumplió en el mes de mayo</t>
  </si>
  <si>
    <t xml:space="preserve">Se realizó el informe trimestral de Ejecución Presupuestal a Marzo 2021 y se publico en la página web. </t>
  </si>
  <si>
    <t>El informe se realizará con corte a segundo trimestre</t>
  </si>
  <si>
    <t>Se publicaron los informes en febrero y abril, el proximo se publica en agosto</t>
  </si>
  <si>
    <t>Se tiene el avnace presupuestal segundo trimestre finalizado y queda publicado el 20 de agosto en la pág web del MME</t>
  </si>
  <si>
    <t xml:space="preserve">Se realizó la propuesta de Informe de BI sobre la Ejecución Presupuestal recursos de Inversión y Funcionamiento, Regionalización, Focalización e Indicadores de Producto y Gestión descritos en el aplicativo SPI. </t>
  </si>
  <si>
    <t xml:space="preserve">En complemento al Tablero de Control BI de la ejecución Presupuestal, se diseño el Boletin de Ejecución Presupuestal del Sector Minero Energético. </t>
  </si>
  <si>
    <t>Se ha dado inicio a prueba piloto para documentar y como soporte  para hacer la guia</t>
  </si>
  <si>
    <t>Sin avance</t>
  </si>
  <si>
    <t>Desarrollado mesa de trabajo con DEE</t>
  </si>
  <si>
    <t>Se viene trabajando en la Guia, en el mes de julio se generarán algunos avances</t>
  </si>
  <si>
    <t>No se presento avance, se hizo retroalimentacion</t>
  </si>
  <si>
    <t xml:space="preserve">Se ha venido avanzando en el procedimiento para el registro de recursos entregados en administración, el cual esta en proceso de  revision  y  aprobacion. </t>
  </si>
  <si>
    <t>0,18</t>
  </si>
  <si>
    <t>Hemos avanzado en la parametrización tecnica de la solución informatica, y esperamos que en losproximos meses podamos tener un producto finalen pruebas</t>
  </si>
  <si>
    <t>Se muestra avance la parametrización técnica de la solución informatica, actualmente se revisan las ultimas mejoras para pasar a producción</t>
  </si>
  <si>
    <t>No se reporta avance</t>
  </si>
  <si>
    <t>Se muestra avance de  la parametrización técnica de la solución informatica, actualmente esta pendiente por probación los ultimos ajustes.</t>
  </si>
  <si>
    <t>PA-GGISC-01-01</t>
  </si>
  <si>
    <t>Grupo de Relacionamiento con el Ciudadano y Gestión de la Información - RCGI.</t>
  </si>
  <si>
    <t>Se han priorizado para la presente vigencia, en el SGDEA – ARGO el desarrollo de funcionalidades y servicios asociados al Proceso coactivo, de los cuales se ha adelantado la creación efectiva de los expedientes en gestión,</t>
  </si>
  <si>
    <t>Proceso coactivo, de los cuales se ha caracterización documental de la información producida y
 al citado aplicativo, los cuales se encuentran actualmente disponibles para cargue de documentos producidos en razón al trámite.</t>
  </si>
  <si>
    <t xml:space="preserve">Como resultado de la evaluación técnica de potencialidades de los aplicativos y pertinencia integración del aplicativo SGDEA con soluciones complementarias frente a la prestación de servicios, se ha priorizado la integración al aplicativo SIPOS que permitirá la confirmación de entrega efectiva de las comunicaciones físicas.. l planteamiento se encuentra contemplado en la ficha técnica del proceso precontractual en curso. Radicada ante el GGC mediante consecutivo 3-2021-006946 de fecha 31-mar-2021.  </t>
  </si>
  <si>
    <t>Con base en el levantamiento de información previo, se adelantó el modelamiento del requerimiento de integración de aplicativos. Los requerimientos específicos se encuentran en etapa de sondeo de mercado mediante la referencia SIP-027-2021, sobre los cuales se espera confirmar resultados con corte al 07 de mayo.</t>
  </si>
  <si>
    <t>Revisada la información resultante del proceso de sondeo de mercado, estos ítems son priorizados dentro del Anexo Técnico para contratación.
El proceso actualmente se encuentra en formulación de Estudio Previo, los componentes técnicos se encuentran ya dispuestos.  Aprobado ajuste de PLC. Se encuentra en proceso la expedición del CDP.</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</si>
  <si>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</si>
  <si>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Proceso en etapa precontractual de Evaluación de ofertas - SA-03-2021. Incluyendo la integración con el aplicativo SIPOST de 4-72.  El grupo se encuenta en proceso de adelantar la integración con los siguientes servicios:
* Consumo de resoluciones desde el aplicativo NEON
* Integración con el aplicativo Aranda (proceso SICOM)</t>
  </si>
  <si>
    <t>PA-GGISC-01-02</t>
  </si>
  <si>
    <t>De conformidad con la valoraciòn de importancia tècnica y estratègica, se priorizò la modelaciòn del proceso de atenciòn de requerimientos de Agnetes de Cadena</t>
  </si>
  <si>
    <t xml:space="preserve">Proceso/tramite/Servicio priorizado: Gestión de Acreditaciones Agentes de Cadena - SICOM 
Se han adelantado mesas de trabajo de modelación de requerimientos con las áreas que funcionalmente gestionan dicho proceso, así como con el contratista que soporta los tramites. Esta gestión se encuentra en etapa de análisis sin implicar materialización total ni parcial del servicio, por cuanto e mantiene el reporte numérico de la meta en 0. </t>
  </si>
  <si>
    <t xml:space="preserve">Como resultado de la evaluación técnica de potencialidades de los aplicativos y pertinencia del desarrollo de soluciones integrales se ha priorizado la modelación de los procesos Coactivo y Disciplinarios para desarrollo en el marco de la presente vigencia en el SGDEA. El planteamiento se encuentra contemplado en la ficha técnica del proceso precontractual en curso. Radicada ante el GGC mediante consecutivo 3-2021-006946 de fecha 31-mar-2021  </t>
  </si>
  <si>
    <t>Con base en el levantamiento de información previo, se adelantó el formulación del requerimiento de modelado de procesos. Los requerimientos específicos se encuentran en etapa de sondeo de mercado mediante la referencia SIP-027-2021, sobre los cuales se espera confirmar resultados con corte al 07 de mayo.</t>
  </si>
  <si>
    <t>Proceso en etapa precontractual de Evaluación de ofertas - SA-03-2021. Incluyendo la modelación de los procesos de Cobro Coactico y Disciplinario, asi como la disposición de bolsa de horas para la modelación de proceso por demanda, se encuentran actualmente priorizado el proceso de conformación de expedientes contractuales</t>
  </si>
  <si>
    <t>PA-GGISC-01-03</t>
  </si>
  <si>
    <t xml:space="preserve">Servicio a desarrollar durante la vigencia 2021, se encuentra actualmente en etapa de formulación de los componentes precontractuales. </t>
  </si>
  <si>
    <t xml:space="preserve">El planteamiento se encuentra contemplado en la ficha técnica del proceso precontractual en curso. Se radicó ante el Grupo de Gestión Contractual documentación para la contratación mediante consecutivo 3-2021-006946 de fecha 31-mar-2021  </t>
  </si>
  <si>
    <t>Con base en el levantamiento de información previo, se adelantó el formulación del requerimiento de consulta web. Los requerimientos específicos se encuentran en etapa de sondeo de mercado mediante la referencia SIP-027-2021, sobre los cuales se espera confirmar resultados con corte al 07 de mayo.</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</si>
  <si>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</si>
  <si>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Desarrollado el servicio, actualmente el pruebas de uso y calidad de la información. Disponible enlace en url de pruebas: https://argopruebas.minenergia.gov.co/orfeopruebas/consultaWeb/index.php</t>
  </si>
  <si>
    <t>PA-GGISC-02-01</t>
  </si>
  <si>
    <t>Actualmente se adelanta proceso pre-contractual, estudios previos y ficha tecnica, en los cuales se involucra la actividad.</t>
  </si>
  <si>
    <t>Se tiene previsto  la radicación de la ficha técnica para el mes de marzo y la posterior entrega de los estudios previos.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</si>
  <si>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 Se radica ficha técnica ante el Grupo de Gestión Contractual con radicado No. 3-2021-006390 el 23 de marzo de 2021.</t>
  </si>
  <si>
    <t>Se remite el estudio previo al Grupo de Gestión Contractual mediante radicado No. 3-2021-009107 del 4 de mayo de 2021. Lo anterior permite dar inicio al proceso precontractual del proyecto de inversión para la vigencia 2021, mediante la publicación en SECOP II de la LP 01-2021.</t>
  </si>
  <si>
    <t xml:space="preserve">Se reciben y responden observaciones al proyecto de pliego de condiciones, las cuales fueron presentadas por los oferentes durante audiencia pública de asignación de riesgos del 16 de junio de 2021, a través de la plataforma SECOP II. 
Se radicó la solicitud de adendas al Grupo de Gestión Contractual mediante comunicados internos 3-2021-012203 y 3-2021-012478 del 25 y 30 de junio de 2021, respectivamente. De acuerdo al cronograma se estima realizar la adjudicación del proceso el próximo 30 de julio de 2021. </t>
  </si>
  <si>
    <t xml:space="preserve">Se recibieron mediante SECOP II, nueve (9) ofertas a la Licitación Publica 01 de 2021, con las cuales se realizó la evaluación técnica habilitante y calificable; se genera radicación al Grupo de Gestión Contractual mediante radicados 3-2021-013365 del 12/07/2021 y 3-2021-013490 del 14/07/2021, para la publicación del informe de evaluación.
Adicionalmente se recibieron documentos y observaciones de subsanación, de seis (6) oferentes, por lo cual se procedió con la elaboración del Informe de evaluación técnica habilitante y calificable resultado de los documentos de subsanación y observaciones presentadas en el término del traslado, radicados al Grupo de Gestión Contractual el 28 de julio mediante comunicación 3-2021-014124
De acuerdo al nuevo cronograma se estima realizar la adjudicación del proceso el próximo 15 de agosto de 2021. </t>
  </si>
  <si>
    <t>PA-GGISC-02-02</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</si>
  <si>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</si>
  <si>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Se recibieron mediante SECOP II, nueve (9) ofertas a la Licitación Publica 01 de 2021, con las cuales se realizó la evaluación técnica habilitante y calificable; se genera radicación al Grupo de Gestión Contractual mediante radicados 3-2021-013365 del 12/07/2021 y 3-2021-013490 del 14/07/2021, para la publicación del informe de evaluación.
Adicionalmente se recibieron documentos y observaciones de subsanación, de seis (6) oferentes, por lo cual se procedió con la elaboración del Informe de evaluación técnica habilitante y calificable resultado de los documentos de subsanación y observaciones presentadas en el término del traslado, radicados al Grupo de Gestión Contractual el 28 de julio mediante comunicación 3-2021-014124
De acuerdo al nuevo cronograma se estima realizar la adjudicación del proceso el próximo 15 de agosto de 2021.</t>
  </si>
  <si>
    <t>PA-GGISC-02-03</t>
  </si>
  <si>
    <t>Se realizo un levantamiento de información con el fin de cuantificar en metros lineales la volumetría actual de los archivos de gestión, lo cual aporto en la construcción del anexo técnico del proceso pre-contractual, estudios previos y ficha técnica.
Se radica ficha técnica.</t>
  </si>
  <si>
    <t>PA-GGISC-03-01</t>
  </si>
  <si>
    <t>Se están adelantando las mesas de trabajo con las áreas técnicas para definir los procesos suceptibles de atención en primer nivel</t>
  </si>
  <si>
    <t>Se realizó la actuación del PROCEDIMIENTO PARA ATENCIÓN Y CONTROL DE LOS   DERECHOS DE PETICIÓN, QUEJAS, RECLAMOS Y SOLICITUDES DE INFORMACIÓN – PQRS, el cual fue presentado a la Oficina de Planeación y Gestión Internacional con el fin de ser aprobado dentro del Sistema de Gestión de calidad del Ministerio. La nueva versión del procedimiento es la siguiente: Código: SC-P-01, Fecha: 30-03-2021, Versión: 4.</t>
  </si>
  <si>
    <t xml:space="preserve">Meta cumplida en el mes de marzo de 2021, al contar con el PROCEDIMIENTO PARA ATENCIÓN Y CONTROL DE LOS DERECHOS DE PETICIÓN, QUEJAS, RECLAMOS Y SOLICITUDES DE INFORMACIÓN - PQRS (Código: SC-P-01, Fecha: 30-03-2021, Versión: 4). Desde el 19 de abril de 2021, se inició la atención de solicitudes de primer nivel con los modelos de plantilla avalados por la Dirección de Hidrocarburos. </t>
  </si>
  <si>
    <t>El proceso de atención de primer nivel dio inicio a partir del 9 de mayo, luego de ejecutada la prueba piloto en la que se realizaron ajustes necesarios en los aplicativos, permisos y bases de datos. En la fase de ejecución de mayo se atendieron 94 comunicaciones de las cuales 34 corresponden a temas de subsidios de Glp en Cilindros, 42 a solicitudes de corrección de información de GNCV, 10 a estado de radicados, 6 a solicitudes de información estadística del sector y 2 comunicaciones con error en su asignación inicial. El informe completo puede ser consultado por medio del enlace:
https://minenergiacol-my.sharepoint.com/personal/asaavedrac_minenergia_gov_co/_layouts/15/onedrive.aspx?id=%2Fpersonal%2Fasaavedrac%5Fminenergia%5Fgov%5Fco%2FDocuments%2FATENCI%C3%93N%20DE%20PRIMER%20NIVEL%2FINFORMES%20MENSUALES%2FMayo</t>
  </si>
  <si>
    <t>Durante el mes de junio el Grupo de Gestión de la Información y Servicio al Ciudadano, atendió directamente 151 PQRS de primer nivel, lo cual contribuye a la reducción de los tiempos de respuesta a los ciudadanos y grupos de valor (Las comunicaciones se resolvieron en 3 días hábiles), igualmente a disminuir la carga operativa en las áreas misionales.
La mayor cantidad de comunicaciones recibidas fueron las relacionadas con Subsidios de GLP. Las temáticas atendidas fueron:
ü Subsidios de GLP 129
ü Solicitudes de estado de radicado 7
ü Correcciones de información de GNCV 6
ü Radicados con asignación incorrecta 5
ü Solicitudes de información general 3
ü Estadísticas del sector Minero Energético 1.
El informe completo puede ser consultado por medio del siguiente enlace:
https://minenergiacol-my.sharepoint.com/:f:/g/personal/asaavedrac_minenergia_gov_co/EktL84grAIlBtMCrdz2HDFEB-as8h3x0alhQQfWWQ4pd-Q?e=fXBZfJ</t>
  </si>
  <si>
    <t xml:space="preserve">Durante el mes de julio se brindó atención a las solicitudes de información de primer nivel, evitando escalamiento de las comunicaciones a las áreas técnicas del Ministerio. Igualmente se continúa evaluando la percepción ciudadana sobre la respuesta brindada, a través de encuestas. En total se resolvieron 326 comunicaciones. De las cuales 299 corresponden a Subsidios de GLP, 12 Solicitudes de estado de radicado y 15 de Correcciones de Información de GNCV. Las PQRS referentes a temas de subsidios de GLP vienen aumentando de manera importante a causa de los movimientos de estratificación que vienen realizando las oficinas del Sisben por cambio de metodología de clasificación, lo que ha generado la exclusión de beneficiarios que acuden para solicitar información de las causales de la pérdida del beneficio. 
El informe completo puede ser consultado en el siguiente enlace: 
https://minenergiacol-my.sharepoint.com/:b:/g/personal/asaavedrac_minenergia_gov_co/EePpSewGLMZMuOorifesiHkBvV8KAHw_buhJN8yqbnovkw?e=VUrrx2 </t>
  </si>
  <si>
    <t>PA-GGISC-03-02</t>
  </si>
  <si>
    <t>Se tienen las plantillas para atender temas relacionados con subsidios de GLP y procedimiento de corrección de información de GNCV</t>
  </si>
  <si>
    <t>Se cuenta con seis modelos de plantillas digitalizadas para atender consultas de primer nivel. Se realizará la validación de todos los documentos con el fin avalarlos e iniciar la atención de peticiones.</t>
  </si>
  <si>
    <t>Se cuenta con 10 plantillas digitalizadas para dar respuesta a solicitudes de información de primer nivel. 
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</si>
  <si>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Se cuenta con 16 plantillas digitalizadas para la atención de  PQRDS de primer nivel. En el trasnscurso del mes de mayo se atendieron 94 comunicaciones con las plantillas diseñadas.</t>
  </si>
  <si>
    <t>Con corte a junio, tenemos funcionales 16 plantillas estandarizadas, que en el momento se están utilizando para responder de forma estandarizada las PQRS de primer nivel. La carpeta completa se puede consultar por medio del siguiente enlace:
https://minenergiacol-my.sharepoint.com/personal/pamunozt_minenergia_gov_co/_layouts/15/onedrive.aspx?id=%2Fpersonal%2Fpamunozt%5Fminenergia%5Fgov%5Fco%2FDocuments%2FPlantillas&amp;ct=1625611938983&amp;or=OWA%2DNT&amp;cid=641ad489%2D11f0%2D29e0%2D763a%2D0b63df495907&amp;originalPath=aHR0cHM6Ly9taW5lbmVyZ2lhY29sLW15LnNoYXJlcG9pbnQuY29tLzpmOi9nL3BlcnNvbmFsL3BhbXVub3p0X21pbmVuZXJnaWFfZ292X2NvL0VqUjNyTEY1SVpSS2dCbE5xODhhS0swQkdsblVBVnM3NkhmcFVrRXl0bWUxT0E%5FcnRpbWU9T0RzY3R0QkEyVWc</t>
  </si>
  <si>
    <t>Con corte a julio contamos con 16 plantillas estandarizadas, para dar respuesta a las PQRS de primer nivel. Las plantillas fueron aprobadas por las coordinaciones técnicas y se encuentran organizadas en la carpeta drive en el siguiente enlace:
https://minenergiacol-my.sharepoint.com/personal/pamunozt_minenergia_gov_co/_layouts/15/onedrive.aspx?id=%2Fpersonal%2Fpamunozt%5Fminenergia%5Fgov%5Fco%2FDocuments%2FPlantillas&amp;ct=1627929690326&amp;or=OWA%2DNT&amp;cid=e3dce174%2Dd014%2D227c%2D1a4c%2Db50af3ef321e&amp;originalPath=aHR0cHM6Ly9taW5lbmVyZ2lhY29sLW15LnNoYXJlcG9pbnQuY29tLzpmOi9nL3BlcnNvbmFsL3BhbXVub3p0X21pbmVuZXJnaWFfZ292X2NvL0VqUjNyTEY1SVpSS2dCbE5xODhhS0swQkdsblVBVnM3NkhmcFVrRXl0bWUxT0E%5FcnRpbWU9Y2hmYUplVlYyVWc</t>
  </si>
  <si>
    <t>PA-GGISC-03-03</t>
  </si>
  <si>
    <t>Una vez establecido el procedimiento para la clasificacion de solicitudes de  menor complejidad o primer nivel y se empiece a dar respuesta, se medirá el nivel de satisfacción de los ciudadanos y grupos de valor con el nuevo modelo de operación.</t>
  </si>
  <si>
    <t>En el nuevo PROCEDIMIENTO PARA ATENCIÓN Y CONTROL DE LOS   DERECHOS DE PETICIÓN, QUEJAS, RECLAMOS Y SOLICITUDES DE INFORMACIÓN – PQRS, se incluyó la atención de peticiones de primer nivel, se cuenta con seis modelos de plantillas para avalar y una vez se inicie al proceso de atención, se realizará medición de la satisfacción de los usuarios.</t>
  </si>
  <si>
    <t xml:space="preserve">Desde el 19 abril de 2021, se inició la atención de PQRDS de primer nivel y junto con la respuesta se está enviando la encuesta de medición de satisfacción.  Se estima que en el segundo semestre se conozca el "Nivel de satisfacción de los ciudadanos y grupos de valor con el nuevo modelo de operación" </t>
  </si>
  <si>
    <t>A partir del 7 de mayo se dio inicio al proceso de ejecución de atención de primer nivel y alternamente se realiza  el proceso de medición de satisfacción de los ciudadanos  frente a los tiempos de respuesta, para captura de información se está enviando una encuesta en la que se evidenció en el primer informe, una mejora  frente a los resultados de la vigencia 2020</t>
  </si>
  <si>
    <t>El proceso de medición se realiza de manera permanente, utilizando una encuesta que se envía a los Ciudadanos junto con la respuesta de su solicitud. Durante el mes de junio reportamos niveles de satisfacción que alcanzaron el 90% (48% Bueno y 42% Excelente). El informe completo puede ser consultado por medio del siguiente enlace:
https://minenergiacol-my.sharepoint.com/:f:/g/personal/asaavedrac_minenergia_gov_co/EktL84grAIlBtMCrdz2HDFEB-as8h3x0alhQQfWWQ4pd-Q?e=14NaHn</t>
  </si>
  <si>
    <t xml:space="preserve">El proceso de atención de primer nivel se encuentra en constante medición, para ello se desarrolló una encuesta que incluye tres preguntas, que permiten obtener el nivel de satisfacción percibida por los ciudadanos atendidos en primer contacto. El instrumento muestra niveles favorables de satisfacción, y suministra retroalimentación para el proceso de mejora. 
Los resultados pueden ser consultados por medio del siguiente enlace: 
https://minenergiacol-my.sharepoint.com/:b:/g/personal/asaavedrac_minenergia_gov_co/EePpSewGLMZMuOorifesiHkBvV8KAHw_buhJN8yqbnovkw?e=VUrrx2  </t>
  </si>
  <si>
    <t>PA-GGISC-04-01</t>
  </si>
  <si>
    <t>Se cuenta con el programa de innovacion por parte de la Secretaria General, el cual se espera socializado al interior de la entidad durante el primer cuatrimestre de 2021</t>
  </si>
  <si>
    <t>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</si>
  <si>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Se estima que el lanzamiento del programa de innovación durante la semana de la Nueva Energía, a realizarse en mayo de 2021, en donde uno de los espacios contempla el lanzamiento de un reto en el marco del Energy Innovation Tank, en donde todas las áreas y colaboradores del MinEnergía podrán participar con iniciativas de innovación para la mejora de sus procesos y servicios.</t>
  </si>
  <si>
    <t xml:space="preserve">Fue realizada la semana de la cultura y la innovación 2021 entre el 18 y 21 de Mayo, para el lanzamiento del Energy Innovation Tank.  Igualmente se está trabajando en los procesos de implementación de dos iniciativas en marcadas en la medición de la huella de carbono y desing thinking para los tramites de cara al ciudadano, soluciones que fueron propuestas por los colaboradores del Ministerio. </t>
  </si>
  <si>
    <t>En el marco de la iniciativa "Energy Innovation Tank", fue lanzado el Reto “Innovación en Familia” con el slogan súmate a ser creativo y a hacer cosas nuevas. Este reto contó con dos categorías para la participación de toda la comunidad Minenergia; la primera como mejor practica y la segunda como mejor apuesta
Del mismo modo y durante el presente mes fueron realizados losestudios previos del proyecto Reto Colombia 2021 comunidades energéticas y enviados al area contractual.
- El 29 de junio fue presentado en comité de contratación el convenio entre el Minenergia y el CIDET obteniendo una respuesta favorable para su contratación y desarrollo de las fases planteadas.
- Fue planteada la propuesta de cronograma de trabajo para los seis (6) meses de ejecución del proyecto por fases y entregables.
- Realización de reuniones con los diferentes actores del convenio CIDET, Colombia Inteligente, FENOGE, OAAS, con el fin de definir los objetivos del proyecto.
- Se realiza carpeta compartida en drive para seguimiento y publicación de los archivos en:
https://minenergiacol-my.sharepoint.com/personal/jagalvis_minenergia_gov_co/_layouts/15/onedrive.aspx?id=%2Fpersonal%2Fjagalvis%5Fminenergia%5Fgov%5Fco%2FDocuments%2FINNOVACI%C3%93N%202021</t>
  </si>
  <si>
    <t>Continuando con las acciones de innovación desde el Grupo de Gestión de la Información y Servicio al Ciudadano, durante el mes de julio se continuo con el desarrollo de la legalización del convenio de innovación con CIDET, dentro del cual fue firmada el acta de inicio y revisión de pólizas del convenio el día 26/07/2021, también durante sesiones de trabajo se definieron: 
1- Pregunta del reto ¿Cómo solucionamos los problemas energéticos de nuestra comunidad? 
2- Nombre del reto “Reto comunidades energéticas” con subtítulo “Colombia 2021” 
3- Dominio del reto www.retocomunidadesenergeticas.com 
Estas sesiones se dieron los días 26 y 27 de julio,  del mismo modo fueron realizados los ajustes al cronograma previo y se realizó la presentación de los bocetos e imágenes graficas el 29/07/2021.</t>
  </si>
  <si>
    <t>PA-GGISC-04-02</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</si>
  <si>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 Se realizó reunión el 03 y 26 de Marzo con Francisco Sarmiento, líder del Reto Cultura Energética Colombia 2020 de la Oficina de Asuntos Ambientales y Sociales, para iniciar con la estructuración del proceso de innovación 2021 y articular esfuerzos desde el GGISC en cuanto a innovación y participación ciudadana, contemplando las fases de:
- Formulación del reto 2021
- Convocatoria
- Seminarios y Webinars
- Mentoria
- Evaluación
- Premiación
- Seguimiento
Para el reto Legal Design Thinking se realizó reunión el 23 de marzo con Leydy Soler, donde fue informado el inicio del proceso de actualización con el Mockup de la sección de Trámites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</si>
  <si>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 9, 16, 19, 22, 23, 26, 29 y 30 de Abril, con el fin de entender procesos y metodologias de trabajo y alimentar el documento Anexo técnico</t>
  </si>
  <si>
    <t xml:space="preserve">Fueron realizadas reuniones los días 4, 12, 13 y 18 de mayo, entre Minenergia, CIDET, Colombia Inteligente y Fenoge, para socializar el Proyecto Comunidades Energéticas Colombia 2021 y posible involucramiento como asociados en el proyecto. Se desarrollaron los estudios Previos, definiendo la modalidad de contratación, necesidades y justificación del mismo. Fue realizado sondeo de mercado realizando la publicación en SECOP y también fueron enviadas las invitaciones a participar a las siguientes entidades: 
1. Minciencias 
2. Ruta N 
3. IDOM 
4. Corporación Enlace 
5. CIDET 
6. SUNCOLOMBIA
Enlace:https://minenergiacol-my.sharepoint.com/personal/lmmontenegro_minenergia_gov_co/_layouts/15/onedrive.aspx?FolderCTID=0x0120004E8D2DD2DE52914CB5D330BC97DD31FC&amp;id=%2Fpersonal%2Flmmontenegro%5Fminenergia%5Fgov%5Fco%2FDocuments%2F2021%2FCONTRATOS%20PRESTACION%20DE%20SERVICIOS%20PROFESIONALES%20Y%20APOYO%20A%20LA%20GESTION%2FJohn%20Alexander%20Galvis%20%20%28GGC%20192%29%2FINNOVACI%C3%93N%202021%2F0%2D%20DOCUMENTOS%20CONTRACTUAL 
 </t>
  </si>
  <si>
    <t>Se realizó reunión el día 09 de junio para seguimiento a la implementación de los proyectos asociados con el “Energy Innovation Tank” dentro de los cuales se presentan los avances de las iniciativas seleccionadas. 
1. Legal Design Thinking: Fue publicado en la pagina web del Ministerio de Minas y Energia (Meta cumplida - ).
https://www.minenergia.gov.co/en/tramites-y-servicios
2. Huella de Carbono: Se está trabajando en la finalización de la programación de la herramienta y posterior lanzamiento en julio (Meta pendiente).
https://encuestas.minenergia.gov.co:8080/</t>
  </si>
  <si>
    <t xml:space="preserve">En el mes julio de finalizo la implementación de la herramienta “Sigue tu Huella”, la cual se encuentra publicada en el portal web del Ministerio (https://encuestas.minenergia.gov.co:8080/)  para el diligenciamiento por parte de los funcionarios del Minenergia.
Igualmente, a partir del mes de agosto se realizará una versión 2.0 para niños, niñas y adolescentes, en asocio con la secretaria de Educación del Distrito – SED. </t>
  </si>
  <si>
    <t>PA-GSA-01-01</t>
  </si>
  <si>
    <t xml:space="preserve">Durante el mes de marzo se realizaron intervenciones a 5 dependencias
Asesores 1, Control interno Disciplinario, Coactivos, Participación Ciudadana, coworking carrera 50
Estos espacios fueron modificados redistribuyendo puestos de trabajo, retirando paneles divisorios, redistribuyendo sofás y retirando elementos como mesas y gavetas que generaban obstaculización de movilidad, al igual que se centralizó el espacio de impresión para los funcionarios y contratistas que hacen uso de la sede carrera 50, con la adecuación de nuevos puestos de trabajo colaborativo se optimizó el uso de los puntos de red que anteriormente no se encontraban uso, mejorando así las condiciones de estos espacios, como se ve en los archivos anexos </t>
  </si>
  <si>
    <t xml:space="preserve">Durante el primer bimestre del 2021 se realizaron intervenciones a 21 dependencias:
Asesores 2, Bid, Control interno, Contractual 2
Energía, Formalización minera, Hidrocarburos,
Minería, Nuclear, Asuntos Ambientales, Servicios administrativos, Tics, Ttthh, Contractual, Prensa, Unidad de resultados, Transformación, Jurídica, Participación, Planeación,  Regalías.
Estos espacios fueron modificados redistribuyendo puestos de trabajo, retirando paneles divisorios, redistribuyendo sofás y retirando elementos como mesas y gavetas que generaban obstaculización de movilidad, con la finalidad de que sean espacios abiertos, donde se promueva el trabajo en equipo, para esto se diseñaron espacios con equipos de escritorio y para uso de portátiles (coworking), como se ve en el archivos anexos </t>
  </si>
  <si>
    <t>Durante el mes de abril se inicio el proceso de mantenimiento y mejoramiento de pasillos y zonas comunes, este tiene como actividades resanar y pintar, este proceso va en un avance del 50%</t>
  </si>
  <si>
    <t>Se continua realziando el proceso de pintura en cual se encuentra en un avance del 60%</t>
  </si>
  <si>
    <t>Se continua realziando el proceso de pintura en cual se encuentra en un avance del 65%</t>
  </si>
  <si>
    <t>PA-GSA-01-02</t>
  </si>
  <si>
    <t xml:space="preserve">El consumo de energía eléctrica proporcionada por Enel, para el primer bimestre del año 2021 presento un ahorro del 6.2% respecto al consumo de la vigencia 2020 y de un 11.4% respecto al consumo de la vigencia 2019, debido a las condiciones climáticas del mes de marzo la generación de energía de los paneles fotovoltaicos no ha llegado a sus niveles máximos.
En el primer trimestre de 2021 se presentó un ahorro del 10.2 % respecto al consumo de la vigencia 2020 y del 20.4% respecto a la vigencia 2019, esto debido a que se continúa con la medida de contingencia por COVID 19, la variabilidad del consumo durante el mes de marzo fue de solo un 7 % comprado con el consumo del mes de febrero, lo cual indica que con una afluencia de entre 70 y 90 funcionarios al día, se espera que al finalizar la medida de contingencia por COVID 19 el aumento del consumo mensual sea de un 50% en comparación con el consumo promedio actual.  </t>
  </si>
  <si>
    <t>Con la instalación y puesta en funcionamiento de los paneles fotovoltaicos, el consumo de energía eléctrica proporcionada por Enel, para el primer bimestre del año 2021 presentó un ahorro del 4.2% respecto al consumo de la vigencia 2020 y de un 7.6% respecto al consumo de la vigencia 2019, se debe tener en cuenta que este valor puede tender a cambiar dependiendo de las condiciones climáticas. 
En el primer bimestre de 2021 se presentó un ahorro del 6.6 % respecto al consumo de la vigencia 2020 y del 13.4% respecto a la vigencia 2019, esto debido a que se continua con la medida de contingencia por COVID 19, donde la mayoría de los funcionarios están adelantando ttrabajo en casa. En el mes de marzo se espera que este valor aumente debido al piloto de retorno a la prespecialidad.</t>
  </si>
  <si>
    <t>El consumo de energía eléctrica proporcionada por Enel, para el periodo entre enero y abril del año 2021 presento un ahorro del 9% respecto al consumo de la vigencia 2020 y de un 15.5 respecto al consumo de la vigencia 2019, se observa como los días donde no se presentaron lluvias mejoro la generación de energía de los paneles.
Para el periodo de enero a abril del 2021 se presentó un ahorro del 13.4% respecto al consumo de la vigencia 2020 y del 26.5% respecto a la vigencia 2019, esto debido que se continua con la medida de contingencia por COVID 19.</t>
  </si>
  <si>
    <t>El consumo de energía eléctrica proporcionada por Enel, para el periodo entre enero y mayo del año 2021 presento un ahorro del 12.2% respecto al consumo de la vigencia 2020 y de un 20 % respecto al consumo de la vigencia 2019, se observa como los días donde no se presentaron lluvias mejoro la generación de energía de los paneles.
El consumo de agua para el periodo de enero a mayo del 2021 se presentó un ahorro del 17.6% respecto al consumo de la vigencia 2020 y del 33.5% respecto a la vigencia 2019, esto debido a que se continúa con la medida de contingencia por COVID 19.</t>
  </si>
  <si>
    <t>El consumo de energía eléctrica proporcionada por Enel, para el periodo entre enero y junio del año 2021 presento un ahorro del 14% respecto al consumo de la vigencia 2020 y de un 23.2 % respecto al consumo de la vigencia 2019, como se tenía presupuestado
Para el periodo de enero a junio del 2021 se presentó un ahorro del 20.2% respecto al consumo de la vigencia 2020 y del 38.3% respecto a la vigencia 2019, esto debido a que se continúa con la medida de contingencia por COVID 19.</t>
  </si>
  <si>
    <t>El consumo de energía eléctrica proporcionada por Enel, para el periodo entre enero y julio del año 2021 presento un ahorro del 18.3% respecto al consumo de la vigencia 2020 y de un 29.1 % respecto al consumo de la vigencia 2019, como se tenía presupuestado
Para el periodo de enero a julio del 2021 se presentó un ahorro del 24.4% respecto al consumo de la vigencia 2020 y del 47% respecto a la vigencia 2019, esto debido a que se continúa con la medida de contingencia por COVID 19.</t>
  </si>
  <si>
    <t>0,22</t>
  </si>
  <si>
    <t>PA-GSA-01-03</t>
  </si>
  <si>
    <t>Eliminar</t>
  </si>
  <si>
    <t>PA-GSA-01-04</t>
  </si>
  <si>
    <t>Reduccion de huella de carbono con respecto al año base 2019 y generacion residuos ordinarios</t>
  </si>
  <si>
    <t xml:space="preserve">Con el piloto de retorno realizado durante el mes de marzo se observó que la generación de residuos por parte de los funcionarios es mínima, esto viéndose representado en el aumento del 16% de los residuos aprovechables.
A la fecha la reducción de la huella de carbono es del 16,5%, esto teniendo en cuenta la reducción en los consumos de energía y gasolina </t>
  </si>
  <si>
    <t xml:space="preserve">Este dato será registrado en marzo, ya que debido ha que la generación de residuos a sido mínima, el servicio de recolección de residuos aprovechables se solicitará en el mes de marzo.
La reducción de la huella de carbono a la fecha es proporcional a la reducción del consumo de energía que es 4,2% </t>
  </si>
  <si>
    <t xml:space="preserve">A la fecha la reducción de la huella de carbono es del 18,1% esto teniendo en cuenta la reducción en los consumos de energía y gasolina </t>
  </si>
  <si>
    <t xml:space="preserve">Se realizo el almacenamiento temporal de los residuos peligroso tóner, en el cuarto de RAEES y RESPEL, para su próxima disposición </t>
  </si>
  <si>
    <t>PA-STH-01-01</t>
  </si>
  <si>
    <t>Para este mes no corresponde avance a este indicador</t>
  </si>
  <si>
    <t>Durante el mes de marzo se realizó tramites para la consecución de recursos para el desarrollo de las actividades programadas para esta vigencia, el día 8 de marzo se realizó charla con Sylvia Escobar especial día de la mujer, 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</si>
  <si>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El día 26 de abril se llevo a cabo la celebración saludo y homenaje a las secretarias se ofrecio actividad virtual y debido a la emergencia sanitaria la actividad pesencial se programo para el mes de mayo.</t>
  </si>
  <si>
    <t xml:space="preserve">En el mes de mayo y para dar cumplimiento a la Resolución 40174 se concedio a los funcionarios un día habil para disfrutar con su grupo familiar, asi mismo se realizo la semana de la Nueva Energía y cumpleaños del MME, en donde se realizaron actividades de manera virtual y se entrego detalle a los servidores. </t>
  </si>
  <si>
    <t>Se esta en proceso de elabroación del contrato con la Caja de Compensación para la realización de las actividades del segunso semestre.</t>
  </si>
  <si>
    <t>PA-STH-01-02</t>
  </si>
  <si>
    <t>En el mes de marzo se desarrollo la jornada de inducción y reinducción para todos los funcioncrios y colaboradores de la entidad, se esta desarrollando el programa de bilinguismo con tres grupos para un totsal de 24 funcionarios, se realizó el relanzamiento de la universidad de la nueva energia, se inicio el desarrollo de las capacitación de Enfoque de Género para el Sector Minero Energético y el de Integridad transparencia y Lucha contra la Corrupción.</t>
  </si>
  <si>
    <t>Durante el mes de abril se desarrollo el curso de Concientización sobre Genero, con una participación promedio de 20 servidores, igualmente el día 14 de abril se desarrollo el taller Como Comnunicarte con lenguaje inclusivo con una participación de 46 funcionarios.</t>
  </si>
  <si>
    <t>Durante el mes de mayo se desarrollo capacitación de Rendición de Cuentas Sector Minero Energetico, asi mismo se continúa desarrollando el programa de Bilingüismo para los funcionarios del Ministerio y se inicio con el curso de Redacción y Corrección de Estilo Empresarial con la participación de 50 servidoes, Igualmente se continúa con el desarrollo del curso de Integridad Transparecnia y Lucha Contra la Corrupción.</t>
  </si>
  <si>
    <t>Durante el mes de junio se realizaron las siguientes actividades ; Capacitación Nuevos Servicios de Argo, Aspectos Normativos del Derecho de Petición - Resolución 40332 del 2020, se realizo capacitación Game-Learn en desarrollo de competencias de servicio al cliente con la participación de los funcionarios de nivel asistencia, asi mismo 24 funcionarios finalizaron el primer nivel del programa de bilingüismo, durante el primer semestre se ha desarrollado el curso de Integridad Transparencia y Lucha contra la corrupción a la fecha 182 funcionarios han finalizado este curso y tres grupos han finalizado el curso de redacción y corrección de estilo empresarial, desarrollado con el CESA.</t>
  </si>
  <si>
    <t>PA-STH-01-03</t>
  </si>
  <si>
    <t>Dentro de las actividades desarrolladas en el mes de marzo se encuentra; Webinar: COMBATIENDO EL VIRUS DEL MIEDO , Webinar: 123 DEL COVID-19,  Pausa Activa: ACTIVA TU CUERPO, Sesión de Yoga, se realizó el Seguimiento a condiciones de salud de los servidores y colaboradores por medio del reporte diario, igualmente seguimiento telefónico a casos positivos para Covid-19, afiliaciones a ARL de nuevos contratistas y programación del plan de trabajo con la fisioterapeuta.</t>
  </si>
  <si>
    <t>Durante el mes de Abril se han desarrollado las actividades para dar cumplimiento al programa de SST entre las que se incluyeron 5 Secciones para auditoría interna AON “Diagnostico Sistema de Gestión de Seguridad y Salud en el Trabajo según resolución 0312 del 2019”; Igualmente dentro del ciclo de Webinar -  #EstarBien2021 se llevaron a cabo 4 actividades así: COMBATIENDO EL VIRUS DEL MIEDO, La vida resultado de nuestras elecciones, Reconocernos y reconocer al otro desde la imperfección, La magia: situaciones al límite que nos impulsan. Se continuo con el seguimiento a condiciones de salud de los servidores y colaboradores por medio del reporte diario y la autorización de ingresos a las instalaciones del Ministerio según condiciones de salud.</t>
  </si>
  <si>
    <t>En el mes de mayo se han desarrollado distintas actividades dirigidas a prevenir el riesgo psicosocial y salud mental, habitos de vida saludable y bienstar a los funcionarios tales como; Practicas de autocuidado desde el Té Chai, Webinar La vida: resultado de nuestras elecciones “caos: como impacta mi vida y la de otros cuando elijo salir de mi zona de confort", Sesión Stretchig de espalda activa tu cuerpo, se han realizado acompañamientos psicológicos personalizados, seguimiento a condiciones de salud de los servidores y colaboradores por medio del reporte diario, entrega de kits de bioseguridad y bienestar a secretarias y conductores y seguimiento telefónico a casos positivos para Covid-19.</t>
  </si>
  <si>
    <t>Se estructura formulario para los funcionarios que van a optar por la modalidad de trabajo en casa.
Se inicia el análisis de las solicitudes de trabajo en casa con casos excepcionales
Sesión de yoga
Sesión Stretchig de espalda activa tu cuerpo
Acompañamientos psicológicos personalizados a los funcionarios que solicitan este servicio.
Seguimiento a condiciones de salud de los servidores y colaboradores por medio del reporte diario
Autorización de ingresos a las instalaciones del Ministerio según condiciones de salud.
Se planifica las actividades e la semana de la salud integral enfocada a la salud mental
Seguimiento telefónico a casos positivos para Covid-19
Afiliaciones a ARL de nuevos contratistas</t>
  </si>
  <si>
    <t>PA-STH-01-04</t>
  </si>
  <si>
    <t>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</si>
  <si>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Se informo a los jefe sobre el día de la familia que se llevará a cabo en el mes de may, igualmente se hicieron las reuniones para el plan de incentivos de los servidores de carrera en el 2021</t>
  </si>
  <si>
    <t>Para este mes no corresponde seguimiento</t>
  </si>
  <si>
    <t>PA-STH-01-05</t>
  </si>
  <si>
    <t>El informe se desarrolla a finales del mes de junio, el avance se registra en el mes de julio.</t>
  </si>
  <si>
    <t>PA-STH-01-06</t>
  </si>
  <si>
    <t>PA-STH-01-07</t>
  </si>
  <si>
    <t>Para el mes de enero se recibieron novedades de 13 entidades las cuales se incorporaron y tramitaron oportunamente</t>
  </si>
  <si>
    <t>Durante el mes de febrero se recibieron novedades de 9 entidades las cuales se incorporaron y tramitaron oportunamente</t>
  </si>
  <si>
    <t>Durante el mes de marzo se recibieron novedades de 7 entidades las cuales se incorporaron y tramitaron oportunamente</t>
  </si>
  <si>
    <t>Durante el mes de abril se recibieron novedades de 10 entidades las cuales se incorporaron y tramitaron oportunamente</t>
  </si>
  <si>
    <t>Durante el mes de mayo se recibieron novedades de 10 entidades las cuales se incorporaron y tramitaron oportunamente</t>
  </si>
  <si>
    <t>Durante el mes de junio se recibieron novedades de 9 entidades las cuales se incorporaron y tramitaron oportunamente</t>
  </si>
  <si>
    <t>PA-STH-01-08</t>
  </si>
  <si>
    <t xml:space="preserve">En el mes de enero no se prorrogó ninguna solicitud, todas se respondieron de manera oportuna </t>
  </si>
  <si>
    <t xml:space="preserve">En el mes de febrero no se prorrogó ninguna solicitud, todas se respondieron de manera oportuna </t>
  </si>
  <si>
    <t>Se prorrogo 1 solicitud, teniendo en cuenta que se debe hacer consulta de expedientes para dar respuesta a la misma</t>
  </si>
  <si>
    <t>De las 69 solicitudes atendidas  se prorrogaron 5  solicitudes, teniendo en cuenta que debido a las  medidas de protección de contagio al convid 19 - no se ha podido consultar los expedientes respectivo para dar respuesta a las mismas</t>
  </si>
  <si>
    <t>De las 53 solicitudes atendidas en el mes de mayo se prorrogaron 4 solicitudes, teniendo en cuenta que debido a las  medidas de protección de contagio al convid 19 - no se ha podido consultar los expedientes respectivos para dar respuesta a las mismas</t>
  </si>
  <si>
    <t>De las 84 solicitudes atendidas en el mes de junio se prorrogaron 4,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</si>
  <si>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0,02</t>
  </si>
  <si>
    <t>PA-GTIC-01-01</t>
  </si>
  <si>
    <t>SICOM: Fortalecimiento reportes dashboard (BI). </t>
  </si>
  <si>
    <t>SICOM: Fortalecimiento reportes dashboard (BI). 
1. Se realizó el desarrollo de consultas para modelo de alertas de desabastecimiento.
2. Capacitación personal del nuevo personal del MME. Se realizó en dos sesiones capacitación sobre la arquitectura y solución BI desarrollada para el MME.</t>
  </si>
  <si>
    <t>TABLEROS POWER BI
SICOM
1. Se programó hacer migración de todos los tableros del dashboard al nuevo servidor de BI, para un mejor procesamiento se esta independizando dashboard de BI.
USO Y APROPIACIÓN
Tablero de Microsoft 365, fue implementada una primera versión, sin embargo, esta sujeto a modificaciones y mejoras a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COMPROMISOS POR COLOMBIA
Se trabaja en el tablero solicitado por la OAAS, donde se muestra la información relevante sobre los compromisos adquiridos por el gobierno con los municipios y departamentos del país.
​</t>
  </si>
  <si>
    <t>TABLEROS POWER BI
SICOM
1. Se programó hacer migración de todos los tableros del dashboard al nuevo servidor de BI, para un mejor procesamiento se esta independizando dashboard de BI.
USO Y APROPIACIÓN
Tablero de Microsoft 365, fue implementada una segunda versión y no surgieron nuevas solicitudes de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Se llevó a cabo el diseño y construcción del tablero en powerBI de la información traída de Gesproy, se inició la integración de la base de datos creada en Salomón como fuente de información para el tablero.​
​
COMPROMISOS POR COLOMBIA
Se trabajó en la construcción del tablero solicitado por la OAAS, donde se muestra la información relevante sobre los compromisos adquiridos por el gobierno con los municipios y departamentos del país; el cual fue entregado.
TÍTULOS MINEROS
Se está completando la migracion de datos de todos los titulos mineros.  Se tiene el 80% de los datos migrados.  Se socializó el modelo , la forma de uso y acceso a la información a los usuarios de Direccion de Minería Empresarial, se encuentran en el ejercicio de conectar los tableros que tienen desarrollados con el modelo de datos socializado.
Se encuentra lista la informacion de municipios de los títulos mineros,  minerales, y trámites de títulos mineros.</t>
  </si>
  <si>
    <t>USO Y APROPIACIÓN
Tablero de Microsoft 365, fue implementado en el mes de junio, donde se actualizaron las fuentes de origen; mensualmente hay que hacer esa actualización.  Este tablero fue una solicitud de Secretaria General.
GESPROY (DNP)
Tablero de Power BI del (DNP) sobre proyectos del Sistema General de Regalías, se trabajó en la construcción del tablero y en la automatización de la fuente de información de proyectos financiados por las regalías para cada departamento y municipio. Se terminó de configurar la conexión directa a la base de datos Salomón.
Este tablero esta pendiente de publicación pues  está conectado a un entorno de pruebas que debe ser pasado a producción para su publicación.
​
COMPROMISOS POR COLOMBIA
Se entregó el tablero al funcionario Daniel Abello de la OAAS, donde se muestra la información relevante sobre los compromisos adquiridos por el gobierno con los municipios y departamentos del país.
TÍTULOS MINEROS
Se completó la migracion de datos de todos los titulos mineros y se configuró la conexión a la base de datos. Se encuentra lista la informacion de municipios de los títulos mineros,  minerales, y trámites de títulos mineros.</t>
  </si>
  <si>
    <t>PA-GTIC-01-02</t>
  </si>
  <si>
    <t>Se recibieron propuestas el 12 y 19 de marzo. Y se realizaron las evaluaciones de proponentes y contratación</t>
  </si>
  <si>
    <t>Fab. 2 Se realizaron las evaluaciones de proponentes para la contratación, proceso pendiente de adjudicar y a la espera de selección de interventoría.</t>
  </si>
  <si>
    <t>* Levantamiento de requerimientos.​
Se llevaron a cabo las primeras sesiones de contextualización de levantamiento de requerimientos con Dirección de Formalización Minera e Hidrocarburos.​
* Proyecto Títulos Mineros. Se adelantó el desarrollo del API para el Web Service de Títulos Mineros, se actualizó el validador de los certificados de seguridad https de Anna Minería para el mismo. ​
* Proyecto Regalías-Gesproy. Se adelantó el desarrollo del API para el Web Service de Regalías, con carga de registros a estructura en base de datos Salomón.​</t>
  </si>
  <si>
    <t>1. Levantamiento de requerimientos.
Se llevaron a cabo las primeras sesiones de profundización de levantamiento de requerimientos con Dirección de Formalización Minera e Hidrocarburos, Con los grupos Upstream, Midstream, Dowstream y Gas.
2. Proyecto Regalías-Gesproy (DNP - MME)
Se culminó el desarrollo del API para el Web Service de regalías, con carga de registros a estructura en base de datos salomon_p.
3. Proyecto Títulos Mineros (ANN -MME)
Se culminó el desarrollo del API para el Web Service de Títulos Mineros, se actualizó el validador de los certificados de seguridad https de Anna Minería para el API. Se descargaron los títulos mineros clasificados por departamentos correspondientes a la totalidad del territorio nacional, para un total de 9719 títulos mineros, los cuáles ya se encuentran registrados en base de datos Salomon.(Ambiente de pruebas).
4. X-Road:​​​
Se inició la extracción de la información proveniente de los servicios del DANE y colocación en el repositorio de información (Salomón).</t>
  </si>
  <si>
    <t>PA-GTIC-02-01</t>
  </si>
  <si>
    <t>AS2: Mejorar la planeación y abastecimiento de combustibles​.
Release 1: (8 casos de uso) ​
Release 2: (3 casos de uso) ​
Release 3: (8 casos de uso)​
AS3: Optimizar la trazabilidad de precios y tarifas de combustibles y energía​
Release 4: 7 casos de uso​
Release 5: 7 casos de uso​
Release 6: 8 casos de uso​</t>
  </si>
  <si>
    <t>Fab 1. Se trabaja en las activididades de la AS2: Mejorar la planeación y abastecimiento de combustibles​.
-Verificación de datos y Fuentes de Información disponibles.(Entregado)
- Implementación de casos de uso para la ambición sectorial:
Release 3. (8 casos de uso). 6 casos de analitica, 2 casos de analítica avanzada (En ejecución)
-Ajustes a la operación de la ambición sectorial.(En ejecución)
AS3: Optimizar la trazabilidad de precios y tarifas de combustibles y energía​.
- Verificación de datos y Fuentes de Información disponibles (Entregado).
-  Implementación de casos de uso para la ambición sectorial. (En ejecución).
 Release 4 ( 7casos de uso). 3 casos de uso de integración, 4 de interoperabilidad.
Release 5 ( 7 casos de uso). Analitica y 2 analitica avanzada.
- Ajustes a la operación de la ambición sectorial. (En ejecución).</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</si>
  <si>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
-  Release 6. (8 casos de uso). 6 casos de analitica, 2 casos de analítica avanzada</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</si>
  <si>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t>
  </si>
  <si>
    <t>PA-GTIC-03-01</t>
  </si>
  <si>
    <t xml:space="preserve">Se estructuró cronograma de actividades, hitos y definicion de actividades, iniciando en el mes de abril y finalizando en junio del 2021. </t>
  </si>
  <si>
    <t>Se realizó el diagnóstico del estado actual del proyecto y se inicia el trabajo conjunto en la caracterización, formas y  proyección de formatos necesarios para la implementación de la estrategia.</t>
  </si>
  <si>
    <t>Se realizó actualización de documentación de la formulación de la estrategia de Uso y apropiación de TI, específicamente: Diagnóstico, caracterización, esquema de incentivos, Plan de comunicaciones, Plan de Gestión del Cambio, Indicadores, quedando pendiente de lanzar la encuesta para conocer las necesidades de la entidad y estructurar el plan de formación y el instrumento de formatos de implementación. Se lleva un 90 porciento de avance en la actualización de la documentación. Se espera entregar a finales de Junio.</t>
  </si>
  <si>
    <t>Se realiza presentacion de avances del documento del Plan de Formación y se tienen temáticas identificadas de fuentes. Se tiene el cornograma y el instrumento de formatos de implementación. Se encuentra en proceso de recibir los resultados de la encuesta de percepción, con una tasa de respuesta de 80 personas para su pronta tabulación.</t>
  </si>
  <si>
    <t>Se tiene el cronograma y el instrumento de formatos de implementación. Se realiza encuesta de percepción y se realiza su respectiva tabulación de resultados.
Se contratan las capacitaciones con las que inicia la implementación.
El Plan de Formación fue aprobado por los supervisores de GIT e GSD para dar inicio a la etapa de implementación.
Se sostuvo reunión con el BID para la viabilidad de financiación de un consultor para la implementación e inicio de capacitaciones comprendidas en el Plan; la cual fue aprobada. Se realiza búsqueda del perfil.</t>
  </si>
  <si>
    <t>PA-GTIC-04-01</t>
  </si>
  <si>
    <t>Reuniones de divulgación de modelo de gobierno de TI, con las dependecias y secretaria General. Borrador sobre Oficina TIC.</t>
  </si>
  <si>
    <t xml:space="preserve">Revisión oficina jurídica:
1. Presentación para aprobación y ajustes.
2. Aprobación por parte del Ministro para publicación.
3. Publicación Resolución en el portal web como parte de la agenda regulatoria. </t>
  </si>
  <si>
    <t xml:space="preserve">Se da respuesta a comentarios dados al proyecto de Resolución por la cual se establecen los lineamientos para implementación del modelo de gobierno TI y Datos.
Revisión y visto bueno de la Oficina asesora jurídica para firma de la resolución por parte del Ministro. </t>
  </si>
  <si>
    <t>Resolución 40199 de 28 de junio de 2021 – adopción de lineamientos del  Modelo de Gobierno de TI y Modelo de Gobierno de Datos, publicada. ​
Se inicia construcción del Reglamento interno y operativo de la Comisión Estratégica de TI y de datos del sector minero energético.​
Se plantea estructuración de Lineamientos para estandarización de procesos y procedimientos de brechas comunes identificadas en las entidades del sector.</t>
  </si>
  <si>
    <t>Inicia la etapa de implementación del Modelo de Gobierno de TI y de Datos con las siguientes acciones:
1. Reglamento Interno y Operativo de la Comisión Estratégica de TI y de Datos.​
2. Articulación con Entidades Adscritas para estado actual de gobierno de TI y de gobierno de datos.
3. Análisis de brechas de gobierno de TI y gobierno de Datos.
4. Consultoría de Gobierno y Calidad de Datos​: Talleres de Diagnóstico de madurez de gestion de datos; Diagnóstico de capacidades de TI; y Diagnóstico de aplicación de políticas de gobierno de datos y calidad.</t>
  </si>
  <si>
    <t>PA-GTIC-05-01</t>
  </si>
  <si>
    <t xml:space="preserve"> Reunión a partir de la semana del 5 de abril para validar el cargue de la información y ejecución del proyecto, así como definir los pasos a seguir para la implementación de un formulario para registro de información de actividades referentes a los entes territoriales.</t>
  </si>
  <si>
    <t>1. Reunión para validar el cargue de información y ejecución del proyecto.
2. Definir los pasos a seguir para la implementación de un formulario para registro de información de actividades referentes a los entes territoriales.</t>
  </si>
  <si>
    <t>1. Consultoría Calidad de Datos. Pendiente validar la adjudicación.
2. Gobierno sectorial: Revisión jurídica, en espera de visto bueno.
3. IDE: Se ejecutaron actividades relacionadas con la herramienta metadatos y la articulación del sistema de información geográfica. Formulación de lineamientos.
4. Banco de Infromación petrolera.
5. Integridad y Transparencia.</t>
  </si>
  <si>
    <t>1. Consultoría Calidad de Datos. Proceso adjudicado, inició hace dos semanas y se lleva a cabo sesiones de entendimiento con entidades adscritas.
2. Gobierno sectorial: Resolución Resolución 40199 de 28 de junio de 2021 .
3. IDE: Se ejecutaron actividades relacionadas con la herramienta metadatos y la articulación del sistema de información geográfica. Formulación de lineamientos.
5. Integridad y Transparencia. Por definir su implementación.</t>
  </si>
  <si>
    <t>1. Consultoría Calidad de Datos. Se llevaron a cabo talleres de entendimiento, bajo las temáticas de Diagnóstico de madurez de gestion de datos, Diagnóstico de capacidades de TI y Diagnóstico de aplicación de políticas de gobierno de datos y calidad.
2. Gobierno sectorial: Articulación con Entidades Adscritas para estado actual de gobierno de TI y de gobierno de datos. Análisis de brechas de gobierno de TI y gobierno de Datos. Reglamento Interno y Operativo de la Comisión Estratégica de TI y de Datos.
3. IDE: Se ejecutaron actividades relacionadas con, fuentes de financiación para sostenimiento financiero del proyecto, Evaluación de datos institucionales existentes, Definición de prioridades, Análisis de brechas, Análisis de estándares nacionales, Definición de adopción de estándares - Plan de acción, Entrenamiento en temas de estandarización, Inventario de productos y datos fundamentales - Metadatos geográficos, Definición de los estándares de servicios en línea, Definición del Geovisor, Entrenamiento en geoportales y geoservicios y Articulación con el Sistema de Información Geográfica / PETI.
5. Integridad y Transparencia. Por definir su implementación.</t>
  </si>
  <si>
    <t>PA-GTIC-05-02</t>
  </si>
  <si>
    <t xml:space="preserve">Elaborar proyecto con base en insumos recibidos para implementar el proceso con uso de herramientas tecnológicas de 4a generación, a gran escala y con otros minerales. </t>
  </si>
  <si>
    <t>Se solicitó por parte de la oficina de asuntos ambientales y sociales y el grupo de ejecución estratégica del sector extractivo, reunión para validar el cargue de la información y ejecución del proyecto.</t>
  </si>
  <si>
    <t>Una vez validado el proyecto de CRM sectorial y las fuentes de información no se considera viable la ejecución de este proyecto o por lo menos no durante esta vigencia, dados los costos de establecimiento de proyecto, mantenimiento e implementación​.</t>
  </si>
  <si>
    <t>Se inicia mejora de la herramienta CRM que se entregó el año pasado, para lograr el uso por la OAAS y el Grupo de Ejecución Estratégica del Sector Extractivo. la idea es retomar y sacar su máximo provecho al sistema.
El proyecto planteado para este año, no podrá ser ejecutado debido a los siguientes aspectos: Temas de costos y financiación, Identificación de fuentes de información que puedan alimentarlo y el poco interés de las entidades vinculadas al sector.</t>
  </si>
  <si>
    <t>PA-GTIC-06-01</t>
  </si>
  <si>
    <t xml:space="preserve"> 
SITH: Se definió una historia de usuario para generar un reporte consolidado de liquidación de impuestos por Operador, periodo y tramo. Es decir dará la posibilidad al usuario para que en un unico reporte se refleje toda la información de los tramos.
SISEG: Se envió al líder de usuarios el listado de requerimientos que componen el Producto Mínimo Viable - PMV para efectos de la ejecución de pruebas de aceptación.
El Ambiente de pruebas se encuentra desplegado a disposición de los usuarios
SICOM: Reunión  técnica de interoperablidad de fabrica y desarrollo, segunda reunion el 7 de abril para programar semana de prueabas y decirle a  fabrica desarrollo que ya pueden utilizar esa base de datos de réplica.</t>
  </si>
  <si>
    <t>SITH: Puesta en producción.
1. Se llevó a cabo el sprint 1.  Donde se hizo revisión del error en la autorización de actualización, Filtros por URL, revisión y configuración del Jaspert, Modificación de Crud para administración de tramos y se realizaron ajustes en firma digital y en liquidación=0. Se buscaba generar reportes para que cada operador de red pueda visualizar solo su información y  se desarrolló la H12 de Socicitud de Autorización por los operadores para actualización de volúmenes de tramos.
2. Salió a pruebas y despliegue.
3. Se inició con el sprit 2, con HU en Modificación del diseño del reporte de liquidación de impuestos, Eliminación de 42 registros de la B.D. Ajustes en el formato de cargue masivo de volúmenes , reporte de liquidación de impuestos, restablecimiento de contraseña y finalización de sesión.
SIGI: En producción y mejoras
Fondo de becas:
SISEG: Pruebas y despliegue:
1. Se realizaron pruebas de desarrollo del sprit 2.
Realizadas las HU para permitir generar la distribución anual  de subsidios  para operador SIN; Quitar el boton de aprobación FOES y SIN - Proceso Carga mensual y trimestral; General correo de alerta de solicitudes  y visualización de alertas - Proceso registrar operador y Proceso de distribución mensual del operdor SIN.
2. Se realizó desarrollo del Sorint 3. Con elaboración de HU para permitir la visulizar las solicitudes de extemporaneidad de forma ordenada; Visualizar solicitudes de pre-registro de los operadores; Ordenar solicitudes - Proceso carga trimestral; y Ordenar solicitudes- Proceso registrar operador.
3. Se diseñó documento de alternativas de seguridad de información para el cargue de la misma de 3 años atrás.
4. Análisis de pruebas funcionales de (21) HU del Sprint 2. Diseño de de (10) HU producto del review Sprint 2, Diseño de (10) Muckups producto del review Sprint 2.
SICOM:</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</si>
  <si>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trabajó en el diseño completo y desarollo del aplicativo.
7. Se realizan ajustes de los micrositios concurso CNSC y Transformación Cultural.
8. En producción está Fondo de Becas y DIIE. Se presentaron ajustes.
9. Herramienta de seguimiento. Se desarrolló proceso de contratación y se adjudicó a INTERCONT, dando inicio a su operación el 31 de mayo de 2021.
10. Portal Web: Se culminaron las etapas de análisis de requerimintos de las istintas secciones, se encuentra en etapa de desarrollo.</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</si>
  <si>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realizó el lanzamiento del aplicativo el 1 de julio del 2021.
7. Se realizan ajustes de los micrositios concurso CNSC y Transformación Cultural.
8. En producción está Fondo de Becas y DIIE. Se presentaron ajustes.
9. AVANZAME.Se realizaron sesiones de entendimiento y alcance del sistema con las diferentes dependencias. Se envió guía de identidad visual del Ministerio para el diseño de Look And Feel del sistema.​ Se efectuó presentación funcional de la herramienta ante directores y jefes de dependencia del MME. ​
10. Portal Web: Se culminaron las etapas de análisis de requerimintos de las istintas secciones, se encuentra en etapa de desarrollo.</t>
  </si>
  <si>
    <t>1. SICOM: Supervisión de la ejecuión del contrato con la empresa InterNexa. En desarrollo evolutivo. Se realizó la entrega de la fase 3.  Otras Órdenes de Pedido (programadas, anticipadas, individuales y nominación). Con la ejecución de las actividades sobre Órdenes de pedido, Programada y anticipada, Nominación y transferencia y BPM - GAS (Incluye GNVC y GLP).
2. SISEG: Se trabajó en desarrollos y se encuentra en pruebas de despliegue por parte de la DDE. Próximo a salir a producción.
3. SITH: La herramienta se encuentra en producción, se realizaron ajustes pendientes. Se pretende explorar el módulo de Gases.
4. SIGI:  Diseño completo de la V 2.0,se completó el levantamiento de requerimientos.
5. Salvador. Se  inició con el diseño completo de la V 2.0 y se completó el levantamiento de requerimientos.
6. Sigue tu Huella. El aplicativo se encuentra en funcionamiento, se realizaron ajustes y se pretende implementar en colegios y escuelas del Distrito.
7. En producción está Liquidación aportes a Fondo de Becas y DIIE. Se presentaron ajustes y nuevos desarrollos.
8. Portal Web. Se concluye la etapa de levantamiento de requerimientos funcionales con todas las áreas y continúa en etapa de desarrollo; se inció fase de pruebas QA.
9. AvanzaME. Se llevaron a cabo sesiones de entendimiento de alcance funcional:​ PINES, Módulo Ambiental y Social, Módulo de Contratos y Módulo de Gestión Documental, Módulo de Fechas de Puestas en Operación.
Sesiones de parametrización de proyectos​ con las direcciones del MME, tales como, DFM, DH y DDE.</t>
  </si>
  <si>
    <t>0,083333333</t>
  </si>
  <si>
    <t>PA-GTIC-07-01</t>
  </si>
  <si>
    <t>MONITORO DE RED: Falta monitorear 4 servidores, tenemos 3 pendientes en bases de datos y programda reunión para finalizarlos.
De las app, la de reuniones efectivas ya esta lista, falta publicación.
    Sobre app de aforo se están arreglando unos errores que esta presentando con el proveedor.</t>
  </si>
  <si>
    <t>1. Se inició formateo de los equipos de computo del Ministerio, a finalizar en junio.
2. Se realizó parte de la validación del inventario de los equipos de cómputo.
3. Apoyo a los requerimietos e incidentes presentados por los funcionarios en el aplicativo ARANDA, dándoles solución. Atención CAT.
4. Se realiza el MONITOREO DE RED semanalmente, durante todo el mes de mayo.
APP de Control de Aforo. Se encuentran  terminada, se solucionó el error del codigo QR,  está pendiente de la aprobación y posteriores ajustes.</t>
  </si>
  <si>
    <t>1. Se finalizó el formateo de los equipos de computo del Ministerio, para un total de 220 computadores.
2. Se continúa con la validación del inventario de los equipos de cómputo.
3. Apoyo a los requerimietos e incidentes presentados por los funcionarios en el aplicativo ARANDA, dándoles solución. Atención CAT.
4. Se realiza el monitoreo de red semanalmente, durante todo el mes de junio.
5. Se realizó la instalación y configuración de los equipos de computo, y adecuación de los puestos de trabajo para los funcionario que regresaban al Ministerio, según los planos remitidos por Secretaría General.
6. Se realizó la instalacion del TEAMS y Office 365 masivo, en todos los equipos.
7. Se realizó la respectiva validación de las redes WIFI del Ministerio.</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</si>
  <si>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julio.
4. Se continúa con la instalación y configuración de los equipos de computo, y adecuación de los puestos de trabajo para los funcionarios que regresan al Ministerio, según los planos remitidos por Secretaría General.
5. Se continúa con la instalación del TEAMS y Office 365 masivo, en todos los equipos.
6. Se continúa la respectiva validación de las redes WIFI del Ministerio.
7. Se realiza el acompañamiento al Mantenimiento Preventivo, el cual inició el 19 de julio. Realizándose los respectivos ajustes solicitados en cada equipo de cómputo.
8. Se recibieron 8 equipos de cómputo por parte de Almacén, los cuales presentaban fallas en su funcionamientos, de los cuales fueron reparados 3 unidades.</t>
  </si>
  <si>
    <t>PA-GTIC-08-01</t>
  </si>
  <si>
    <t xml:space="preserve"> Elaboración de fichas técnicas y estudios previos para sondeo de mercado, se lanzó el evento de cotizació para sondeo de mercado a través de SECOP II, con vencimiento al 9 de abril.  Se adelantó proceso de contratación con recursos del Préstamo BID 3594/OC-CO, suscribiéndose el Contrato GGC-560-2020. ​
Herramienta RSA ARCHER. Módulos:  Activos, Riesgos, BIA, Incidentes, Eventos, Planes, Normatividad, Cumplimiento, Balanced  score card, Arquitectura Empresarial y Ciberseguridad.​</t>
  </si>
  <si>
    <t>GRC.
- Integración completa del directorio activo de ARCHER  con las entidades del sector.​
- Ajustes y puesta a punto de operación de la sincronización del servidor principal con el servidor de respaldo.​
- Integración con el SIEM​.
- Integración Visual Paradigm​.
- Concluye cargue de datos de dispositivos, activos de información, procesos, arquitectura empresarial y dispositivos.</t>
  </si>
  <si>
    <t>GRC.
 Se realizó la validación de cargue de datos a la plataforma ARCHER por parte de las entidades adscritas al sector para: Controles de riesgos, incidencias, hallazgos y planes. La información se encuentra cargada parcialmente.
Se adelantaron sesiones de trabajo para viabilizar integración de ARCHER-SÍGAME, con la participación de Desarrollo y del Grupo de Gestión y Seguimiento Sectorial, para determinar viabilidad funcional de los servicios web expuestos en ARCHER .</t>
  </si>
  <si>
    <t>1. MSPI. Se atendieron las observaciones técnicas al Prepliego del proceso y posteriormente se publican los Pliegos definitivos, a los cuales también se les da respuesta a observaciones en SECOP II.
La recepción de propuestas de los interesados, fue el 27 de julio y la evaluación de las mismas se realizó el 29 de julio del 2021.
2. DRP. Se obtuvo el resultado del análisis del sondeo de mercado del proceso, definiendose un presupuesto que fue aprobado por el área Financiera. Se obtiene el CDP y se continúa con la estructuración de los Estudios Previos y ficha técnica de necesidades del proceso.
Contacto con proveedores de nubes, para cotizar servicios. Se atendieron reuniones con ETB y Microsoft.
3. GRC.
Se realiza con el cargue y validación de datos de las Entidades.
SEGURIDAD DE LA INFORMACIÓN
a) campos incidentes : Cargadas ANM, CREG, IPSE, SGC, y MME.
b) campos hallazgos: Cargadas ANM, CREG, IPSE, SGC,  y MME.
C) Campos Plan de Correción : Cargadas ANM, CREG, IPSE, SGC y MME.
RIESGOS
a) Riesgos y controles (en el mismo archivo): Cargadas ANM, CREG, IPSE, SGC, UPME y MME.
b) Campos indicadores y valor de indicadores: Cargadas ANM, CREG, IPSE, SGC, UPME y MME.</t>
  </si>
  <si>
    <t>PA-GUR-01-01</t>
  </si>
  <si>
    <t>Informe de seguimiento semanal del avance de los planes de acción y reporte de cuellos de botella de los objetivos transformacionales</t>
  </si>
  <si>
    <t>Se realizó seguimiento semanal y se presentaron en comités directivos de los días lunes al señor Ministro</t>
  </si>
  <si>
    <t>Se realizó seguimiento semanal y se presentaron en comités directivos de los días lunes  y en los seguimientos semanales para seguimientos específicos con el señor Ministro</t>
  </si>
  <si>
    <t>Se realizó seguimiento semanal y se presentaron en comités directivos de los días lunes  y en los seguimientos semanales para seguimientos específicos con el señor Ministro. Se integró semáforo, % de avance por OT y general y mensaje clave semanal.</t>
  </si>
  <si>
    <t>Se realizó seguimiento semanal y se presentaron en comités directivos de los días lunes  y en los seguimientos semanales para seguimientos específicos con el señor Ministro. Se actualizaron y mejoraron los informes individuales en Power BI de las metas 100K y Misión de Transformación energética.</t>
  </si>
  <si>
    <t>Se realizó seguimiento semanal y se presentaron en comités directivos de los días lunes  y en los seguimientos semanales para seguimientos específicos con el señor Ministro. Se actualizaron y mejoraron los informes individuales en Power BI de las metas 100K, MW FNCER y FNCER La Guajira</t>
  </si>
  <si>
    <t>PA-GUR-01-02</t>
  </si>
  <si>
    <t>% de documentos técnicos revisados y analizados</t>
  </si>
  <si>
    <t>PA-GUR-01-03</t>
  </si>
  <si>
    <t>Reporte de Legados y Prioridades Presidenciales</t>
  </si>
  <si>
    <t># de fichas de reporte de Legados y Prioridades Presidenciales</t>
  </si>
  <si>
    <t>Se realizó reunión con la Alta Consejería para el Cumplimiento, cierre SIGOB 2020 revisión metas Hato Grande 2021</t>
  </si>
  <si>
    <t>Se realizó reunión con la Alta Consejería para el Cumplimiento, revisión de seguimiento hitos SIGOB enero 2021</t>
  </si>
  <si>
    <t>Se realizó reunión con la Alta Consejería para el Cumplimiento, revisión de seguimiento hitos SIGOB febrero, nuevos caminos al cumplimiento y fichas presidencia</t>
  </si>
  <si>
    <t>Se realizó reunión con la Alta Consejería para el Cumplimiento, revisión de seguimiento hitos SIGOB marzo, nuevos caminos al cumplimiento y fichas presidencia</t>
  </si>
  <si>
    <t>Se realizó reunión con la Alta Consejería para el Cumplimiento, revisión de seguimiento hitos SIGOB abril, se continúa con la revisión de nuevos caminos al cumplimiento y fichas presidencia</t>
  </si>
  <si>
    <t xml:space="preserve">Se realizaron varias reuniones con la Alta Consejería para el Cumplimiento (Mesas FNCER, Revisión Legados, SER Colombia), revisión de seguimiento hitos SIGOB junio y fichas presidente. </t>
  </si>
  <si>
    <t>Se realizaron reuniones con la Alta Consejería para el Cumplimiento (Mesas FNCER), revisión de seguimiento hitos SIGOB julio.</t>
  </si>
  <si>
    <t>PA-GUR-01-04</t>
  </si>
  <si>
    <t>Se actualizó el Sistema SIGOB para todos los hitos vigentes a la fecha de corte</t>
  </si>
  <si>
    <t>Ante la actualización de los indicadores en el sistema SIGOB se reportó la información a través de las fichas del presidente.A la espera de activación por parte de Presidencia del aplicativo</t>
  </si>
  <si>
    <t>Ante la actualización de los indicadores en el sistema SIGOB se reportó la información a través de las fichas del presidente. A la espera de activación por parte de Presidencia del aplicativo</t>
  </si>
  <si>
    <t>Se habilitaron completamente los caminos actualizados de las metas correspondientes en SIGOB, a los cuales se reportó el seguimiento correspondiente al mes de junio.</t>
  </si>
  <si>
    <t>Se reportaron todos los indicadores correspondientes en el SIGOB: MW FNCER/La Guajira, 100K y legados</t>
  </si>
  <si>
    <t>PA-GUR-01-05</t>
  </si>
  <si>
    <t>Se realizó taller de revisión en el que se decide integral seguimientos que permitan contar con avances cuantitativos aproximados de los objetivos transformacionales y una nuevo esqueme visual para la presentación de los seguimientos.</t>
  </si>
  <si>
    <t>Informe trimestral, no aplica para el periodo</t>
  </si>
  <si>
    <t>Se realizó reunión para evaluar la implementación del nuevo tablero de seguimiento a objetivos transformacionales SOT y se definieron mejoras que se aplicarán durante el mes de julio.</t>
  </si>
  <si>
    <t>PA-GUR-01-06</t>
  </si>
  <si>
    <t>- Se desarrolló herramienta en Power Bi para seguimiento de la Meta 100K de la Dirección de Energía Eléctrica
- Se apoya al equipo de gestores de consulta previa en La Guajira con la implementación de formularios para el registro único de la información y se avanza en el desarrollo de un tablero de power BI para la consulta de esta información.</t>
  </si>
  <si>
    <t>Se apoyó a los equipos de las diferentes áreas del ministerio para mejorar el consumo de la información por parte de la alta dirección, específicamente para las metas 100K, MW FNCER Instalados y Misión de Transformación Energética.</t>
  </si>
  <si>
    <t>Se apoyó a los equipos de las diferentes áreas del ministerio para mejorar el consumo de la información por parte de la alta dirección, específicamente para las  MW FNCER Instalados, FNCER La Guajira. Se inicia colaboración con el Viceministerio de Minería para el desarrollo de un informe de legalidad minera.</t>
  </si>
  <si>
    <t>PA-GAL-01-01</t>
  </si>
  <si>
    <t>se recibieron 18 solicitudes de informacion de Congresistas de estas  se dio respectivo tramite de respuesta a 9 pendientes 9 estan en proceso de visto bueno, para su posterior firma, radicaciòn y salida.</t>
  </si>
  <si>
    <t>se recibieron 15 solicitudes de informacion de Congresistas de estas  se dio respectivo tramite de respuesta a 12 pendientes 3 estan en proceso de visto bueno, para su posterior firma, radicaciòn y salida.</t>
  </si>
  <si>
    <t>se recibieron 17 solicitudes de informacion de Congresistas de estas  se dio respectivo tramite de respuesta a 14 pendientes 3 estan en proceso de visto bueno, para su posterior firma, radicaciòn y salida.</t>
  </si>
  <si>
    <t>PA-GAL-02-01</t>
  </si>
  <si>
    <t xml:space="preserve">En el mes de mayo se llevo los siguientes Debates de Control Político.     Debate de control Político Servicio de Energia                                            Audiencia Pùblica Prop 79 2021. Debate de Control politico  prop 13 2020. </t>
  </si>
  <si>
    <t>En el mes de mayo se llevo los siguientes Debates de Control Político.      -Debate de Control Político el Alacran
 -Debate de control Político prestación servicio de energía
 -Audiencia pública prop 45
 -Audiencia pública PL Zonas de Frontera
 -Debate de control político prop 37 “Reservas probadas de gas”
 -Sesión conjuntas PL Transición Energética
 -Audiencia pública sobre medidores inteligentes
 -Audiencia Pública seguimiento PDET</t>
  </si>
  <si>
    <t>En el mes de julio no se llevo a cabo Debates de Control Político de interes del sector finaliza legislatura el 20 de julio.</t>
  </si>
  <si>
    <t>PA-GAL-03-01</t>
  </si>
  <si>
    <t xml:space="preserve">En el mes de mayo se emitieron los siguientes conceptos :     PL 131 2020S - Sello de Producción  
PL 585 2021 C - Consumo básico de subsistencia
PL 422 2020 C - Alumbrado Público
PL 344 2020S - Formalización Minera
                                                                     </t>
  </si>
  <si>
    <t xml:space="preserve">En el mes de mayo se emitio un concepto  con radicado 2-2021-010257 Concepto frente a la ponencia para primer debate Proyecto de Ley 138 2020 camara                                               </t>
  </si>
  <si>
    <t xml:space="preserve">En el mes de julio se emitio Concepto frente ponencia para primer debate del PL No. 378 de 2020 Cámara.2-2021-014654                      </t>
  </si>
  <si>
    <t>PA-OAJ-01-01</t>
  </si>
  <si>
    <t>Durante el mes de enero de 2021   la Oficina Asesora Jurídica apoyo a las dependecias del MME que lo solicitaron mediante en la revisión de seis (6) proyectos normativos, regulatorios y legislativos del sector minero energético</t>
  </si>
  <si>
    <t>Durante el mes de febrero de 2021   la Oficina Asesora Jurídica apoyo a las dependecias del MME que lo solicitaron mediante en la revisión de  un (1)  proyecto normativo, regulatorio y legislativo del sector minero energético</t>
  </si>
  <si>
    <t>Durante el mes de marzo de 2021   la Oficina Asesora Jurídica apoyo a las dependecias del MME que lo solicitaron mediante en la revisión de cinco (5) proyectos normativos, regulatorios y legislativos del sector minero energético</t>
  </si>
  <si>
    <t>Durante el mes de mayo de 2021   la Oficina Asesora Jurídica, apoyo a las dependencias del MME que lo solicitaron,  en la revisión de diecisiete  (17) proyectos normativos, regulatorios y legislativos del sector minero energético</t>
  </si>
  <si>
    <t>Durante el mes de junio  de 2021   la Oficina Asesora Jurídica, apoyo a las dependencias del MME que lo solicitaron,  en la revisión de catorce  (14) proyectos normativos, regulatorios y legislativos del sector minero energético</t>
  </si>
  <si>
    <t>Durante el mes de julio  de 2021   la Oficina Asesora Jurídica, apoyo a las dependencias del MME que lo solicitaron,  en la revisión de veinitrés  (23) proyectos normativos, regulatorios y legislativos del sector minero energético</t>
  </si>
  <si>
    <t>PA-OAJ-02-01</t>
  </si>
  <si>
    <t xml:space="preserve">Durante el mes de enero de 2021   la Oficina Asesora Jurídica no resolvió    solicitudes y recursos de reposición de aplazamiento de fecha de entrada en operación de proyectos sector eléctrico </t>
  </si>
  <si>
    <t xml:space="preserve">Durante el mes de febrero de 2021   la Oficina Asesora Jurídica no resolvió    solicitudes y recursos de reposición de aplazamiento de fecha de entrada en operación de proyectos sector eléctrico </t>
  </si>
  <si>
    <t xml:space="preserve">Durante el mes de marzo de 2021   la Oficina Asesora Jurídica resolvió ocho (8)   solicitudes y recursos de reposición de aplazamiento de fecha de entrada en operación de proyectos sector eléctrico </t>
  </si>
  <si>
    <t xml:space="preserve">Durante el mes de mayo de 2021   la Oficina Asesora Jurídica resolvió seis (6)   solicitudes y recursos de reposición de aplazamiento de fecha de entrada en operación de proyectos sector eléctrico </t>
  </si>
  <si>
    <t xml:space="preserve">Durante el mes de junio  de 2021   la Oficina Asesora Jurídica resolvió siete (7)   solicitudes y recursos de reposición de aplazamiento de fecha de entrada en operación de proyectos sector eléctrico </t>
  </si>
  <si>
    <t xml:space="preserve">Durante el mes de julio  de 2021   la Oficina Asesora Jurídica resolvió quince  (15)   solicitudes y recursos de reposición de aplazamiento de fecha de entrada en operación de proyectos sector eléctrico </t>
  </si>
  <si>
    <t>PA-OAJ-03-01</t>
  </si>
  <si>
    <t>Durante el mes de enero de 2021   la Oficina Asesora Jurídica  resolvió  una (1)  solicitud de declaración de áreas de utilidad pública e interés social proyectos eléctricos y áreas  necesarias para su construcción y protección</t>
  </si>
  <si>
    <t>Durante el mes de febrero de 2021   la Oficina Asesora Jurídica no resolvió solicitudes de declaración de áreas de utilidad pública e interés social proyectos eléctricos y áreas  necesarias para su construcción y protección</t>
  </si>
  <si>
    <t>Durante el mes de marzo de 2021   la Oficina Asesora Jurídica  resolvió cuatro (4) solicitudes de declaración de áreas de utilidad pública e interés social proyectos eléctricos y áreas  necesarias para su construcción y protección</t>
  </si>
  <si>
    <t>Durante el mes de mayo de 2021   la Oficina Asesora Jurídica  resolvió dos (2) solicitudes de declaración de áreas de utilidad pública e interés social proyectos eléctricos y áreas  necesarias para su construcción y protección</t>
  </si>
  <si>
    <t>Durante el mes de junio  de 2021   la Oficina Asesora Jurídica  no recibió solicitudes de declaración de áreas de utilidad pública e interés social proyectos eléctricos y áreas  necesarias para su construcción y protección</t>
  </si>
  <si>
    <t>Durante el mes de julio  de 2021   la Oficina Asesora Jurídica  no recibió solicitudes de declaración de áreas de utilidad pública e interés social proyectos eléctricos y áreas  necesarias para su construcción y protección</t>
  </si>
  <si>
    <t>PA-OAJ-04-01</t>
  </si>
  <si>
    <t>Durante el mes de enero de 2021, la Oficina Asesora Jurídica recibió tres (3) solicitudes de conceptos jurídicos y emitió dos (2) conceptos jurídicos relacionados con temas del sector minero-energético</t>
  </si>
  <si>
    <t>Durante el mes de febrero de 2021, la Oficina Asesora Jurídica recibió ocho (8) solicitudes de conceptos jurídicos y emitió siete (7) conceptos jurídicos relacionados con temas del sector minero-energético</t>
  </si>
  <si>
    <t>Durante el mes de marzo de 2021, la Oficina Asesora Jurídica recibió doce (12) solicitudes de conceptos jurídicos y emitió doce (12) conceptos jurídicos relacionados con temas del sector minero-energético</t>
  </si>
  <si>
    <t>Durante el mes de mayo de 2021, la Oficina Asesora Jurídica recibió veintiún (21) solicitudes de conceptos jurídicos y emitió veintiún (21)  conceptos jurídicos relacionados con temas del sector minero-energético</t>
  </si>
  <si>
    <t>Durante el mes de junio  de 2021, la Oficina Asesora Jurídica recibió treinta (30) solicitudes de conceptos jurídicos y emitió veincinco (25)  conceptos jurídicos relacionados con temas del sector minero-energético</t>
  </si>
  <si>
    <t>Durante el mes de julio  de 2021, la Oficina Asesora Jurídica recibió treinta (30) solicitudes de conceptos jurídicos y emitió catorce  (14)  conceptos jurídicos relacionados con temas del sector minero-energético, para un avance de 46,70%</t>
  </si>
  <si>
    <t>PA-OAJ-05-01</t>
  </si>
  <si>
    <t>PA-OAJ-06-01</t>
  </si>
  <si>
    <t>Durante el mes de enero de 2021, los Grupo de Defensa y Constitucional la Oficina Asesora Jurídica realizaron cinco (5) actuaciones procesales ante los diferentes despachos judiciales</t>
  </si>
  <si>
    <t>Durante el mes de febrero de 2021, los Grupo de Defensa y Constitucional la Oficina Asesora Jurídica realizaron treinta y nueve (39) actuaciones procesales ante los diferentes despachos judiciales</t>
  </si>
  <si>
    <t>Durante el mes de marzo de 2021, los Grupo de Defensa y Constitucional la Oficina Asesora Jurídica realizaron cincuenta y cuatro (54) actuaciones procesales ante los diferentes despachos judiciales</t>
  </si>
  <si>
    <t>Durante el mes de mayo de 2021, los Grupo de Defensa y Constitucional la Oficina Asesora Jurídica realizaron setenta y seis (76) actuaciones procesales ante los diferentes despachos judiciales</t>
  </si>
  <si>
    <t>Durante el mes de junio de 2021, los Grupo de Defensa y Constitucional la Oficina Asesora Jurídica realizaron cincuenta y una (51) actuaciones procesales ante los diferentes despachos judiciales, para un total de 317 durante lo corrido de la vigencia</t>
  </si>
  <si>
    <t>Durante el mes de julio de 2021, los Grupo de Defensa y Constitucional la Oficina Asesora Jurídica realizaron ciento ocho (108) actuaciones procesales ante los diferentes despachos judiciales, para un total de 425 durante lo corrido de la vigencia</t>
  </si>
  <si>
    <t>PA-OAJ-07-01</t>
  </si>
  <si>
    <t>Durante el mes de enero de 2021, los los diferentes despachos judiciales emitieron dos (2)  fallos favorables a los intereses del MME</t>
  </si>
  <si>
    <t>Durante el mes de febrero de 2021, los los diferentes despachos judiciales emitieron veintitrés (23) fallos favorables a los intereses del MME</t>
  </si>
  <si>
    <t>Durante el mes de marzo de 2021, los los diferentes despachos judiciales emitieron veinticinco (25) fallos favorables a los intereses del MME</t>
  </si>
  <si>
    <t>Durante el mes de abril de 2021, los los diferentes despachos judiciales emitieron treinta y ocho  (38) fallos de los cuales tres (3) fueron desfavorables a los intereses del MME</t>
  </si>
  <si>
    <t>Durante el mes de junio  de 2021, los los diferentes despachos judiciales emitieron treinta y ocho  (38) fallos de los cuales tres (3) fueron desfavorables a los intereses del MME</t>
  </si>
  <si>
    <t>Durante el mes de julio  de 2021, los los diferentes despachos judiciales emitieron veinti siete  (27) fallos de los cuales uno  (1) fue desfavorable a los intereses del MME, para un avance del periodo de 96.30%</t>
  </si>
  <si>
    <t>PA-OAJ-08-01</t>
  </si>
  <si>
    <t>PA-OAJ-09-01</t>
  </si>
  <si>
    <t>PA-OAJ-010-01</t>
  </si>
  <si>
    <t>PA-OAJ-011-01</t>
  </si>
  <si>
    <t>Durante el mes de marzo de 2021 se entregaron dos (2) documetnos de lineamientos técnicos</t>
  </si>
  <si>
    <t>PA-OAJ-012-01</t>
  </si>
  <si>
    <t>Programado para marzo 2021</t>
  </si>
  <si>
    <t>Programado para julio 2021</t>
  </si>
  <si>
    <t>Pendiente ejecución</t>
  </si>
  <si>
    <t>PA-OAJ-013-01</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</si>
  <si>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</si>
  <si>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</si>
  <si>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</si>
  <si>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</si>
  <si>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</si>
  <si>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</si>
  <si>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</si>
  <si>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</si>
  <si>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 xml:space="preserve">                                                                                                                                                                                                                                     Seguimiento Plan de Acción - Septiembre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</si>
</sst>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59">
    <font>
      <sz val="11"/>
      <color theme="1"/>
      <name val="Calibri"/>
      <family val="2"/>
      <scheme val="minor"/>
    </font>
    <font>
      <sz val="11"/>
      <color theme="1" tint="0.249977111117893"/>
      <name val="Calibri"/>
      <family val="2"/>
      <scheme val="minor"/>
    </font>
    <font>
      <sz val="11"/>
      <color theme="1" tint="0.499984740745262"/>
      <name val="Calibri"/>
      <family val="2"/>
      <scheme val="minor"/>
    </font>
    <font>
      <sz val="11"/>
      <color theme="0"/>
      <name val="Calibri"/>
      <family val="2"/>
      <scheme val="minor"/>
    </font>
    <font>
      <sz val="18"/>
      <color theme="0" tint="-4.9989318521683403E-2"/>
      <name val="Calibri"/>
      <family val="2"/>
      <scheme val="minor"/>
    </font>
    <font>
      <sz val="8"/>
      <color theme="1" tint="0.34998626667073579"/>
      <name val="Calibri"/>
      <family val="2"/>
      <scheme val="minor"/>
    </font>
    <font>
      <sz val="10"/>
      <color theme="0"/>
      <name val="Calibri"/>
      <family val="2"/>
      <scheme val="minor"/>
    </font>
    <font>
      <sz val="10"/>
      <color theme="1" tint="0.34998626667073579"/>
      <name val="Calibri"/>
      <family val="2"/>
      <scheme val="minor"/>
    </font>
    <font>
      <b/>
      <sz val="8"/>
      <color theme="1" tint="0.34998626667073579"/>
      <name val="Calibri"/>
      <family val="2"/>
      <scheme val="minor"/>
    </font>
    <font>
      <sz val="9"/>
      <color theme="1"/>
      <name val="Calibri"/>
      <family val="2"/>
      <scheme val="minor"/>
    </font>
    <font>
      <b/>
      <sz val="18"/>
      <color theme="0"/>
      <name val="Calibri"/>
      <family val="2"/>
      <scheme val="minor"/>
    </font>
    <font>
      <b/>
      <sz val="10"/>
      <color theme="0"/>
      <name val="Calibri"/>
      <family val="2"/>
      <scheme val="minor"/>
    </font>
    <font>
      <sz val="11"/>
      <color rgb="FFFF0000"/>
      <name val="Calibri"/>
      <family val="2"/>
      <scheme val="minor"/>
    </font>
    <font>
      <sz val="11"/>
      <name val="Calibri"/>
      <family val="2"/>
      <scheme val="minor"/>
    </font>
    <font>
      <b/>
      <sz val="11"/>
      <name val="Calibri"/>
      <family val="2"/>
      <scheme val="minor"/>
    </font>
    <font>
      <sz val="9"/>
      <name val="Calibri"/>
      <family val="2"/>
      <scheme val="minor"/>
    </font>
    <font>
      <sz val="11"/>
      <color theme="1"/>
      <name val="Calibri"/>
      <family val="2"/>
      <scheme val="minor"/>
    </font>
    <font>
      <b/>
      <sz val="11"/>
      <color theme="1"/>
      <name val="Calibri"/>
      <family val="2"/>
      <scheme val="minor"/>
    </font>
    <font>
      <sz val="9"/>
      <color rgb="FF000000"/>
      <name val="Calibri"/>
      <family val="2"/>
      <scheme val="minor"/>
    </font>
    <font>
      <b/>
      <sz val="11"/>
      <color rgb="FFFF0000"/>
      <name val="Calibri"/>
      <family val="2"/>
      <scheme val="minor"/>
    </font>
    <font>
      <sz val="9"/>
      <color rgb="FF000000"/>
      <name val="Calibri"/>
      <family val="2"/>
    </font>
    <font>
      <u/>
      <sz val="9"/>
      <name val="Calibri"/>
      <family val="2"/>
      <scheme val="minor"/>
    </font>
    <font>
      <sz val="10"/>
      <name val="Calibri"/>
      <family val="2"/>
      <scheme val="minor"/>
    </font>
    <font>
      <sz val="8"/>
      <name val="Calibri"/>
      <family val="2"/>
      <scheme val="minor"/>
    </font>
    <font>
      <sz val="9"/>
      <name val="Calibri"/>
      <family val="2"/>
    </font>
    <font>
      <b/>
      <sz val="9"/>
      <name val="Calibri"/>
      <family val="2"/>
      <scheme val="minor"/>
    </font>
    <font>
      <sz val="8"/>
      <name val="Calibri"/>
      <family val="2"/>
    </font>
    <font>
      <sz val="8"/>
      <name val="Work Sans"/>
      <family val="3"/>
    </font>
    <font>
      <sz val="11"/>
      <name val="Calibri"/>
      <family val="2"/>
    </font>
    <font>
      <sz val="10"/>
      <color theme="1"/>
      <name val="Calibri"/>
      <family val="2"/>
      <scheme val="minor"/>
    </font>
    <font>
      <sz val="11"/>
      <color rgb="FF000000"/>
      <name val="Calibri"/>
      <family val="2"/>
      <scheme val="minor"/>
    </font>
    <font>
      <sz val="9"/>
      <color rgb="FFFF0000"/>
      <name val="Calibri"/>
      <family val="2"/>
      <scheme val="minor"/>
    </font>
    <font>
      <sz val="11"/>
      <color rgb="FF000000"/>
      <name val="Calibri"/>
      <family val="2"/>
    </font>
    <font>
      <sz val="9"/>
      <color rgb="FFFF0000"/>
      <name val="Calibri"/>
      <family val="2"/>
    </font>
    <font>
      <sz val="8"/>
      <color rgb="FF000000"/>
      <name val="Calibri"/>
      <family val="2"/>
      <scheme val="minor"/>
    </font>
    <font>
      <b/>
      <sz val="9"/>
      <color rgb="FF000000"/>
      <name val="Calibri"/>
      <family val="2"/>
    </font>
    <font>
      <sz val="10"/>
      <name val="Calibri"/>
      <family val="2"/>
    </font>
    <font>
      <sz val="11"/>
      <color rgb="FF404040"/>
      <name val="Calibri"/>
      <family val="2"/>
    </font>
    <font>
      <b/>
      <sz val="11"/>
      <color rgb="FF404040"/>
      <name val="Calibri"/>
      <family val="2"/>
    </font>
    <font>
      <sz val="8"/>
      <color rgb="FF000000"/>
      <name val="Work Sans"/>
      <family val="3"/>
    </font>
    <font>
      <sz val="8"/>
      <name val="Work Sans"/>
    </font>
    <font>
      <b/>
      <sz val="8"/>
      <name val="Work Sans"/>
    </font>
    <font>
      <b/>
      <sz val="8"/>
      <color theme="0"/>
      <name val="Calibri"/>
      <family val="2"/>
      <scheme val="minor"/>
    </font>
    <font>
      <sz val="8"/>
      <color rgb="FF000000"/>
      <name val="Calibri"/>
      <family val="2"/>
    </font>
    <font>
      <sz val="8"/>
      <color theme="1" tint="0.249977111117893"/>
      <name val="Calibri"/>
      <family val="2"/>
      <scheme val="minor"/>
    </font>
    <font>
      <sz val="8"/>
      <color theme="1"/>
      <name val="Calibri"/>
      <family val="2"/>
      <scheme val="minor"/>
    </font>
    <font>
      <sz val="18"/>
      <name val="Calibri"/>
      <family val="2"/>
      <scheme val="minor"/>
    </font>
    <font>
      <sz val="11"/>
      <name val="Calibri Light"/>
      <family val="2"/>
    </font>
    <font>
      <sz val="14"/>
      <name val="Calibri"/>
      <family val="2"/>
    </font>
    <font>
      <sz val="16"/>
      <name val="Calibri"/>
      <family val="2"/>
    </font>
    <font>
      <i/>
      <sz val="9"/>
      <name val="Calibri"/>
      <family val="2"/>
      <scheme val="minor"/>
    </font>
    <font>
      <sz val="8"/>
      <name val="Calibri Light"/>
      <family val="2"/>
    </font>
    <font>
      <sz val="11"/>
      <name val="Arial"/>
      <family val="2"/>
    </font>
    <font>
      <sz val="9"/>
      <name val="Rubik"/>
    </font>
    <font>
      <sz val="9"/>
      <name val="Calibri Light"/>
      <family val="2"/>
    </font>
    <font>
      <b/>
      <sz val="7"/>
      <name val="Arial"/>
      <family val="2"/>
    </font>
    <font>
      <b/>
      <sz val="12"/>
      <name val="Calibri"/>
      <family val="2"/>
      <scheme val="minor"/>
    </font>
    <font>
      <b/>
      <sz val="10"/>
      <name val="Calibri"/>
      <family val="2"/>
      <scheme val="minor"/>
    </font>
    <font>
      <b/>
      <sz val="8"/>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2EFDA"/>
        <bgColor indexed="64"/>
      </patternFill>
    </fill>
    <fill>
      <patternFill patternType="solid">
        <fgColor rgb="FFDDEBF7"/>
        <bgColor indexed="64"/>
      </patternFill>
    </fill>
    <fill>
      <patternFill patternType="solid">
        <fgColor rgb="FF4472C4"/>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C0C0C0"/>
      </patternFill>
    </fill>
    <fill>
      <patternFill patternType="solid">
        <fgColor theme="4" tint="0.79998168889431442"/>
        <bgColor rgb="FFFFFFFF"/>
      </patternFill>
    </fill>
    <fill>
      <patternFill patternType="solid">
        <fgColor theme="0"/>
        <bgColor rgb="FF000000"/>
      </patternFill>
    </fill>
    <fill>
      <patternFill patternType="solid">
        <fgColor theme="4" tint="0.79998168889431442"/>
        <bgColor rgb="FFDDEBF7"/>
      </patternFill>
    </fill>
  </fills>
  <borders count="7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theme="0" tint="-0.149998474074526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rgb="FFA6A6A6"/>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F2F2F2"/>
      </left>
      <right style="thin">
        <color rgb="FFF2F2F2"/>
      </right>
      <top style="thin">
        <color rgb="FFF2F2F2"/>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medium">
        <color indexed="64"/>
      </bottom>
      <diagonal/>
    </border>
    <border>
      <left style="thin">
        <color indexed="64"/>
      </left>
      <right style="thin">
        <color indexed="64"/>
      </right>
      <top style="medium">
        <color indexed="64"/>
      </top>
      <bottom/>
      <diagonal/>
    </border>
    <border>
      <left style="thin">
        <color rgb="FF595959"/>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right style="thin">
        <color rgb="FF595959"/>
      </right>
      <top/>
      <bottom style="thin">
        <color rgb="FF595959"/>
      </bottom>
      <diagonal/>
    </border>
    <border>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595959"/>
      </left>
      <right style="thin">
        <color rgb="FF595959"/>
      </right>
      <top/>
      <bottom/>
      <diagonal/>
    </border>
    <border>
      <left/>
      <right style="thin">
        <color rgb="FF595959"/>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885">
    <xf numFmtId="0" fontId="0" fillId="0" borderId="0" xfId="0"/>
    <xf numFmtId="0" fontId="2" fillId="0" borderId="0" xfId="0" applyFont="1" applyAlignment="1">
      <alignment horizontal="left"/>
    </xf>
    <xf numFmtId="14" fontId="0" fillId="0" borderId="0" xfId="0" applyNumberFormat="1" applyAlignment="1">
      <alignment horizontal="center"/>
    </xf>
    <xf numFmtId="0" fontId="6" fillId="5" borderId="0" xfId="0" applyFont="1" applyFill="1" applyAlignment="1">
      <alignment horizontal="center" vertical="center"/>
    </xf>
    <xf numFmtId="0" fontId="0" fillId="0" borderId="0" xfId="0" applyAlignment="1">
      <alignment vertical="center"/>
    </xf>
    <xf numFmtId="0" fontId="6" fillId="5" borderId="11" xfId="0" applyFont="1" applyFill="1" applyBorder="1" applyAlignment="1">
      <alignment horizontal="center" vertical="center"/>
    </xf>
    <xf numFmtId="0" fontId="0" fillId="0" borderId="0" xfId="0" applyAlignment="1">
      <alignment horizontal="center" vertical="center" wrapText="1"/>
    </xf>
    <xf numFmtId="0" fontId="10" fillId="3" borderId="5" xfId="0" applyFont="1" applyFill="1" applyBorder="1" applyAlignment="1">
      <alignment vertical="center"/>
    </xf>
    <xf numFmtId="0" fontId="10" fillId="3" borderId="6" xfId="0" applyFont="1" applyFill="1" applyBorder="1" applyAlignment="1">
      <alignment vertical="center"/>
    </xf>
    <xf numFmtId="0" fontId="10" fillId="3" borderId="7" xfId="0" applyFont="1" applyFill="1" applyBorder="1" applyAlignment="1">
      <alignment vertical="center"/>
    </xf>
    <xf numFmtId="0" fontId="0" fillId="0" borderId="0" xfId="0" applyAlignment="1">
      <alignment horizontal="center" vertical="center"/>
    </xf>
    <xf numFmtId="0" fontId="17" fillId="6" borderId="0" xfId="0" applyFont="1" applyFill="1" applyAlignment="1">
      <alignment horizontal="center"/>
    </xf>
    <xf numFmtId="0" fontId="9" fillId="0" borderId="10" xfId="0"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7" fillId="4" borderId="16" xfId="0" applyFont="1" applyFill="1" applyBorder="1" applyAlignment="1">
      <alignment horizontal="center" vertical="center"/>
    </xf>
    <xf numFmtId="0" fontId="7" fillId="4" borderId="16" xfId="0" applyFont="1" applyFill="1" applyBorder="1" applyAlignment="1">
      <alignment horizontal="center" vertical="center" wrapText="1"/>
    </xf>
    <xf numFmtId="14" fontId="6" fillId="5" borderId="16" xfId="0" applyNumberFormat="1"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7" borderId="16"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4" borderId="16" xfId="0" applyFont="1" applyFill="1" applyBorder="1" applyAlignment="1">
      <alignment horizontal="center" vertical="center"/>
    </xf>
    <xf numFmtId="0" fontId="7" fillId="4" borderId="30" xfId="0" applyFont="1" applyFill="1" applyBorder="1" applyAlignment="1">
      <alignment horizontal="center" vertical="center" wrapText="1"/>
    </xf>
    <xf numFmtId="0" fontId="7" fillId="4" borderId="29" xfId="0" applyFont="1" applyFill="1" applyBorder="1" applyAlignment="1">
      <alignment horizontal="center" vertical="center"/>
    </xf>
    <xf numFmtId="0" fontId="7" fillId="4" borderId="31" xfId="0" applyFont="1" applyFill="1" applyBorder="1" applyAlignment="1">
      <alignment horizontal="center" vertical="center"/>
    </xf>
    <xf numFmtId="0" fontId="22" fillId="10" borderId="16"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9" xfId="0" applyBorder="1" applyAlignment="1">
      <alignment horizontal="center" vertical="center" wrapText="1"/>
    </xf>
    <xf numFmtId="0" fontId="13" fillId="0" borderId="17" xfId="0" applyFont="1" applyBorder="1" applyAlignment="1">
      <alignment horizontal="center" vertical="center" wrapText="1"/>
    </xf>
    <xf numFmtId="0" fontId="0" fillId="0" borderId="11" xfId="0" applyBorder="1" applyAlignment="1">
      <alignment horizontal="center" vertical="center" wrapText="1"/>
    </xf>
    <xf numFmtId="0" fontId="20" fillId="0" borderId="9" xfId="0" applyFont="1" applyBorder="1" applyAlignment="1">
      <alignment horizontal="center" vertical="center" wrapText="1"/>
    </xf>
    <xf numFmtId="0" fontId="20" fillId="0" borderId="16" xfId="0" applyFont="1" applyBorder="1" applyAlignment="1">
      <alignment horizontal="center" vertical="center" wrapText="1"/>
    </xf>
    <xf numFmtId="0" fontId="0" fillId="9" borderId="0" xfId="0" applyFill="1" applyAlignment="1">
      <alignment horizontal="center" vertical="center"/>
    </xf>
    <xf numFmtId="0" fontId="0" fillId="0" borderId="0" xfId="0" applyAlignment="1">
      <alignment wrapText="1"/>
    </xf>
    <xf numFmtId="0" fontId="2" fillId="0" borderId="0" xfId="0" applyFont="1" applyAlignment="1">
      <alignment horizontal="left" wrapText="1"/>
    </xf>
    <xf numFmtId="0" fontId="13" fillId="0" borderId="11" xfId="0" applyFont="1" applyBorder="1" applyAlignment="1">
      <alignment horizontal="center" vertical="center" wrapText="1"/>
    </xf>
    <xf numFmtId="14" fontId="15" fillId="0" borderId="25" xfId="0" applyNumberFormat="1" applyFont="1" applyBorder="1" applyAlignment="1">
      <alignment horizontal="center" vertical="center" wrapText="1"/>
    </xf>
    <xf numFmtId="14" fontId="15" fillId="0" borderId="9" xfId="0" applyNumberFormat="1" applyFont="1" applyBorder="1" applyAlignment="1">
      <alignment horizontal="center" vertical="center" wrapText="1"/>
    </xf>
    <xf numFmtId="14" fontId="15" fillId="0" borderId="27" xfId="0" applyNumberFormat="1" applyFont="1" applyBorder="1" applyAlignment="1">
      <alignment horizontal="center" vertical="center" wrapText="1"/>
    </xf>
    <xf numFmtId="0" fontId="13" fillId="6" borderId="9" xfId="0" applyFont="1" applyFill="1" applyBorder="1" applyAlignment="1">
      <alignment horizontal="center" vertical="center" wrapText="1"/>
    </xf>
    <xf numFmtId="14" fontId="15" fillId="0" borderId="16" xfId="0" applyNumberFormat="1" applyFont="1" applyBorder="1" applyAlignment="1">
      <alignment horizontal="center" vertical="center" wrapText="1"/>
    </xf>
    <xf numFmtId="0" fontId="13" fillId="0" borderId="9" xfId="0" applyFont="1" applyBorder="1" applyAlignment="1">
      <alignment horizontal="justify" vertical="top" wrapText="1"/>
    </xf>
    <xf numFmtId="14" fontId="15" fillId="0" borderId="10" xfId="0" applyNumberFormat="1" applyFont="1" applyBorder="1" applyAlignment="1">
      <alignment horizontal="center" vertical="center" wrapText="1"/>
    </xf>
    <xf numFmtId="9" fontId="19" fillId="0" borderId="10" xfId="0" applyNumberFormat="1" applyFont="1" applyBorder="1" applyAlignment="1">
      <alignment horizontal="center" vertical="center" wrapText="1"/>
    </xf>
    <xf numFmtId="0" fontId="1" fillId="2" borderId="10" xfId="0" applyFont="1" applyFill="1" applyBorder="1" applyAlignment="1">
      <alignment horizontal="left" wrapText="1"/>
    </xf>
    <xf numFmtId="0" fontId="1" fillId="0" borderId="10" xfId="0" applyFont="1" applyBorder="1" applyAlignment="1">
      <alignment wrapText="1"/>
    </xf>
    <xf numFmtId="0" fontId="19" fillId="0" borderId="9" xfId="0" applyFont="1" applyBorder="1" applyAlignment="1">
      <alignment horizontal="center" vertical="center" wrapText="1"/>
    </xf>
    <xf numFmtId="0" fontId="1" fillId="2" borderId="9" xfId="0" applyFont="1" applyFill="1" applyBorder="1" applyAlignment="1">
      <alignment horizontal="left" wrapText="1"/>
    </xf>
    <xf numFmtId="0" fontId="1" fillId="0" borderId="9" xfId="0" applyFont="1" applyBorder="1" applyAlignment="1">
      <alignment wrapText="1"/>
    </xf>
    <xf numFmtId="9" fontId="19" fillId="0" borderId="9" xfId="0" applyNumberFormat="1" applyFont="1" applyBorder="1" applyAlignment="1">
      <alignment horizontal="center" vertical="center" wrapText="1"/>
    </xf>
    <xf numFmtId="0" fontId="19" fillId="0" borderId="16" xfId="0" applyFont="1" applyBorder="1" applyAlignment="1">
      <alignment horizontal="center" vertical="center" wrapText="1"/>
    </xf>
    <xf numFmtId="0" fontId="1" fillId="2" borderId="16" xfId="0" applyFont="1" applyFill="1" applyBorder="1" applyAlignment="1">
      <alignment horizontal="left" wrapText="1"/>
    </xf>
    <xf numFmtId="0" fontId="1" fillId="0" borderId="16" xfId="0" applyFont="1" applyBorder="1" applyAlignment="1">
      <alignment wrapText="1"/>
    </xf>
    <xf numFmtId="0" fontId="0" fillId="0" borderId="9" xfId="0" applyBorder="1" applyAlignment="1">
      <alignment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9" fontId="15" fillId="0" borderId="9" xfId="0" applyNumberFormat="1" applyFont="1" applyBorder="1" applyAlignment="1">
      <alignment horizontal="center" vertical="center" wrapText="1"/>
    </xf>
    <xf numFmtId="0" fontId="13" fillId="0" borderId="45" xfId="0" applyFont="1" applyBorder="1" applyAlignment="1">
      <alignment horizontal="center" vertical="center" wrapText="1"/>
    </xf>
    <xf numFmtId="0" fontId="13" fillId="0" borderId="39" xfId="0" applyFont="1" applyBorder="1" applyAlignment="1">
      <alignment horizontal="center" vertical="center" wrapText="1"/>
    </xf>
    <xf numFmtId="14" fontId="15" fillId="13" borderId="9" xfId="0" applyNumberFormat="1" applyFont="1" applyFill="1" applyBorder="1" applyAlignment="1">
      <alignment horizontal="center" vertical="center" wrapText="1"/>
    </xf>
    <xf numFmtId="0" fontId="13" fillId="13" borderId="26" xfId="0" applyFont="1" applyFill="1" applyBorder="1" applyAlignment="1">
      <alignment horizontal="center" vertical="center" wrapText="1"/>
    </xf>
    <xf numFmtId="0" fontId="15" fillId="13" borderId="9" xfId="0" applyFont="1" applyFill="1" applyBorder="1" applyAlignment="1">
      <alignment horizontal="left" vertical="center" wrapText="1"/>
    </xf>
    <xf numFmtId="9" fontId="15" fillId="13" borderId="9" xfId="0" applyNumberFormat="1" applyFont="1" applyFill="1" applyBorder="1" applyAlignment="1">
      <alignment horizontal="center" vertical="center" wrapText="1"/>
    </xf>
    <xf numFmtId="9" fontId="15" fillId="13" borderId="16" xfId="0" applyNumberFormat="1" applyFont="1" applyFill="1" applyBorder="1" applyAlignment="1">
      <alignment horizontal="center" vertical="center" wrapText="1"/>
    </xf>
    <xf numFmtId="0" fontId="13" fillId="13" borderId="16"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3" fillId="6" borderId="25" xfId="0" applyFont="1" applyFill="1" applyBorder="1" applyAlignment="1">
      <alignment horizontal="center" vertical="center" wrapText="1"/>
    </xf>
    <xf numFmtId="10" fontId="15" fillId="13" borderId="9" xfId="0" applyNumberFormat="1" applyFont="1" applyFill="1" applyBorder="1" applyAlignment="1">
      <alignment horizontal="center" vertical="center" wrapText="1"/>
    </xf>
    <xf numFmtId="14" fontId="15" fillId="13" borderId="25" xfId="0" applyNumberFormat="1" applyFont="1" applyFill="1" applyBorder="1" applyAlignment="1">
      <alignment horizontal="center" vertical="center" wrapText="1"/>
    </xf>
    <xf numFmtId="0" fontId="13" fillId="13" borderId="33" xfId="0" applyFont="1" applyFill="1" applyBorder="1" applyAlignment="1">
      <alignment horizontal="center" vertical="center" wrapText="1"/>
    </xf>
    <xf numFmtId="0" fontId="15" fillId="13" borderId="9" xfId="0" applyFont="1" applyFill="1" applyBorder="1" applyAlignment="1">
      <alignment horizontal="justify" vertical="center" wrapText="1"/>
    </xf>
    <xf numFmtId="14" fontId="15" fillId="13" borderId="27" xfId="0" applyNumberFormat="1" applyFont="1" applyFill="1" applyBorder="1" applyAlignment="1">
      <alignment horizontal="center" vertical="center" wrapText="1"/>
    </xf>
    <xf numFmtId="0" fontId="13" fillId="13" borderId="28" xfId="0" applyFont="1" applyFill="1" applyBorder="1" applyAlignment="1">
      <alignment horizontal="center" vertical="center" wrapText="1"/>
    </xf>
    <xf numFmtId="9" fontId="15" fillId="6" borderId="9" xfId="0" applyNumberFormat="1" applyFont="1" applyFill="1" applyBorder="1" applyAlignment="1">
      <alignment horizontal="center" vertical="center" wrapText="1"/>
    </xf>
    <xf numFmtId="0" fontId="24" fillId="0" borderId="21" xfId="0" applyFont="1" applyBorder="1" applyAlignment="1">
      <alignment wrapText="1"/>
    </xf>
    <xf numFmtId="0" fontId="11" fillId="3" borderId="6" xfId="0" applyFont="1" applyFill="1" applyBorder="1" applyAlignment="1">
      <alignment vertical="center"/>
    </xf>
    <xf numFmtId="0" fontId="22" fillId="0" borderId="25"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7" xfId="0" applyFont="1" applyBorder="1" applyAlignment="1">
      <alignment horizontal="center" vertical="center" wrapText="1"/>
    </xf>
    <xf numFmtId="0" fontId="29" fillId="0" borderId="0" xfId="0" applyFont="1"/>
    <xf numFmtId="0" fontId="13" fillId="0" borderId="20" xfId="0" applyFont="1" applyBorder="1" applyAlignment="1">
      <alignment horizontal="center" vertical="center" wrapText="1"/>
    </xf>
    <xf numFmtId="0" fontId="24" fillId="0" borderId="17" xfId="0" applyFont="1" applyBorder="1" applyAlignment="1">
      <alignment wrapText="1"/>
    </xf>
    <xf numFmtId="0" fontId="24" fillId="0" borderId="19" xfId="0" applyFont="1" applyBorder="1" applyAlignment="1">
      <alignment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24" fillId="0" borderId="17" xfId="0" applyFont="1" applyBorder="1" applyAlignment="1">
      <alignment horizontal="center" vertical="center" wrapText="1"/>
    </xf>
    <xf numFmtId="1" fontId="15" fillId="13" borderId="9" xfId="0" applyNumberFormat="1" applyFont="1" applyFill="1" applyBorder="1" applyAlignment="1">
      <alignment horizontal="center" vertical="center" wrapText="1"/>
    </xf>
    <xf numFmtId="9" fontId="0" fillId="0" borderId="9" xfId="0" applyNumberFormat="1" applyBorder="1" applyAlignment="1">
      <alignment horizontal="center" vertical="center" wrapText="1"/>
    </xf>
    <xf numFmtId="0" fontId="15" fillId="13" borderId="27" xfId="0" applyFont="1" applyFill="1" applyBorder="1" applyAlignment="1">
      <alignment horizontal="justify" vertical="center" wrapText="1"/>
    </xf>
    <xf numFmtId="9" fontId="15" fillId="13" borderId="27" xfId="0" applyNumberFormat="1" applyFont="1" applyFill="1" applyBorder="1" applyAlignment="1">
      <alignment horizontal="center" vertical="center" wrapText="1"/>
    </xf>
    <xf numFmtId="10" fontId="15" fillId="13" borderId="25" xfId="0" applyNumberFormat="1" applyFont="1" applyFill="1" applyBorder="1" applyAlignment="1">
      <alignment horizontal="center" vertical="center" wrapText="1"/>
    </xf>
    <xf numFmtId="0" fontId="13" fillId="0" borderId="53" xfId="0" applyFont="1" applyBorder="1" applyAlignment="1">
      <alignment horizontal="center" vertical="center" wrapText="1"/>
    </xf>
    <xf numFmtId="0" fontId="0" fillId="0" borderId="13" xfId="0"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1" fillId="0" borderId="9" xfId="0" applyFont="1" applyBorder="1" applyAlignment="1">
      <alignment horizontal="left" wrapText="1"/>
    </xf>
    <xf numFmtId="0" fontId="2" fillId="0" borderId="27" xfId="0" applyFont="1" applyBorder="1" applyAlignment="1">
      <alignment horizontal="center" vertical="center" wrapText="1"/>
    </xf>
    <xf numFmtId="0" fontId="28" fillId="0" borderId="10" xfId="0" applyFont="1" applyBorder="1" applyAlignment="1">
      <alignment wrapText="1"/>
    </xf>
    <xf numFmtId="0" fontId="28" fillId="0" borderId="9" xfId="0" applyFont="1" applyBorder="1" applyAlignment="1">
      <alignment wrapText="1"/>
    </xf>
    <xf numFmtId="0" fontId="14" fillId="0" borderId="40"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10" fontId="0" fillId="0" borderId="9" xfId="1" applyNumberFormat="1" applyFont="1" applyFill="1" applyBorder="1" applyAlignment="1">
      <alignment wrapText="1"/>
    </xf>
    <xf numFmtId="9" fontId="0" fillId="0" borderId="9" xfId="1" applyFont="1" applyFill="1" applyBorder="1" applyAlignment="1">
      <alignment wrapText="1"/>
    </xf>
    <xf numFmtId="1" fontId="0" fillId="0" borderId="9" xfId="0" applyNumberFormat="1" applyBorder="1" applyAlignment="1">
      <alignment horizontal="center" vertical="center" wrapText="1"/>
    </xf>
    <xf numFmtId="9" fontId="0" fillId="0" borderId="9" xfId="0" applyNumberFormat="1" applyBorder="1" applyAlignment="1">
      <alignment wrapText="1"/>
    </xf>
    <xf numFmtId="0" fontId="0" fillId="0" borderId="27" xfId="0" applyBorder="1" applyAlignment="1">
      <alignment wrapText="1"/>
    </xf>
    <xf numFmtId="9" fontId="0" fillId="0" borderId="27" xfId="1" applyFont="1" applyFill="1" applyBorder="1" applyAlignment="1">
      <alignment wrapText="1"/>
    </xf>
    <xf numFmtId="0" fontId="22" fillId="13" borderId="25"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1" fillId="13" borderId="25" xfId="0" applyFont="1" applyFill="1" applyBorder="1" applyAlignment="1">
      <alignment horizontal="left" wrapText="1"/>
    </xf>
    <xf numFmtId="0" fontId="1" fillId="13" borderId="25" xfId="0" applyFont="1" applyFill="1" applyBorder="1" applyAlignment="1">
      <alignment wrapText="1"/>
    </xf>
    <xf numFmtId="0" fontId="0" fillId="13" borderId="33" xfId="0" applyFill="1" applyBorder="1" applyAlignment="1">
      <alignment horizontal="center" vertical="center" wrapText="1"/>
    </xf>
    <xf numFmtId="0" fontId="22" fillId="13" borderId="9"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1" fillId="13" borderId="9" xfId="0" applyFont="1" applyFill="1" applyBorder="1" applyAlignment="1">
      <alignment horizontal="left" wrapText="1"/>
    </xf>
    <xf numFmtId="0" fontId="1" fillId="13" borderId="9" xfId="0" applyFont="1" applyFill="1" applyBorder="1" applyAlignment="1">
      <alignment wrapText="1"/>
    </xf>
    <xf numFmtId="0" fontId="0" fillId="13" borderId="26" xfId="0" applyFill="1" applyBorder="1" applyAlignment="1">
      <alignment horizontal="center" vertical="center" wrapText="1"/>
    </xf>
    <xf numFmtId="49" fontId="9" fillId="13" borderId="9" xfId="0" applyNumberFormat="1" applyFont="1" applyFill="1" applyBorder="1" applyAlignment="1">
      <alignment horizontal="center" vertical="center" wrapText="1"/>
    </xf>
    <xf numFmtId="49" fontId="9" fillId="13" borderId="9" xfId="0" applyNumberFormat="1" applyFont="1" applyFill="1" applyBorder="1" applyAlignment="1">
      <alignment horizontal="left" vertical="center" wrapText="1"/>
    </xf>
    <xf numFmtId="0" fontId="22" fillId="13" borderId="27" xfId="0" applyFont="1" applyFill="1" applyBorder="1" applyAlignment="1">
      <alignment horizontal="center" vertical="center" wrapText="1"/>
    </xf>
    <xf numFmtId="10" fontId="15" fillId="13" borderId="27" xfId="0" applyNumberFormat="1" applyFont="1" applyFill="1" applyBorder="1" applyAlignment="1">
      <alignment horizontal="center" vertical="center" wrapText="1"/>
    </xf>
    <xf numFmtId="0" fontId="2" fillId="13" borderId="27" xfId="0" applyFont="1" applyFill="1" applyBorder="1" applyAlignment="1">
      <alignment horizontal="center" vertical="center" wrapText="1"/>
    </xf>
    <xf numFmtId="49" fontId="9" fillId="13" borderId="27" xfId="0" applyNumberFormat="1" applyFont="1" applyFill="1" applyBorder="1" applyAlignment="1">
      <alignment horizontal="center" vertical="center" wrapText="1"/>
    </xf>
    <xf numFmtId="0" fontId="1" fillId="13" borderId="27" xfId="0" applyFont="1" applyFill="1" applyBorder="1" applyAlignment="1">
      <alignment horizontal="left" wrapText="1"/>
    </xf>
    <xf numFmtId="0" fontId="1" fillId="13" borderId="27" xfId="0" applyFont="1" applyFill="1" applyBorder="1" applyAlignment="1">
      <alignment wrapText="1"/>
    </xf>
    <xf numFmtId="0" fontId="0" fillId="13" borderId="28" xfId="0" applyFill="1" applyBorder="1" applyAlignment="1">
      <alignment horizontal="center" vertical="center" wrapText="1"/>
    </xf>
    <xf numFmtId="0" fontId="15" fillId="13" borderId="25" xfId="0" applyFont="1" applyFill="1" applyBorder="1" applyAlignment="1">
      <alignment horizontal="justify" vertical="center" wrapText="1"/>
    </xf>
    <xf numFmtId="0" fontId="9" fillId="13" borderId="9" xfId="0" applyFont="1" applyFill="1" applyBorder="1" applyAlignment="1">
      <alignment horizontal="justify" vertical="center" wrapText="1"/>
    </xf>
    <xf numFmtId="0" fontId="12" fillId="13" borderId="25" xfId="0" applyFont="1" applyFill="1" applyBorder="1" applyAlignment="1">
      <alignment horizontal="center" vertical="center" wrapText="1"/>
    </xf>
    <xf numFmtId="10" fontId="13" fillId="13" borderId="25" xfId="0" applyNumberFormat="1" applyFont="1" applyFill="1" applyBorder="1" applyAlignment="1">
      <alignment horizontal="center" vertical="center" wrapText="1"/>
    </xf>
    <xf numFmtId="0" fontId="12" fillId="13" borderId="9" xfId="0" applyFont="1" applyFill="1" applyBorder="1" applyAlignment="1">
      <alignment horizontal="center" vertical="center" wrapText="1"/>
    </xf>
    <xf numFmtId="10" fontId="13" fillId="13" borderId="9" xfId="0" applyNumberFormat="1" applyFont="1" applyFill="1" applyBorder="1" applyAlignment="1">
      <alignment horizontal="center" vertical="center" wrapText="1"/>
    </xf>
    <xf numFmtId="0" fontId="14" fillId="13" borderId="36" xfId="0" applyFont="1" applyFill="1" applyBorder="1" applyAlignment="1">
      <alignment horizontal="center" vertical="center" textRotation="90" wrapText="1"/>
    </xf>
    <xf numFmtId="0" fontId="22" fillId="13" borderId="37"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5" fillId="13" borderId="37" xfId="0" applyFont="1" applyFill="1" applyBorder="1" applyAlignment="1">
      <alignment horizontal="center" vertical="center" wrapText="1"/>
    </xf>
    <xf numFmtId="9" fontId="13" fillId="13" borderId="37" xfId="0" applyNumberFormat="1" applyFont="1" applyFill="1" applyBorder="1" applyAlignment="1">
      <alignment horizontal="center" vertical="center" wrapText="1"/>
    </xf>
    <xf numFmtId="0" fontId="0" fillId="13" borderId="38" xfId="0" applyFill="1" applyBorder="1" applyAlignment="1">
      <alignment horizontal="center" vertical="center" wrapText="1"/>
    </xf>
    <xf numFmtId="0" fontId="13" fillId="0" borderId="0" xfId="0" applyFont="1" applyAlignment="1">
      <alignment vertical="center" wrapText="1"/>
    </xf>
    <xf numFmtId="0" fontId="12" fillId="2" borderId="9" xfId="0" applyFont="1" applyFill="1" applyBorder="1" applyAlignment="1">
      <alignment horizontal="left" wrapText="1"/>
    </xf>
    <xf numFmtId="0" fontId="12" fillId="0" borderId="9" xfId="0" applyFont="1" applyBorder="1" applyAlignment="1">
      <alignment wrapText="1"/>
    </xf>
    <xf numFmtId="0" fontId="1" fillId="11" borderId="9" xfId="0" applyFont="1" applyFill="1" applyBorder="1" applyAlignment="1">
      <alignment horizontal="left" wrapText="1"/>
    </xf>
    <xf numFmtId="0" fontId="1" fillId="11" borderId="9" xfId="0" applyFont="1" applyFill="1" applyBorder="1" applyAlignment="1">
      <alignment wrapText="1"/>
    </xf>
    <xf numFmtId="0" fontId="0" fillId="11" borderId="9" xfId="0" applyFill="1" applyBorder="1" applyAlignment="1">
      <alignment horizontal="center" vertical="center" wrapText="1"/>
    </xf>
    <xf numFmtId="49" fontId="9" fillId="13" borderId="9" xfId="2" applyNumberFormat="1" applyFont="1" applyFill="1" applyBorder="1" applyAlignment="1">
      <alignment horizontal="justify" vertical="center" wrapText="1"/>
    </xf>
    <xf numFmtId="49" fontId="15" fillId="13" borderId="9" xfId="2" applyNumberFormat="1" applyFont="1" applyFill="1" applyBorder="1" applyAlignment="1">
      <alignment horizontal="justify" vertical="center" wrapText="1"/>
    </xf>
    <xf numFmtId="0" fontId="12" fillId="2" borderId="16" xfId="0" applyFont="1" applyFill="1" applyBorder="1" applyAlignment="1">
      <alignment horizontal="left" wrapText="1"/>
    </xf>
    <xf numFmtId="0" fontId="12" fillId="0" borderId="16" xfId="0" applyFont="1" applyBorder="1" applyAlignment="1">
      <alignment wrapText="1"/>
    </xf>
    <xf numFmtId="0" fontId="0" fillId="0" borderId="16" xfId="0" applyBorder="1" applyAlignment="1">
      <alignment horizontal="center" vertical="center" wrapText="1"/>
    </xf>
    <xf numFmtId="0" fontId="18" fillId="0" borderId="16" xfId="0" applyFont="1" applyBorder="1" applyAlignment="1">
      <alignment horizontal="center" vertical="center" wrapText="1"/>
    </xf>
    <xf numFmtId="0" fontId="28" fillId="0" borderId="16" xfId="0" applyFont="1" applyBorder="1" applyAlignment="1">
      <alignment wrapText="1"/>
    </xf>
    <xf numFmtId="0" fontId="1" fillId="0" borderId="16" xfId="0" applyFont="1" applyBorder="1" applyAlignment="1">
      <alignment horizontal="left" wrapText="1"/>
    </xf>
    <xf numFmtId="0" fontId="1" fillId="11" borderId="10" xfId="0" applyFont="1" applyFill="1" applyBorder="1" applyAlignment="1">
      <alignment horizontal="left" wrapText="1"/>
    </xf>
    <xf numFmtId="0" fontId="1" fillId="11" borderId="10" xfId="0" applyFont="1" applyFill="1" applyBorder="1" applyAlignment="1">
      <alignment wrapText="1"/>
    </xf>
    <xf numFmtId="0" fontId="0" fillId="11" borderId="10" xfId="0" applyFill="1" applyBorder="1" applyAlignment="1">
      <alignment horizontal="center" vertical="center" wrapText="1"/>
    </xf>
    <xf numFmtId="0" fontId="1" fillId="11" borderId="16" xfId="0" applyFont="1" applyFill="1" applyBorder="1" applyAlignment="1">
      <alignment horizontal="left" wrapText="1"/>
    </xf>
    <xf numFmtId="0" fontId="1" fillId="11" borderId="16" xfId="0" applyFont="1" applyFill="1" applyBorder="1" applyAlignment="1">
      <alignment wrapText="1"/>
    </xf>
    <xf numFmtId="0" fontId="0" fillId="11" borderId="16" xfId="0" applyFill="1" applyBorder="1" applyAlignment="1">
      <alignment horizontal="center" vertical="center" wrapText="1"/>
    </xf>
    <xf numFmtId="0" fontId="9" fillId="13" borderId="27" xfId="0" applyFont="1" applyFill="1" applyBorder="1" applyAlignment="1">
      <alignment horizontal="justify" vertical="center" wrapText="1"/>
    </xf>
    <xf numFmtId="9" fontId="13" fillId="0" borderId="16" xfId="0" applyNumberFormat="1" applyFont="1" applyBorder="1" applyAlignment="1">
      <alignment horizontal="center" vertical="center" wrapText="1"/>
    </xf>
    <xf numFmtId="0" fontId="1" fillId="0" borderId="10" xfId="0" applyFont="1" applyBorder="1" applyAlignment="1">
      <alignment horizontal="left" wrapText="1"/>
    </xf>
    <xf numFmtId="14" fontId="15" fillId="13" borderId="37" xfId="0" applyNumberFormat="1" applyFont="1" applyFill="1" applyBorder="1" applyAlignment="1">
      <alignment horizontal="center" vertical="center" wrapText="1"/>
    </xf>
    <xf numFmtId="0" fontId="2" fillId="13" borderId="37" xfId="0" applyFont="1" applyFill="1" applyBorder="1" applyAlignment="1">
      <alignment horizontal="center" vertical="center" wrapText="1"/>
    </xf>
    <xf numFmtId="0" fontId="1" fillId="13" borderId="37" xfId="0" applyFont="1" applyFill="1" applyBorder="1" applyAlignment="1">
      <alignment horizontal="left" wrapText="1"/>
    </xf>
    <xf numFmtId="0" fontId="1" fillId="13" borderId="37" xfId="0" applyFont="1" applyFill="1" applyBorder="1" applyAlignment="1">
      <alignment wrapText="1"/>
    </xf>
    <xf numFmtId="14" fontId="15"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1" fillId="2" borderId="17" xfId="0" applyFont="1" applyFill="1" applyBorder="1" applyAlignment="1">
      <alignment horizontal="left" wrapText="1"/>
    </xf>
    <xf numFmtId="0" fontId="1" fillId="0" borderId="17" xfId="0" applyFont="1" applyBorder="1" applyAlignment="1">
      <alignment wrapText="1"/>
    </xf>
    <xf numFmtId="0" fontId="0" fillId="0" borderId="17" xfId="0" applyBorder="1" applyAlignment="1">
      <alignment horizontal="center" vertical="center" wrapText="1"/>
    </xf>
    <xf numFmtId="0" fontId="13" fillId="0" borderId="10" xfId="0" applyFont="1" applyBorder="1" applyAlignment="1">
      <alignment horizontal="justify" vertical="top" wrapText="1"/>
    </xf>
    <xf numFmtId="0" fontId="12" fillId="13" borderId="27" xfId="0" applyFont="1" applyFill="1" applyBorder="1" applyAlignment="1">
      <alignment horizontal="center" vertical="center" wrapText="1"/>
    </xf>
    <xf numFmtId="9" fontId="0" fillId="0" borderId="10" xfId="0" applyNumberFormat="1" applyBorder="1" applyAlignment="1">
      <alignment horizontal="center" vertical="center" wrapText="1"/>
    </xf>
    <xf numFmtId="0" fontId="30" fillId="0" borderId="13" xfId="0" applyFont="1" applyBorder="1" applyAlignment="1">
      <alignment horizontal="left" wrapText="1"/>
    </xf>
    <xf numFmtId="0" fontId="30" fillId="0" borderId="18" xfId="0" applyFont="1" applyBorder="1" applyAlignment="1">
      <alignment horizontal="left" wrapText="1"/>
    </xf>
    <xf numFmtId="0" fontId="30" fillId="13" borderId="43" xfId="0" applyFont="1" applyFill="1" applyBorder="1" applyAlignment="1">
      <alignment horizontal="left" wrapText="1"/>
    </xf>
    <xf numFmtId="0" fontId="1" fillId="13" borderId="13" xfId="0" applyFont="1" applyFill="1" applyBorder="1" applyAlignment="1">
      <alignment horizontal="left" wrapText="1"/>
    </xf>
    <xf numFmtId="0" fontId="30" fillId="13" borderId="44" xfId="0" applyFont="1" applyFill="1" applyBorder="1" applyAlignment="1">
      <alignment horizontal="left" wrapText="1"/>
    </xf>
    <xf numFmtId="0" fontId="30" fillId="0" borderId="21" xfId="0" applyFont="1" applyBorder="1" applyAlignment="1">
      <alignment horizontal="left" wrapText="1"/>
    </xf>
    <xf numFmtId="0" fontId="1" fillId="0" borderId="13" xfId="0" applyFont="1" applyBorder="1" applyAlignment="1">
      <alignment horizontal="left" wrapText="1"/>
    </xf>
    <xf numFmtId="0" fontId="1" fillId="0" borderId="18" xfId="0" applyFont="1" applyBorder="1" applyAlignment="1">
      <alignment horizontal="left" wrapText="1"/>
    </xf>
    <xf numFmtId="0" fontId="1" fillId="13" borderId="43" xfId="0" applyFont="1" applyFill="1" applyBorder="1" applyAlignment="1">
      <alignment horizontal="left" wrapText="1"/>
    </xf>
    <xf numFmtId="0" fontId="1" fillId="13" borderId="44" xfId="0" applyFont="1" applyFill="1" applyBorder="1" applyAlignment="1">
      <alignment horizontal="left" wrapText="1"/>
    </xf>
    <xf numFmtId="0" fontId="30" fillId="13" borderId="13" xfId="0" applyFont="1" applyFill="1" applyBorder="1" applyAlignment="1">
      <alignment horizontal="left" wrapText="1"/>
    </xf>
    <xf numFmtId="0" fontId="30" fillId="13" borderId="54" xfId="0" applyFont="1" applyFill="1" applyBorder="1" applyAlignment="1">
      <alignment horizontal="left" wrapText="1"/>
    </xf>
    <xf numFmtId="0" fontId="30" fillId="0" borderId="19" xfId="0" applyFont="1" applyBorder="1" applyAlignment="1">
      <alignment horizontal="left" wrapText="1"/>
    </xf>
    <xf numFmtId="0" fontId="1" fillId="0" borderId="21" xfId="0" applyFont="1" applyBorder="1" applyAlignment="1">
      <alignment horizontal="left" wrapText="1"/>
    </xf>
    <xf numFmtId="0" fontId="1" fillId="13" borderId="54" xfId="0" applyFont="1" applyFill="1" applyBorder="1" applyAlignment="1">
      <alignment horizontal="left" wrapText="1"/>
    </xf>
    <xf numFmtId="0" fontId="0" fillId="0" borderId="21" xfId="0" applyBorder="1" applyAlignment="1">
      <alignment horizontal="center" vertical="center" wrapText="1"/>
    </xf>
    <xf numFmtId="0" fontId="13" fillId="13" borderId="38" xfId="0" applyFont="1" applyFill="1" applyBorder="1" applyAlignment="1">
      <alignment horizontal="center" vertical="center" wrapText="1"/>
    </xf>
    <xf numFmtId="0" fontId="13" fillId="0" borderId="47" xfId="0" applyFont="1" applyBorder="1" applyAlignment="1">
      <alignment horizontal="center" vertical="center" wrapText="1"/>
    </xf>
    <xf numFmtId="0" fontId="0" fillId="0" borderId="26" xfId="0" applyBorder="1" applyAlignment="1">
      <alignment wrapText="1"/>
    </xf>
    <xf numFmtId="0" fontId="0" fillId="0" borderId="28" xfId="0" applyBorder="1" applyAlignment="1">
      <alignment wrapText="1"/>
    </xf>
    <xf numFmtId="0" fontId="28" fillId="0" borderId="21" xfId="0" applyFont="1" applyBorder="1" applyAlignment="1">
      <alignment wrapText="1"/>
    </xf>
    <xf numFmtId="0" fontId="28" fillId="0" borderId="25" xfId="0" applyFont="1" applyBorder="1" applyAlignment="1">
      <alignment wrapText="1"/>
    </xf>
    <xf numFmtId="0" fontId="28" fillId="0" borderId="55" xfId="0" applyFont="1" applyBorder="1" applyAlignment="1">
      <alignment wrapText="1"/>
    </xf>
    <xf numFmtId="0" fontId="28" fillId="0" borderId="46" xfId="0" applyFont="1" applyBorder="1" applyAlignment="1">
      <alignment wrapText="1"/>
    </xf>
    <xf numFmtId="0" fontId="28" fillId="0" borderId="49" xfId="0" applyFont="1" applyBorder="1" applyAlignment="1">
      <alignment wrapText="1"/>
    </xf>
    <xf numFmtId="0" fontId="20" fillId="15" borderId="13" xfId="0" applyFont="1" applyFill="1" applyBorder="1" applyAlignment="1">
      <alignment wrapText="1"/>
    </xf>
    <xf numFmtId="0" fontId="28" fillId="0" borderId="43" xfId="0" applyFont="1" applyBorder="1" applyAlignment="1">
      <alignment wrapText="1"/>
    </xf>
    <xf numFmtId="0" fontId="12" fillId="0" borderId="9" xfId="0" applyFont="1" applyBorder="1" applyAlignment="1">
      <alignment horizontal="center" vertical="center" wrapText="1"/>
    </xf>
    <xf numFmtId="0" fontId="31" fillId="0" borderId="9" xfId="0" applyFont="1" applyBorder="1" applyAlignment="1">
      <alignment horizontal="center" vertical="center" wrapText="1"/>
    </xf>
    <xf numFmtId="0" fontId="15" fillId="9" borderId="9" xfId="0" applyFont="1" applyFill="1" applyBorder="1" applyAlignment="1">
      <alignment horizontal="center" vertical="center" wrapText="1"/>
    </xf>
    <xf numFmtId="0" fontId="13" fillId="13" borderId="25"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13" borderId="27" xfId="0" applyFont="1" applyFill="1" applyBorder="1" applyAlignment="1">
      <alignment horizontal="center" vertical="center" wrapText="1"/>
    </xf>
    <xf numFmtId="0" fontId="13" fillId="0" borderId="16"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24" fillId="0" borderId="13" xfId="0" applyFont="1" applyBorder="1" applyAlignment="1">
      <alignment wrapText="1"/>
    </xf>
    <xf numFmtId="0" fontId="32" fillId="0" borderId="10" xfId="0" applyFont="1" applyBorder="1" applyAlignment="1">
      <alignment wrapText="1"/>
    </xf>
    <xf numFmtId="10" fontId="32" fillId="0" borderId="10" xfId="0" applyNumberFormat="1" applyFont="1" applyBorder="1" applyAlignment="1">
      <alignment wrapText="1"/>
    </xf>
    <xf numFmtId="10" fontId="28" fillId="0" borderId="9" xfId="0" applyNumberFormat="1" applyFont="1" applyBorder="1" applyAlignment="1">
      <alignment wrapText="1"/>
    </xf>
    <xf numFmtId="9" fontId="28" fillId="0" borderId="10" xfId="0" applyNumberFormat="1" applyFont="1" applyBorder="1" applyAlignment="1">
      <alignment wrapText="1"/>
    </xf>
    <xf numFmtId="0" fontId="9" fillId="15" borderId="25" xfId="0" applyFont="1" applyFill="1" applyBorder="1" applyAlignment="1">
      <alignment horizontal="center" vertical="center" wrapText="1"/>
    </xf>
    <xf numFmtId="0" fontId="28" fillId="15" borderId="9" xfId="0" applyFont="1" applyFill="1" applyBorder="1" applyAlignment="1">
      <alignment wrapText="1"/>
    </xf>
    <xf numFmtId="0" fontId="26" fillId="15" borderId="13" xfId="0" applyFont="1" applyFill="1" applyBorder="1" applyAlignment="1">
      <alignment wrapText="1"/>
    </xf>
    <xf numFmtId="0" fontId="13" fillId="15" borderId="25" xfId="0" applyFont="1" applyFill="1" applyBorder="1" applyAlignment="1">
      <alignment horizontal="center" vertical="center" wrapText="1"/>
    </xf>
    <xf numFmtId="0" fontId="28" fillId="15" borderId="25" xfId="0" applyFont="1" applyFill="1" applyBorder="1" applyAlignment="1">
      <alignment wrapText="1"/>
    </xf>
    <xf numFmtId="0" fontId="28" fillId="15" borderId="43" xfId="0" applyFont="1" applyFill="1" applyBorder="1" applyAlignment="1">
      <alignment wrapText="1"/>
    </xf>
    <xf numFmtId="0" fontId="28" fillId="15" borderId="10" xfId="0" applyFont="1" applyFill="1" applyBorder="1" applyAlignment="1">
      <alignment wrapText="1"/>
    </xf>
    <xf numFmtId="0" fontId="28" fillId="15" borderId="21" xfId="0" applyFont="1" applyFill="1" applyBorder="1" applyAlignment="1">
      <alignment wrapText="1"/>
    </xf>
    <xf numFmtId="0" fontId="13" fillId="15" borderId="9" xfId="0" applyFont="1" applyFill="1" applyBorder="1" applyAlignment="1">
      <alignment horizontal="center" vertical="center" wrapText="1"/>
    </xf>
    <xf numFmtId="0" fontId="24" fillId="15" borderId="21" xfId="0" applyFont="1" applyFill="1" applyBorder="1" applyAlignment="1">
      <alignment wrapText="1"/>
    </xf>
    <xf numFmtId="9" fontId="28" fillId="15" borderId="10" xfId="0" applyNumberFormat="1" applyFont="1" applyFill="1" applyBorder="1" applyAlignment="1">
      <alignment wrapText="1"/>
    </xf>
    <xf numFmtId="0" fontId="36" fillId="15" borderId="9" xfId="0" applyFont="1" applyFill="1" applyBorder="1" applyAlignment="1">
      <alignment wrapText="1"/>
    </xf>
    <xf numFmtId="0" fontId="35" fillId="15" borderId="21" xfId="0" applyFont="1" applyFill="1" applyBorder="1" applyAlignment="1">
      <alignment wrapText="1"/>
    </xf>
    <xf numFmtId="0" fontId="13" fillId="15" borderId="27" xfId="0" applyFont="1" applyFill="1" applyBorder="1" applyAlignment="1">
      <alignment horizontal="center" vertical="center" wrapText="1"/>
    </xf>
    <xf numFmtId="0" fontId="28" fillId="15" borderId="46" xfId="0" applyFont="1" applyFill="1" applyBorder="1" applyAlignment="1">
      <alignment wrapText="1"/>
    </xf>
    <xf numFmtId="0" fontId="28" fillId="15" borderId="48" xfId="0" applyFont="1" applyFill="1" applyBorder="1" applyAlignment="1">
      <alignment wrapText="1"/>
    </xf>
    <xf numFmtId="0" fontId="24" fillId="15" borderId="13" xfId="0" applyFont="1" applyFill="1" applyBorder="1" applyAlignment="1">
      <alignment wrapText="1"/>
    </xf>
    <xf numFmtId="0" fontId="20" fillId="15" borderId="59" xfId="0" applyFont="1" applyFill="1" applyBorder="1" applyAlignment="1">
      <alignment wrapText="1"/>
    </xf>
    <xf numFmtId="0" fontId="20" fillId="15" borderId="58" xfId="0" applyFont="1" applyFill="1" applyBorder="1" applyAlignment="1">
      <alignment wrapText="1"/>
    </xf>
    <xf numFmtId="0" fontId="20" fillId="15" borderId="21" xfId="0" applyFont="1" applyFill="1" applyBorder="1" applyAlignment="1">
      <alignment wrapText="1"/>
    </xf>
    <xf numFmtId="0" fontId="28" fillId="15" borderId="55" xfId="0" applyFont="1" applyFill="1" applyBorder="1" applyAlignment="1">
      <alignment wrapText="1"/>
    </xf>
    <xf numFmtId="0" fontId="28" fillId="15" borderId="49" xfId="0" applyFont="1" applyFill="1" applyBorder="1" applyAlignment="1">
      <alignment wrapText="1"/>
    </xf>
    <xf numFmtId="0" fontId="24" fillId="0" borderId="37" xfId="0" applyFont="1" applyBorder="1" applyAlignment="1">
      <alignment wrapText="1"/>
    </xf>
    <xf numFmtId="0" fontId="24" fillId="0" borderId="54" xfId="0" applyFont="1" applyBorder="1" applyAlignment="1">
      <alignment wrapText="1"/>
    </xf>
    <xf numFmtId="0" fontId="28" fillId="0" borderId="56" xfId="0" applyFont="1" applyBorder="1" applyAlignment="1">
      <alignment wrapText="1"/>
    </xf>
    <xf numFmtId="9" fontId="37" fillId="15" borderId="9" xfId="0" applyNumberFormat="1" applyFont="1" applyFill="1" applyBorder="1" applyAlignment="1">
      <alignment wrapText="1"/>
    </xf>
    <xf numFmtId="0" fontId="37" fillId="15" borderId="12" xfId="0" applyFont="1" applyFill="1" applyBorder="1" applyAlignment="1">
      <alignment wrapText="1"/>
    </xf>
    <xf numFmtId="0" fontId="32" fillId="15" borderId="9" xfId="0" applyFont="1" applyFill="1" applyBorder="1" applyAlignment="1">
      <alignment wrapText="1"/>
    </xf>
    <xf numFmtId="9" fontId="37" fillId="15" borderId="10" xfId="0" applyNumberFormat="1" applyFont="1" applyFill="1" applyBorder="1" applyAlignment="1">
      <alignment wrapText="1"/>
    </xf>
    <xf numFmtId="0" fontId="32" fillId="15" borderId="10" xfId="0" applyFont="1" applyFill="1" applyBorder="1" applyAlignment="1">
      <alignment wrapText="1"/>
    </xf>
    <xf numFmtId="0" fontId="28" fillId="15" borderId="56" xfId="0" applyFont="1" applyFill="1" applyBorder="1" applyAlignment="1">
      <alignment wrapText="1"/>
    </xf>
    <xf numFmtId="0" fontId="32" fillId="15" borderId="21" xfId="0" applyFont="1" applyFill="1" applyBorder="1" applyAlignment="1">
      <alignment wrapText="1"/>
    </xf>
    <xf numFmtId="0" fontId="37" fillId="15" borderId="10" xfId="0" applyFont="1" applyFill="1" applyBorder="1" applyAlignment="1">
      <alignment wrapText="1"/>
    </xf>
    <xf numFmtId="0" fontId="37" fillId="15" borderId="24" xfId="0" applyFont="1" applyFill="1" applyBorder="1" applyAlignment="1">
      <alignment wrapText="1"/>
    </xf>
    <xf numFmtId="14" fontId="31" fillId="0" borderId="9" xfId="0" applyNumberFormat="1" applyFont="1" applyBorder="1" applyAlignment="1">
      <alignment horizontal="center" vertical="center" wrapText="1"/>
    </xf>
    <xf numFmtId="0" fontId="12" fillId="0" borderId="9" xfId="0" applyFont="1" applyBorder="1" applyAlignment="1">
      <alignment horizontal="justify" vertical="top" wrapText="1"/>
    </xf>
    <xf numFmtId="0" fontId="39" fillId="0" borderId="60" xfId="0" applyFont="1" applyBorder="1" applyAlignment="1">
      <alignment wrapText="1"/>
    </xf>
    <xf numFmtId="0" fontId="39" fillId="0" borderId="61" xfId="0" applyFont="1" applyBorder="1" applyAlignment="1">
      <alignment wrapText="1"/>
    </xf>
    <xf numFmtId="0" fontId="40" fillId="0" borderId="62" xfId="0" applyFont="1" applyBorder="1" applyAlignment="1">
      <alignment wrapText="1"/>
    </xf>
    <xf numFmtId="0" fontId="40" fillId="0" borderId="11" xfId="0" applyFont="1" applyBorder="1" applyAlignment="1">
      <alignment wrapText="1"/>
    </xf>
    <xf numFmtId="0" fontId="39" fillId="0" borderId="24" xfId="0" applyFont="1" applyBorder="1" applyAlignment="1">
      <alignment wrapText="1"/>
    </xf>
    <xf numFmtId="0" fontId="40" fillId="0" borderId="52" xfId="0" applyFont="1" applyBorder="1" applyAlignment="1">
      <alignment wrapText="1"/>
    </xf>
    <xf numFmtId="9" fontId="41" fillId="0" borderId="10" xfId="0" applyNumberFormat="1" applyFont="1" applyBorder="1" applyAlignment="1">
      <alignment wrapText="1"/>
    </xf>
    <xf numFmtId="0" fontId="41" fillId="0" borderId="13" xfId="0" applyFont="1" applyBorder="1" applyAlignment="1">
      <alignment wrapText="1"/>
    </xf>
    <xf numFmtId="9" fontId="41" fillId="0" borderId="9" xfId="0" applyNumberFormat="1" applyFont="1" applyBorder="1" applyAlignment="1">
      <alignment wrapText="1"/>
    </xf>
    <xf numFmtId="0" fontId="41" fillId="0" borderId="27" xfId="0" applyFont="1" applyBorder="1" applyAlignment="1">
      <alignment wrapText="1"/>
    </xf>
    <xf numFmtId="0" fontId="28" fillId="0" borderId="48" xfId="0" applyFont="1" applyBorder="1" applyAlignment="1">
      <alignment wrapText="1"/>
    </xf>
    <xf numFmtId="0" fontId="28" fillId="15" borderId="17" xfId="0" applyFont="1" applyFill="1" applyBorder="1" applyAlignment="1">
      <alignment wrapText="1"/>
    </xf>
    <xf numFmtId="0" fontId="28" fillId="15" borderId="19" xfId="0" applyFont="1" applyFill="1" applyBorder="1" applyAlignment="1">
      <alignment wrapText="1"/>
    </xf>
    <xf numFmtId="0" fontId="28" fillId="15" borderId="57" xfId="0" applyFont="1" applyFill="1" applyBorder="1" applyAlignment="1">
      <alignment wrapText="1"/>
    </xf>
    <xf numFmtId="0" fontId="28" fillId="15" borderId="13" xfId="0" applyFont="1" applyFill="1" applyBorder="1" applyAlignment="1">
      <alignment wrapText="1"/>
    </xf>
    <xf numFmtId="9" fontId="13" fillId="0" borderId="9" xfId="0" applyNumberFormat="1" applyFont="1" applyBorder="1" applyAlignment="1">
      <alignment horizontal="center" vertical="center" wrapText="1"/>
    </xf>
    <xf numFmtId="9" fontId="13" fillId="0" borderId="17" xfId="0" applyNumberFormat="1" applyFont="1" applyBorder="1" applyAlignment="1">
      <alignment horizontal="center" vertical="center" wrapText="1"/>
    </xf>
    <xf numFmtId="0" fontId="6" fillId="5" borderId="15" xfId="0" applyFont="1" applyFill="1" applyBorder="1" applyAlignment="1">
      <alignment vertical="center"/>
    </xf>
    <xf numFmtId="0" fontId="7" fillId="12" borderId="4"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15" fillId="13" borderId="27" xfId="0" applyFont="1" applyFill="1" applyBorder="1" applyAlignment="1">
      <alignment horizontal="center" vertical="center" wrapText="1"/>
    </xf>
    <xf numFmtId="0" fontId="13" fillId="0" borderId="10" xfId="0" applyFont="1" applyBorder="1" applyAlignment="1">
      <alignment horizontal="center" vertical="center" wrapText="1"/>
    </xf>
    <xf numFmtId="0" fontId="15" fillId="0" borderId="27" xfId="0" applyFont="1" applyBorder="1" applyAlignment="1">
      <alignment horizontal="center" vertical="center" wrapText="1"/>
    </xf>
    <xf numFmtId="9" fontId="15" fillId="9" borderId="9" xfId="0" applyNumberFormat="1" applyFont="1" applyFill="1" applyBorder="1" applyAlignment="1">
      <alignment horizontal="center" vertical="center" wrapText="1"/>
    </xf>
    <xf numFmtId="0" fontId="15" fillId="9" borderId="25" xfId="0" applyFont="1" applyFill="1" applyBorder="1" applyAlignment="1">
      <alignment horizontal="center" vertical="center" wrapText="1"/>
    </xf>
    <xf numFmtId="9" fontId="15" fillId="9" borderId="16" xfId="0" applyNumberFormat="1" applyFont="1" applyFill="1" applyBorder="1" applyAlignment="1">
      <alignment horizontal="center" vertical="center" wrapText="1"/>
    </xf>
    <xf numFmtId="0" fontId="24" fillId="15" borderId="9" xfId="0" applyFont="1" applyFill="1" applyBorder="1" applyAlignment="1">
      <alignment wrapText="1"/>
    </xf>
    <xf numFmtId="0" fontId="15" fillId="6"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5" fillId="9" borderId="16" xfId="0" applyFont="1" applyFill="1" applyBorder="1" applyAlignment="1">
      <alignment horizontal="center" vertical="center" wrapText="1"/>
    </xf>
    <xf numFmtId="9" fontId="15" fillId="9" borderId="25" xfId="0" applyNumberFormat="1" applyFont="1" applyFill="1" applyBorder="1" applyAlignment="1">
      <alignment horizontal="center" vertical="center" wrapText="1"/>
    </xf>
    <xf numFmtId="10" fontId="15" fillId="9" borderId="9" xfId="0" applyNumberFormat="1" applyFont="1" applyFill="1" applyBorder="1" applyAlignment="1">
      <alignment horizontal="center" vertical="center" wrapText="1"/>
    </xf>
    <xf numFmtId="10" fontId="15" fillId="9" borderId="25" xfId="0" applyNumberFormat="1"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42" fillId="3" borderId="6" xfId="0" applyFont="1" applyFill="1" applyBorder="1" applyAlignment="1">
      <alignment vertical="center"/>
    </xf>
    <xf numFmtId="0" fontId="34" fillId="0" borderId="9" xfId="0" applyFont="1" applyBorder="1" applyAlignment="1">
      <alignment horizontal="left" wrapText="1"/>
    </xf>
    <xf numFmtId="0" fontId="34" fillId="0" borderId="16" xfId="0" applyFont="1" applyBorder="1" applyAlignment="1">
      <alignment horizontal="left" wrapText="1"/>
    </xf>
    <xf numFmtId="0" fontId="43" fillId="13" borderId="25" xfId="0" applyFont="1" applyFill="1" applyBorder="1" applyAlignment="1">
      <alignment wrapText="1"/>
    </xf>
    <xf numFmtId="0" fontId="43" fillId="13" borderId="9" xfId="0" applyFont="1" applyFill="1" applyBorder="1" applyAlignment="1">
      <alignment wrapText="1"/>
    </xf>
    <xf numFmtId="0" fontId="34" fillId="13" borderId="9" xfId="0" applyFont="1" applyFill="1" applyBorder="1" applyAlignment="1">
      <alignment horizontal="left" wrapText="1"/>
    </xf>
    <xf numFmtId="0" fontId="34" fillId="13" borderId="27" xfId="0" applyFont="1" applyFill="1" applyBorder="1" applyAlignment="1">
      <alignment horizontal="left" wrapText="1"/>
    </xf>
    <xf numFmtId="0" fontId="43" fillId="13" borderId="27" xfId="0" applyFont="1" applyFill="1" applyBorder="1" applyAlignment="1">
      <alignment wrapText="1"/>
    </xf>
    <xf numFmtId="0" fontId="43" fillId="0" borderId="10" xfId="0" applyFont="1" applyBorder="1" applyAlignment="1">
      <alignment wrapText="1"/>
    </xf>
    <xf numFmtId="0" fontId="43" fillId="0" borderId="9" xfId="0" applyFont="1" applyBorder="1" applyAlignment="1">
      <alignment wrapText="1"/>
    </xf>
    <xf numFmtId="0" fontId="43" fillId="0" borderId="16" xfId="0" applyFont="1" applyBorder="1" applyAlignment="1">
      <alignment wrapText="1"/>
    </xf>
    <xf numFmtId="0" fontId="44" fillId="13" borderId="25" xfId="0" applyFont="1" applyFill="1" applyBorder="1" applyAlignment="1">
      <alignment horizontal="left" wrapText="1"/>
    </xf>
    <xf numFmtId="0" fontId="34" fillId="0" borderId="10" xfId="0" applyFont="1" applyBorder="1" applyAlignment="1">
      <alignment horizontal="left" wrapText="1"/>
    </xf>
    <xf numFmtId="0" fontId="34" fillId="13" borderId="25" xfId="0" applyFont="1" applyFill="1" applyBorder="1" applyAlignment="1">
      <alignment horizontal="left" wrapText="1"/>
    </xf>
    <xf numFmtId="0" fontId="34" fillId="13" borderId="37" xfId="0" applyFont="1" applyFill="1" applyBorder="1" applyAlignment="1">
      <alignment horizontal="left" wrapText="1"/>
    </xf>
    <xf numFmtId="0" fontId="44" fillId="0" borderId="10" xfId="0" applyFont="1" applyBorder="1" applyAlignment="1">
      <alignment horizontal="left" wrapText="1"/>
    </xf>
    <xf numFmtId="0" fontId="44" fillId="0" borderId="16" xfId="0" applyFont="1" applyBorder="1" applyAlignment="1">
      <alignment horizontal="left" wrapText="1"/>
    </xf>
    <xf numFmtId="0" fontId="44" fillId="13" borderId="27" xfId="0" applyFont="1" applyFill="1" applyBorder="1" applyAlignment="1">
      <alignment horizontal="left" wrapText="1"/>
    </xf>
    <xf numFmtId="0" fontId="34" fillId="0" borderId="17" xfId="0" applyFont="1" applyBorder="1" applyAlignment="1">
      <alignment horizontal="left" wrapText="1"/>
    </xf>
    <xf numFmtId="0" fontId="44" fillId="13" borderId="9" xfId="0" applyFont="1" applyFill="1" applyBorder="1" applyAlignment="1">
      <alignment horizontal="left" wrapText="1"/>
    </xf>
    <xf numFmtId="0" fontId="44" fillId="13" borderId="37" xfId="0" applyFont="1" applyFill="1" applyBorder="1" applyAlignment="1">
      <alignment horizontal="left" wrapText="1"/>
    </xf>
    <xf numFmtId="0" fontId="45" fillId="0" borderId="10" xfId="0" applyFont="1" applyBorder="1" applyAlignment="1">
      <alignment horizontal="center" vertical="center" wrapText="1"/>
    </xf>
    <xf numFmtId="0" fontId="44" fillId="0" borderId="9" xfId="0" applyFont="1" applyBorder="1" applyAlignment="1">
      <alignment horizontal="left" wrapText="1"/>
    </xf>
    <xf numFmtId="0" fontId="45" fillId="0" borderId="9" xfId="0" applyFont="1" applyBorder="1" applyAlignment="1">
      <alignment horizontal="center" vertical="center" wrapText="1"/>
    </xf>
    <xf numFmtId="0" fontId="45" fillId="0" borderId="0" xfId="0" applyFont="1"/>
    <xf numFmtId="0" fontId="15" fillId="9" borderId="27" xfId="0" applyFont="1" applyFill="1" applyBorder="1" applyAlignment="1">
      <alignment horizontal="center" vertical="center" wrapText="1"/>
    </xf>
    <xf numFmtId="0" fontId="15" fillId="6" borderId="10" xfId="0" applyFont="1" applyFill="1" applyBorder="1" applyAlignment="1">
      <alignment horizontal="center" vertical="center" wrapText="1"/>
    </xf>
    <xf numFmtId="9" fontId="28" fillId="15" borderId="9" xfId="0" applyNumberFormat="1" applyFont="1" applyFill="1" applyBorder="1" applyAlignment="1">
      <alignment wrapText="1"/>
    </xf>
    <xf numFmtId="0" fontId="36" fillId="15" borderId="13" xfId="0" applyFont="1" applyFill="1" applyBorder="1" applyAlignment="1">
      <alignment wrapText="1"/>
    </xf>
    <xf numFmtId="0" fontId="36" fillId="15" borderId="21" xfId="0" applyFont="1" applyFill="1" applyBorder="1" applyAlignment="1">
      <alignment wrapText="1"/>
    </xf>
    <xf numFmtId="0" fontId="28" fillId="15" borderId="11" xfId="0" applyFont="1" applyFill="1" applyBorder="1" applyAlignment="1">
      <alignment wrapText="1"/>
    </xf>
    <xf numFmtId="9" fontId="33" fillId="0" borderId="11" xfId="0" applyNumberFormat="1" applyFont="1" applyBorder="1" applyAlignment="1">
      <alignment wrapText="1"/>
    </xf>
    <xf numFmtId="0" fontId="33" fillId="0" borderId="52" xfId="0" applyFont="1" applyBorder="1" applyAlignment="1">
      <alignment wrapText="1"/>
    </xf>
    <xf numFmtId="0" fontId="15" fillId="16" borderId="9" xfId="0" applyFont="1" applyFill="1" applyBorder="1" applyAlignment="1">
      <alignment horizontal="center" vertical="center" wrapText="1"/>
    </xf>
    <xf numFmtId="0" fontId="13" fillId="13" borderId="25" xfId="0" applyFont="1" applyFill="1" applyBorder="1"/>
    <xf numFmtId="0" fontId="13" fillId="13" borderId="9" xfId="0" applyFont="1" applyFill="1" applyBorder="1"/>
    <xf numFmtId="0" fontId="13" fillId="13" borderId="16" xfId="0" applyFont="1" applyFill="1" applyBorder="1"/>
    <xf numFmtId="0" fontId="13" fillId="9" borderId="27"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6" fillId="5" borderId="9" xfId="0" applyFont="1" applyFill="1" applyBorder="1" applyAlignment="1">
      <alignment horizontal="center" vertical="center"/>
    </xf>
    <xf numFmtId="0" fontId="7" fillId="4" borderId="29" xfId="0" applyFont="1" applyFill="1" applyBorder="1" applyAlignment="1">
      <alignment horizontal="center" vertical="center" wrapText="1"/>
    </xf>
    <xf numFmtId="0" fontId="3" fillId="3" borderId="0" xfId="0" applyFont="1" applyFill="1" applyAlignment="1">
      <alignment horizontal="center" vertical="center"/>
    </xf>
    <xf numFmtId="0" fontId="15" fillId="0" borderId="2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6" xfId="0" applyFont="1" applyBorder="1" applyAlignment="1">
      <alignment horizontal="center" vertical="center" wrapText="1"/>
    </xf>
    <xf numFmtId="0" fontId="15" fillId="13" borderId="25"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9" xfId="0" applyFont="1" applyBorder="1" applyAlignment="1">
      <alignment horizontal="center" vertical="center" wrapText="1"/>
    </xf>
    <xf numFmtId="0" fontId="15" fillId="9" borderId="10" xfId="0" applyFont="1" applyFill="1" applyBorder="1" applyAlignment="1">
      <alignment horizontal="center" vertical="center" wrapText="1"/>
    </xf>
    <xf numFmtId="9" fontId="15" fillId="9" borderId="27" xfId="0" applyNumberFormat="1" applyFont="1" applyFill="1" applyBorder="1" applyAlignment="1">
      <alignment horizontal="center" vertical="center" wrapText="1"/>
    </xf>
    <xf numFmtId="0" fontId="13" fillId="9" borderId="45" xfId="0" applyFont="1" applyFill="1" applyBorder="1" applyAlignment="1">
      <alignment horizontal="center" vertical="center" wrapText="1"/>
    </xf>
    <xf numFmtId="0" fontId="13" fillId="6" borderId="10" xfId="0" applyFont="1" applyFill="1" applyBorder="1" applyAlignment="1">
      <alignment horizontal="center" vertical="center" wrapText="1"/>
    </xf>
    <xf numFmtId="10" fontId="13" fillId="10" borderId="26" xfId="0" applyNumberFormat="1" applyFont="1" applyFill="1" applyBorder="1" applyAlignment="1">
      <alignment horizontal="center" vertical="center" wrapText="1"/>
    </xf>
    <xf numFmtId="0" fontId="13" fillId="10" borderId="16" xfId="0" applyFont="1" applyFill="1" applyBorder="1" applyAlignment="1">
      <alignment horizontal="center" vertical="center" wrapText="1"/>
    </xf>
    <xf numFmtId="10" fontId="13" fillId="10" borderId="45" xfId="0" applyNumberFormat="1"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47"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0" borderId="28"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9" xfId="0" applyFont="1" applyBorder="1" applyAlignment="1">
      <alignment horizontal="center" vertical="center" wrapText="1"/>
    </xf>
    <xf numFmtId="0" fontId="15" fillId="13" borderId="9" xfId="0" applyFont="1" applyFill="1" applyBorder="1" applyAlignment="1">
      <alignment horizontal="center" vertical="center" wrapText="1"/>
    </xf>
    <xf numFmtId="0" fontId="15" fillId="13" borderId="1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7"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13" borderId="10" xfId="0" applyFont="1" applyFill="1" applyBorder="1" applyAlignment="1">
      <alignment horizontal="center" vertical="center" wrapText="1"/>
    </xf>
    <xf numFmtId="0" fontId="15" fillId="0" borderId="27" xfId="0" applyFont="1" applyBorder="1" applyAlignment="1">
      <alignment horizontal="center" vertical="center" wrapText="1"/>
    </xf>
    <xf numFmtId="0" fontId="15" fillId="17" borderId="25" xfId="0" applyFont="1" applyFill="1" applyBorder="1" applyAlignment="1">
      <alignment horizontal="center" vertical="center" wrapText="1"/>
    </xf>
    <xf numFmtId="14" fontId="15" fillId="17" borderId="25" xfId="0" applyNumberFormat="1" applyFont="1" applyFill="1" applyBorder="1" applyAlignment="1">
      <alignment horizontal="center" vertical="center" wrapText="1"/>
    </xf>
    <xf numFmtId="0" fontId="13" fillId="17" borderId="25" xfId="0" applyFont="1" applyFill="1" applyBorder="1" applyAlignment="1">
      <alignment horizontal="center" vertical="center" wrapText="1"/>
    </xf>
    <xf numFmtId="0" fontId="15" fillId="17" borderId="25" xfId="0" applyFont="1" applyFill="1" applyBorder="1" applyAlignment="1">
      <alignment horizontal="left" vertical="center" wrapText="1"/>
    </xf>
    <xf numFmtId="0" fontId="15" fillId="17" borderId="25" xfId="0" applyFont="1" applyFill="1" applyBorder="1" applyAlignment="1">
      <alignment wrapText="1"/>
    </xf>
    <xf numFmtId="0" fontId="28" fillId="17" borderId="25" xfId="0" applyFont="1" applyFill="1" applyBorder="1" applyAlignment="1">
      <alignment horizontal="center" vertical="center" wrapText="1"/>
    </xf>
    <xf numFmtId="0" fontId="28" fillId="17" borderId="25" xfId="0" applyFont="1" applyFill="1" applyBorder="1" applyAlignment="1">
      <alignment wrapText="1"/>
    </xf>
    <xf numFmtId="0" fontId="15" fillId="17" borderId="9" xfId="0" applyFont="1" applyFill="1" applyBorder="1" applyAlignment="1">
      <alignment horizontal="center" vertical="center" wrapText="1"/>
    </xf>
    <xf numFmtId="14" fontId="15" fillId="17" borderId="9" xfId="0" applyNumberFormat="1" applyFont="1" applyFill="1" applyBorder="1" applyAlignment="1">
      <alignment horizontal="center" vertical="center" wrapText="1"/>
    </xf>
    <xf numFmtId="0" fontId="13" fillId="17" borderId="9" xfId="0" applyFont="1" applyFill="1" applyBorder="1" applyAlignment="1">
      <alignment horizontal="center" vertical="center" wrapText="1"/>
    </xf>
    <xf numFmtId="0" fontId="15" fillId="17" borderId="9" xfId="0" applyFont="1" applyFill="1" applyBorder="1" applyAlignment="1">
      <alignment wrapText="1"/>
    </xf>
    <xf numFmtId="0" fontId="28" fillId="17" borderId="9" xfId="0" applyFont="1" applyFill="1" applyBorder="1" applyAlignment="1">
      <alignment horizontal="center" vertical="center" wrapText="1"/>
    </xf>
    <xf numFmtId="0" fontId="28" fillId="17" borderId="9" xfId="0" applyFont="1" applyFill="1" applyBorder="1" applyAlignment="1">
      <alignment wrapText="1"/>
    </xf>
    <xf numFmtId="0" fontId="24" fillId="17" borderId="9" xfId="0" applyFont="1" applyFill="1" applyBorder="1" applyAlignment="1">
      <alignment horizontal="center" vertical="center" wrapText="1"/>
    </xf>
    <xf numFmtId="0" fontId="24" fillId="17" borderId="9" xfId="0" applyFont="1" applyFill="1" applyBorder="1" applyAlignment="1">
      <alignment wrapText="1"/>
    </xf>
    <xf numFmtId="0" fontId="15" fillId="17" borderId="9" xfId="0" applyFont="1" applyFill="1" applyBorder="1" applyAlignment="1">
      <alignment vertical="center" wrapText="1"/>
    </xf>
    <xf numFmtId="0" fontId="15" fillId="17" borderId="9" xfId="0" applyFont="1" applyFill="1" applyBorder="1" applyAlignment="1">
      <alignment horizontal="left" vertical="center" wrapText="1"/>
    </xf>
    <xf numFmtId="9" fontId="24" fillId="17" borderId="9" xfId="0" applyNumberFormat="1" applyFont="1" applyFill="1" applyBorder="1" applyAlignment="1">
      <alignment horizontal="center" vertical="center" wrapText="1"/>
    </xf>
    <xf numFmtId="9" fontId="24" fillId="17" borderId="9" xfId="0" applyNumberFormat="1" applyFont="1" applyFill="1" applyBorder="1" applyAlignment="1">
      <alignment wrapText="1"/>
    </xf>
    <xf numFmtId="9" fontId="15" fillId="17" borderId="9" xfId="0" applyNumberFormat="1" applyFont="1" applyFill="1" applyBorder="1" applyAlignment="1">
      <alignment horizontal="center" vertical="center" wrapText="1"/>
    </xf>
    <xf numFmtId="10" fontId="15" fillId="17" borderId="9" xfId="1" applyNumberFormat="1" applyFont="1" applyFill="1" applyBorder="1" applyAlignment="1">
      <alignment horizontal="center" vertical="center" wrapText="1"/>
    </xf>
    <xf numFmtId="9" fontId="28" fillId="17" borderId="9" xfId="0" applyNumberFormat="1" applyFont="1" applyFill="1" applyBorder="1" applyAlignment="1">
      <alignment horizontal="center" vertical="center"/>
    </xf>
    <xf numFmtId="1" fontId="15" fillId="17" borderId="9" xfId="0" applyNumberFormat="1" applyFont="1" applyFill="1" applyBorder="1" applyAlignment="1">
      <alignment horizontal="center" vertical="center" wrapText="1"/>
    </xf>
    <xf numFmtId="1" fontId="13" fillId="17" borderId="9" xfId="0" applyNumberFormat="1" applyFont="1" applyFill="1" applyBorder="1" applyAlignment="1">
      <alignment horizontal="center" vertical="center" wrapText="1"/>
    </xf>
    <xf numFmtId="1" fontId="15" fillId="17" borderId="9" xfId="0" applyNumberFormat="1" applyFont="1" applyFill="1" applyBorder="1" applyAlignment="1">
      <alignment horizontal="left" vertical="center" wrapText="1"/>
    </xf>
    <xf numFmtId="1" fontId="15" fillId="17" borderId="9" xfId="0" applyNumberFormat="1" applyFont="1" applyFill="1" applyBorder="1" applyAlignment="1">
      <alignment wrapText="1"/>
    </xf>
    <xf numFmtId="0" fontId="15" fillId="18" borderId="9" xfId="0" applyFont="1" applyFill="1" applyBorder="1" applyAlignment="1">
      <alignment horizontal="center" vertical="center" wrapText="1"/>
    </xf>
    <xf numFmtId="0" fontId="15" fillId="18" borderId="9" xfId="0" applyFont="1" applyFill="1" applyBorder="1" applyAlignment="1">
      <alignment wrapText="1"/>
    </xf>
    <xf numFmtId="0" fontId="24" fillId="18" borderId="9" xfId="0" applyFont="1" applyFill="1" applyBorder="1" applyAlignment="1">
      <alignment horizontal="center" vertical="center" wrapText="1"/>
    </xf>
    <xf numFmtId="0" fontId="24" fillId="18" borderId="9" xfId="0" applyFont="1" applyFill="1" applyBorder="1" applyAlignment="1">
      <alignment wrapText="1"/>
    </xf>
    <xf numFmtId="10" fontId="15" fillId="17" borderId="9" xfId="0" applyNumberFormat="1" applyFont="1" applyFill="1" applyBorder="1" applyAlignment="1">
      <alignment horizontal="center" vertical="center" wrapText="1"/>
    </xf>
    <xf numFmtId="10" fontId="15" fillId="18" borderId="9" xfId="1" applyNumberFormat="1" applyFont="1" applyFill="1" applyBorder="1" applyAlignment="1">
      <alignment horizontal="center" vertical="center" wrapText="1"/>
    </xf>
    <xf numFmtId="9" fontId="15" fillId="17" borderId="9" xfId="1" applyFont="1" applyFill="1" applyBorder="1" applyAlignment="1">
      <alignment horizontal="center" vertical="center" wrapText="1"/>
    </xf>
    <xf numFmtId="0" fontId="15" fillId="17" borderId="27" xfId="0" applyFont="1" applyFill="1" applyBorder="1" applyAlignment="1">
      <alignment horizontal="center" vertical="center" wrapText="1"/>
    </xf>
    <xf numFmtId="14" fontId="15" fillId="17" borderId="27" xfId="0" applyNumberFormat="1" applyFont="1" applyFill="1" applyBorder="1" applyAlignment="1">
      <alignment horizontal="center" vertical="center" wrapText="1"/>
    </xf>
    <xf numFmtId="10" fontId="15" fillId="17" borderId="27" xfId="0" applyNumberFormat="1" applyFont="1" applyFill="1" applyBorder="1" applyAlignment="1">
      <alignment horizontal="center" vertical="center" wrapText="1"/>
    </xf>
    <xf numFmtId="0" fontId="13" fillId="17" borderId="27" xfId="0" applyFont="1" applyFill="1" applyBorder="1" applyAlignment="1">
      <alignment horizontal="center" vertical="center" wrapText="1"/>
    </xf>
    <xf numFmtId="10" fontId="15" fillId="17" borderId="27" xfId="1" applyNumberFormat="1" applyFont="1" applyFill="1" applyBorder="1" applyAlignment="1">
      <alignment horizontal="center" vertical="center" wrapText="1"/>
    </xf>
    <xf numFmtId="0" fontId="15" fillId="17" borderId="27" xfId="0" applyFont="1" applyFill="1" applyBorder="1" applyAlignment="1">
      <alignment horizontal="left" vertical="center" wrapText="1"/>
    </xf>
    <xf numFmtId="9" fontId="15" fillId="17" borderId="27" xfId="0" applyNumberFormat="1" applyFont="1" applyFill="1" applyBorder="1" applyAlignment="1">
      <alignment horizontal="center" vertical="center" wrapText="1"/>
    </xf>
    <xf numFmtId="0" fontId="15" fillId="17" borderId="27" xfId="0" applyFont="1" applyFill="1" applyBorder="1" applyAlignment="1">
      <alignment wrapText="1"/>
    </xf>
    <xf numFmtId="10" fontId="15" fillId="18" borderId="27" xfId="1" applyNumberFormat="1" applyFont="1" applyFill="1" applyBorder="1" applyAlignment="1">
      <alignment horizontal="center" vertical="center" wrapText="1"/>
    </xf>
    <xf numFmtId="0" fontId="15" fillId="18" borderId="27" xfId="0" applyFont="1" applyFill="1" applyBorder="1" applyAlignment="1">
      <alignment wrapText="1"/>
    </xf>
    <xf numFmtId="9" fontId="15" fillId="17" borderId="27" xfId="1" applyFont="1" applyFill="1" applyBorder="1" applyAlignment="1">
      <alignment horizontal="center" vertical="center" wrapText="1"/>
    </xf>
    <xf numFmtId="0" fontId="15" fillId="18" borderId="27" xfId="0" applyFont="1" applyFill="1" applyBorder="1" applyAlignment="1">
      <alignment horizontal="center" vertical="center" wrapText="1"/>
    </xf>
    <xf numFmtId="0" fontId="24" fillId="18" borderId="27" xfId="0" applyFont="1" applyFill="1" applyBorder="1" applyAlignment="1">
      <alignment horizontal="center" vertical="center" wrapText="1"/>
    </xf>
    <xf numFmtId="0" fontId="24" fillId="18" borderId="27" xfId="0" applyFont="1" applyFill="1" applyBorder="1" applyAlignment="1">
      <alignment wrapText="1"/>
    </xf>
    <xf numFmtId="0" fontId="24" fillId="17" borderId="27" xfId="0" applyFont="1" applyFill="1" applyBorder="1" applyAlignment="1">
      <alignment horizontal="center" vertical="center" wrapText="1"/>
    </xf>
    <xf numFmtId="9" fontId="28" fillId="17" borderId="9" xfId="0" applyNumberFormat="1" applyFont="1" applyFill="1" applyBorder="1"/>
    <xf numFmtId="0" fontId="36" fillId="18" borderId="9" xfId="0" applyFont="1" applyFill="1" applyBorder="1" applyAlignment="1">
      <alignment wrapText="1"/>
    </xf>
    <xf numFmtId="0" fontId="36" fillId="17" borderId="9" xfId="0" applyFont="1" applyFill="1" applyBorder="1" applyAlignment="1">
      <alignment wrapText="1"/>
    </xf>
    <xf numFmtId="0" fontId="53" fillId="19" borderId="50" xfId="0" applyFont="1" applyFill="1" applyBorder="1" applyAlignment="1">
      <alignment wrapText="1" readingOrder="1"/>
    </xf>
    <xf numFmtId="0" fontId="53" fillId="20" borderId="63" xfId="0" applyFont="1" applyFill="1" applyBorder="1" applyAlignment="1">
      <alignment wrapText="1" readingOrder="1"/>
    </xf>
    <xf numFmtId="0" fontId="15" fillId="2" borderId="10" xfId="0" applyFont="1" applyFill="1" applyBorder="1" applyAlignment="1">
      <alignment horizontal="center" vertical="center" wrapText="1"/>
    </xf>
    <xf numFmtId="14" fontId="15"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5" fillId="2" borderId="10" xfId="0" applyFont="1" applyFill="1" applyBorder="1" applyAlignment="1">
      <alignment wrapText="1"/>
    </xf>
    <xf numFmtId="0" fontId="15" fillId="2" borderId="21" xfId="0" applyFont="1" applyFill="1" applyBorder="1" applyAlignment="1">
      <alignment wrapText="1"/>
    </xf>
    <xf numFmtId="0" fontId="24" fillId="2" borderId="10" xfId="0" applyFont="1" applyFill="1" applyBorder="1" applyAlignment="1">
      <alignment horizontal="center" vertical="center" wrapText="1"/>
    </xf>
    <xf numFmtId="0" fontId="24" fillId="2" borderId="21" xfId="0" applyFont="1" applyFill="1" applyBorder="1" applyAlignment="1">
      <alignment wrapText="1"/>
    </xf>
    <xf numFmtId="0" fontId="15" fillId="2"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2" borderId="9" xfId="0" applyFont="1" applyFill="1" applyBorder="1" applyAlignment="1">
      <alignment wrapText="1"/>
    </xf>
    <xf numFmtId="10" fontId="15" fillId="2" borderId="9" xfId="1"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9" fontId="15" fillId="2" borderId="9" xfId="1"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9" xfId="0" applyFont="1" applyFill="1" applyBorder="1" applyAlignment="1">
      <alignment wrapText="1"/>
    </xf>
    <xf numFmtId="0" fontId="15" fillId="21" borderId="9" xfId="0" applyFont="1" applyFill="1" applyBorder="1" applyAlignment="1">
      <alignment horizontal="center" vertical="center" wrapText="1"/>
    </xf>
    <xf numFmtId="0" fontId="15" fillId="21" borderId="9" xfId="0" applyFont="1" applyFill="1" applyBorder="1" applyAlignment="1">
      <alignment wrapText="1"/>
    </xf>
    <xf numFmtId="0" fontId="15" fillId="21" borderId="10" xfId="0" applyFont="1" applyFill="1" applyBorder="1" applyAlignment="1">
      <alignment horizontal="center" vertical="center" wrapText="1"/>
    </xf>
    <xf numFmtId="0" fontId="15" fillId="21" borderId="21" xfId="0" applyFont="1" applyFill="1" applyBorder="1" applyAlignment="1">
      <alignment wrapText="1"/>
    </xf>
    <xf numFmtId="0" fontId="24" fillId="21" borderId="10" xfId="0" applyFont="1" applyFill="1" applyBorder="1" applyAlignment="1">
      <alignment horizontal="center" vertical="center" wrapText="1"/>
    </xf>
    <xf numFmtId="0" fontId="24" fillId="21" borderId="21" xfId="0" applyFont="1" applyFill="1" applyBorder="1" applyAlignment="1">
      <alignment wrapText="1"/>
    </xf>
    <xf numFmtId="9" fontId="15" fillId="21" borderId="9" xfId="1" applyFont="1" applyFill="1" applyBorder="1" applyAlignment="1">
      <alignment horizontal="center" vertical="center" wrapText="1"/>
    </xf>
    <xf numFmtId="0" fontId="24" fillId="21" borderId="9" xfId="0" applyFont="1" applyFill="1" applyBorder="1" applyAlignment="1">
      <alignment horizontal="center" vertical="center" wrapText="1"/>
    </xf>
    <xf numFmtId="0" fontId="24" fillId="21" borderId="9" xfId="0" applyFont="1" applyFill="1" applyBorder="1" applyAlignment="1">
      <alignment wrapText="1"/>
    </xf>
    <xf numFmtId="0" fontId="28" fillId="2" borderId="9" xfId="0" applyFont="1" applyFill="1" applyBorder="1" applyAlignment="1">
      <alignment horizontal="center" vertical="center"/>
    </xf>
    <xf numFmtId="0" fontId="28" fillId="2" borderId="13" xfId="0" applyFont="1" applyFill="1" applyBorder="1" applyAlignment="1">
      <alignment wrapText="1"/>
    </xf>
    <xf numFmtId="0" fontId="28" fillId="2" borderId="10" xfId="0" applyFont="1" applyFill="1" applyBorder="1" applyAlignment="1">
      <alignment horizontal="center" vertical="center"/>
    </xf>
    <xf numFmtId="0" fontId="28" fillId="2" borderId="21" xfId="0" applyFont="1" applyFill="1" applyBorder="1" applyAlignment="1">
      <alignment wrapText="1"/>
    </xf>
    <xf numFmtId="9" fontId="28" fillId="2" borderId="10"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9" fontId="24" fillId="2" borderId="10"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14" fontId="15" fillId="2" borderId="16" xfId="0" applyNumberFormat="1"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5" fillId="2" borderId="16" xfId="0" applyNumberFormat="1" applyFont="1" applyFill="1" applyBorder="1" applyAlignment="1">
      <alignment horizontal="center" vertical="center" wrapText="1"/>
    </xf>
    <xf numFmtId="10" fontId="15" fillId="2" borderId="16" xfId="1" applyNumberFormat="1" applyFont="1" applyFill="1" applyBorder="1" applyAlignment="1">
      <alignment horizontal="center" vertical="center" wrapText="1"/>
    </xf>
    <xf numFmtId="0" fontId="15" fillId="2" borderId="16" xfId="0" applyFont="1" applyFill="1" applyBorder="1" applyAlignment="1">
      <alignment wrapText="1"/>
    </xf>
    <xf numFmtId="9" fontId="15" fillId="2" borderId="17" xfId="0" applyNumberFormat="1" applyFont="1" applyFill="1" applyBorder="1" applyAlignment="1">
      <alignment horizontal="center" vertical="center" wrapText="1"/>
    </xf>
    <xf numFmtId="9" fontId="28" fillId="2" borderId="17" xfId="0" applyNumberFormat="1" applyFont="1" applyFill="1" applyBorder="1" applyAlignment="1">
      <alignment horizontal="center" vertical="center"/>
    </xf>
    <xf numFmtId="0" fontId="28" fillId="2" borderId="19" xfId="0" applyFont="1" applyFill="1" applyBorder="1" applyAlignment="1">
      <alignment wrapText="1"/>
    </xf>
    <xf numFmtId="0" fontId="24" fillId="2" borderId="10" xfId="0" applyFont="1" applyFill="1" applyBorder="1" applyAlignment="1">
      <alignment wrapText="1"/>
    </xf>
    <xf numFmtId="0" fontId="24" fillId="21" borderId="10" xfId="0" applyFont="1" applyFill="1" applyBorder="1" applyAlignment="1">
      <alignment wrapText="1"/>
    </xf>
    <xf numFmtId="0" fontId="54" fillId="2" borderId="0" xfId="0" applyFont="1" applyFill="1" applyAlignment="1">
      <alignment wrapText="1"/>
    </xf>
    <xf numFmtId="0" fontId="24" fillId="2" borderId="13" xfId="0" applyFont="1" applyFill="1" applyBorder="1" applyAlignment="1">
      <alignment wrapText="1"/>
    </xf>
    <xf numFmtId="0" fontId="54" fillId="2" borderId="21" xfId="0" applyFont="1" applyFill="1" applyBorder="1" applyAlignment="1">
      <alignment wrapText="1"/>
    </xf>
    <xf numFmtId="0" fontId="28" fillId="2" borderId="9" xfId="0" applyFont="1" applyFill="1" applyBorder="1"/>
    <xf numFmtId="0" fontId="28" fillId="2" borderId="10" xfId="0" applyFont="1" applyFill="1" applyBorder="1"/>
    <xf numFmtId="9" fontId="28" fillId="2" borderId="10" xfId="0" applyNumberFormat="1" applyFont="1" applyFill="1" applyBorder="1" applyAlignment="1">
      <alignment wrapText="1"/>
    </xf>
    <xf numFmtId="9" fontId="28" fillId="2" borderId="17" xfId="0" applyNumberFormat="1" applyFont="1" applyFill="1" applyBorder="1"/>
    <xf numFmtId="3" fontId="24" fillId="17" borderId="25" xfId="0" applyNumberFormat="1" applyFont="1" applyFill="1" applyBorder="1" applyAlignment="1">
      <alignment horizontal="center" vertical="center" wrapText="1"/>
    </xf>
    <xf numFmtId="0" fontId="24" fillId="17" borderId="25" xfId="0" applyFont="1" applyFill="1" applyBorder="1" applyAlignment="1">
      <alignment wrapText="1"/>
    </xf>
    <xf numFmtId="0" fontId="48" fillId="18" borderId="9" xfId="0" applyFont="1" applyFill="1" applyBorder="1" applyAlignment="1">
      <alignment wrapText="1"/>
    </xf>
    <xf numFmtId="9" fontId="24" fillId="18" borderId="9" xfId="0" applyNumberFormat="1" applyFont="1" applyFill="1" applyBorder="1" applyAlignment="1">
      <alignment horizontal="center" vertical="center" wrapText="1"/>
    </xf>
    <xf numFmtId="9" fontId="15" fillId="18" borderId="9" xfId="0" applyNumberFormat="1" applyFont="1" applyFill="1" applyBorder="1" applyAlignment="1">
      <alignment horizontal="center" vertical="center" wrapText="1"/>
    </xf>
    <xf numFmtId="0" fontId="49" fillId="17" borderId="9" xfId="0" applyFont="1" applyFill="1" applyBorder="1" applyAlignment="1">
      <alignment wrapText="1"/>
    </xf>
    <xf numFmtId="10" fontId="24" fillId="17" borderId="9" xfId="0" applyNumberFormat="1" applyFont="1" applyFill="1" applyBorder="1" applyAlignment="1">
      <alignment horizontal="center" vertical="center" wrapText="1"/>
    </xf>
    <xf numFmtId="0" fontId="49" fillId="18" borderId="9" xfId="0" applyFont="1" applyFill="1" applyBorder="1" applyAlignment="1">
      <alignment wrapText="1"/>
    </xf>
    <xf numFmtId="0" fontId="24" fillId="17" borderId="25" xfId="0" applyFont="1" applyFill="1" applyBorder="1" applyAlignment="1">
      <alignment horizontal="center" vertical="center" wrapText="1"/>
    </xf>
    <xf numFmtId="0" fontId="48" fillId="17" borderId="9" xfId="0" applyFont="1" applyFill="1" applyBorder="1" applyAlignment="1">
      <alignment wrapText="1"/>
    </xf>
    <xf numFmtId="0" fontId="24" fillId="17" borderId="9" xfId="0" applyFont="1" applyFill="1" applyBorder="1" applyAlignment="1">
      <alignment horizontal="center" vertical="center"/>
    </xf>
    <xf numFmtId="9" fontId="24" fillId="17" borderId="9" xfId="0" applyNumberFormat="1" applyFont="1" applyFill="1" applyBorder="1" applyAlignment="1">
      <alignment horizontal="center" vertical="center"/>
    </xf>
    <xf numFmtId="10" fontId="24" fillId="17" borderId="9" xfId="0" applyNumberFormat="1" applyFont="1" applyFill="1" applyBorder="1" applyAlignment="1">
      <alignment wrapText="1"/>
    </xf>
    <xf numFmtId="0" fontId="48" fillId="17" borderId="9" xfId="0" applyFont="1" applyFill="1" applyBorder="1" applyAlignment="1">
      <alignment horizontal="center" vertical="center" wrapText="1"/>
    </xf>
    <xf numFmtId="0" fontId="53" fillId="20" borderId="50" xfId="0" applyFont="1" applyFill="1" applyBorder="1" applyAlignment="1">
      <alignment wrapText="1" readingOrder="1"/>
    </xf>
    <xf numFmtId="0" fontId="53" fillId="19" borderId="63" xfId="0" applyFont="1" applyFill="1" applyBorder="1" applyAlignment="1">
      <alignment wrapText="1" readingOrder="1"/>
    </xf>
    <xf numFmtId="0" fontId="15" fillId="17" borderId="10" xfId="0" applyFont="1" applyFill="1" applyBorder="1" applyAlignment="1">
      <alignment horizontal="center" vertical="center" wrapText="1"/>
    </xf>
    <xf numFmtId="14" fontId="15" fillId="17" borderId="10" xfId="0" applyNumberFormat="1" applyFont="1" applyFill="1" applyBorder="1" applyAlignment="1">
      <alignment horizontal="center" vertical="center" wrapText="1"/>
    </xf>
    <xf numFmtId="0" fontId="13" fillId="17" borderId="10" xfId="0" applyFont="1" applyFill="1" applyBorder="1" applyAlignment="1">
      <alignment horizontal="center" vertical="center" wrapText="1"/>
    </xf>
    <xf numFmtId="0" fontId="15" fillId="17" borderId="10" xfId="0" applyFont="1" applyFill="1" applyBorder="1" applyAlignment="1">
      <alignment wrapText="1"/>
    </xf>
    <xf numFmtId="0" fontId="24" fillId="17" borderId="10" xfId="0" applyFont="1" applyFill="1" applyBorder="1" applyAlignment="1">
      <alignment wrapText="1"/>
    </xf>
    <xf numFmtId="0" fontId="24" fillId="17" borderId="21" xfId="0" applyFont="1" applyFill="1" applyBorder="1" applyAlignment="1">
      <alignment wrapText="1"/>
    </xf>
    <xf numFmtId="0" fontId="24" fillId="17" borderId="10" xfId="0" applyFont="1" applyFill="1" applyBorder="1" applyAlignment="1">
      <alignment horizontal="center" vertical="center" wrapText="1"/>
    </xf>
    <xf numFmtId="0" fontId="15" fillId="17" borderId="21" xfId="0" applyFont="1" applyFill="1" applyBorder="1" applyAlignment="1">
      <alignment wrapText="1"/>
    </xf>
    <xf numFmtId="0" fontId="28" fillId="17" borderId="21" xfId="0" applyFont="1" applyFill="1" applyBorder="1" applyAlignment="1">
      <alignment wrapText="1"/>
    </xf>
    <xf numFmtId="0" fontId="15" fillId="17" borderId="46" xfId="0" applyFont="1" applyFill="1" applyBorder="1" applyAlignment="1">
      <alignment horizontal="center" vertical="center" wrapText="1"/>
    </xf>
    <xf numFmtId="0" fontId="24" fillId="17" borderId="46" xfId="0" applyFont="1" applyFill="1" applyBorder="1" applyAlignment="1">
      <alignment horizontal="center" vertical="center" wrapText="1"/>
    </xf>
    <xf numFmtId="0" fontId="24" fillId="17" borderId="46" xfId="0" applyFont="1" applyFill="1" applyBorder="1" applyAlignment="1">
      <alignment wrapText="1"/>
    </xf>
    <xf numFmtId="0" fontId="24" fillId="2" borderId="21" xfId="0" quotePrefix="1" applyFont="1" applyFill="1" applyBorder="1" applyAlignment="1">
      <alignment wrapText="1"/>
    </xf>
    <xf numFmtId="0" fontId="15" fillId="2" borderId="0" xfId="0" applyFont="1" applyFill="1" applyAlignment="1">
      <alignment wrapText="1"/>
    </xf>
    <xf numFmtId="0" fontId="24" fillId="2" borderId="0" xfId="0" applyFont="1" applyFill="1" applyAlignment="1">
      <alignment wrapText="1"/>
    </xf>
    <xf numFmtId="0" fontId="15" fillId="2" borderId="9" xfId="0" quotePrefix="1" applyFont="1" applyFill="1" applyBorder="1" applyAlignment="1">
      <alignment wrapText="1"/>
    </xf>
    <xf numFmtId="0" fontId="25" fillId="2" borderId="9" xfId="0" applyFont="1" applyFill="1" applyBorder="1" applyAlignment="1">
      <alignment horizontal="center" vertical="center" wrapText="1"/>
    </xf>
    <xf numFmtId="0" fontId="15" fillId="2" borderId="17" xfId="0" applyFont="1" applyFill="1" applyBorder="1" applyAlignment="1">
      <alignment wrapText="1"/>
    </xf>
    <xf numFmtId="0" fontId="15" fillId="2" borderId="50" xfId="0" applyFont="1" applyFill="1" applyBorder="1" applyAlignment="1">
      <alignment wrapText="1"/>
    </xf>
    <xf numFmtId="0" fontId="28" fillId="2" borderId="66" xfId="0" applyFont="1" applyFill="1" applyBorder="1" applyAlignment="1">
      <alignment wrapText="1"/>
    </xf>
    <xf numFmtId="0" fontId="15" fillId="2" borderId="63" xfId="0" applyFont="1" applyFill="1" applyBorder="1" applyAlignment="1">
      <alignment wrapText="1"/>
    </xf>
    <xf numFmtId="0" fontId="24" fillId="2" borderId="67" xfId="0" applyFont="1" applyFill="1" applyBorder="1" applyAlignment="1">
      <alignment wrapText="1"/>
    </xf>
    <xf numFmtId="0" fontId="15" fillId="2" borderId="27" xfId="0"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xf numFmtId="3" fontId="15" fillId="2" borderId="27" xfId="0" applyNumberFormat="1"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5" fillId="2" borderId="27" xfId="0" applyFont="1" applyFill="1" applyBorder="1" applyAlignment="1">
      <alignment wrapText="1"/>
    </xf>
    <xf numFmtId="0" fontId="15" fillId="2" borderId="46" xfId="0" applyFont="1" applyFill="1" applyBorder="1" applyAlignment="1">
      <alignment horizontal="center" vertical="center" wrapText="1"/>
    </xf>
    <xf numFmtId="0" fontId="15" fillId="2" borderId="64" xfId="0" applyFont="1" applyFill="1" applyBorder="1" applyAlignment="1">
      <alignment wrapText="1"/>
    </xf>
    <xf numFmtId="0" fontId="24" fillId="2" borderId="46" xfId="0" applyFont="1" applyFill="1" applyBorder="1" applyAlignment="1">
      <alignment horizontal="center" vertical="center" wrapText="1"/>
    </xf>
    <xf numFmtId="0" fontId="24" fillId="2" borderId="68" xfId="0" applyFont="1" applyFill="1" applyBorder="1" applyAlignment="1">
      <alignment wrapText="1"/>
    </xf>
    <xf numFmtId="0" fontId="24" fillId="2" borderId="46" xfId="0" applyFont="1" applyFill="1" applyBorder="1" applyAlignment="1">
      <alignment wrapText="1"/>
    </xf>
    <xf numFmtId="0" fontId="15" fillId="17" borderId="10" xfId="0" applyFont="1" applyFill="1" applyBorder="1" applyAlignment="1">
      <alignment vertical="center" wrapText="1"/>
    </xf>
    <xf numFmtId="0" fontId="15" fillId="18" borderId="21" xfId="0" applyFont="1" applyFill="1" applyBorder="1" applyAlignment="1">
      <alignment wrapText="1"/>
    </xf>
    <xf numFmtId="0" fontId="24" fillId="18" borderId="21" xfId="0" applyFont="1" applyFill="1" applyBorder="1" applyAlignment="1">
      <alignment wrapText="1"/>
    </xf>
    <xf numFmtId="0" fontId="15" fillId="17" borderId="9" xfId="0" applyFont="1" applyFill="1" applyBorder="1" applyAlignment="1">
      <alignment horizontal="justify" vertical="center" wrapText="1"/>
    </xf>
    <xf numFmtId="49" fontId="15" fillId="17" borderId="9" xfId="2" applyNumberFormat="1" applyFont="1" applyFill="1" applyBorder="1" applyAlignment="1">
      <alignment horizontal="justify" vertical="center" wrapText="1"/>
    </xf>
    <xf numFmtId="49" fontId="15" fillId="17" borderId="9" xfId="2" applyNumberFormat="1" applyFont="1" applyFill="1" applyBorder="1" applyAlignment="1">
      <alignment vertical="center" wrapText="1"/>
    </xf>
    <xf numFmtId="3" fontId="24" fillId="17" borderId="10" xfId="0" applyNumberFormat="1" applyFont="1" applyFill="1" applyBorder="1" applyAlignment="1">
      <alignment horizontal="center" vertical="center" wrapText="1"/>
    </xf>
    <xf numFmtId="0" fontId="15" fillId="17" borderId="9" xfId="2" applyNumberFormat="1" applyFont="1" applyFill="1" applyBorder="1" applyAlignment="1">
      <alignment horizontal="justify" vertical="center" wrapText="1"/>
    </xf>
    <xf numFmtId="0" fontId="15" fillId="17" borderId="16" xfId="0" applyFont="1" applyFill="1" applyBorder="1" applyAlignment="1">
      <alignment horizontal="center" vertical="center" wrapText="1"/>
    </xf>
    <xf numFmtId="14" fontId="15" fillId="17" borderId="16" xfId="0" applyNumberFormat="1" applyFont="1" applyFill="1" applyBorder="1" applyAlignment="1">
      <alignment horizontal="center" vertical="center" wrapText="1"/>
    </xf>
    <xf numFmtId="0" fontId="13" fillId="17" borderId="16" xfId="0" applyFont="1" applyFill="1" applyBorder="1" applyAlignment="1">
      <alignment horizontal="center" vertical="center" wrapText="1"/>
    </xf>
    <xf numFmtId="0" fontId="15" fillId="17" borderId="16" xfId="0" applyFont="1" applyFill="1" applyBorder="1" applyAlignment="1">
      <alignment horizontal="justify" vertical="center" wrapText="1"/>
    </xf>
    <xf numFmtId="0" fontId="15" fillId="17" borderId="16" xfId="0" applyFont="1" applyFill="1" applyBorder="1" applyAlignment="1">
      <alignment wrapText="1"/>
    </xf>
    <xf numFmtId="0" fontId="15" fillId="17" borderId="17" xfId="0" applyFont="1" applyFill="1" applyBorder="1" applyAlignment="1">
      <alignment horizontal="center" vertical="center" wrapText="1"/>
    </xf>
    <xf numFmtId="0" fontId="15" fillId="18" borderId="19" xfId="0" applyFont="1" applyFill="1" applyBorder="1" applyAlignment="1">
      <alignment wrapText="1"/>
    </xf>
    <xf numFmtId="0" fontId="24" fillId="17" borderId="17" xfId="0" applyFont="1" applyFill="1" applyBorder="1" applyAlignment="1">
      <alignment horizontal="center" vertical="center" wrapText="1"/>
    </xf>
    <xf numFmtId="0" fontId="28" fillId="18" borderId="19" xfId="0" applyFont="1" applyFill="1" applyBorder="1" applyAlignment="1">
      <alignment wrapText="1"/>
    </xf>
    <xf numFmtId="3" fontId="24" fillId="17" borderId="10" xfId="0" applyNumberFormat="1" applyFont="1" applyFill="1" applyBorder="1" applyAlignment="1">
      <alignment wrapText="1"/>
    </xf>
    <xf numFmtId="0" fontId="24" fillId="17" borderId="17" xfId="0" applyFont="1" applyFill="1" applyBorder="1" applyAlignment="1">
      <alignment wrapText="1"/>
    </xf>
    <xf numFmtId="0" fontId="24" fillId="17" borderId="19" xfId="0" applyFont="1" applyFill="1" applyBorder="1" applyAlignment="1">
      <alignment wrapText="1"/>
    </xf>
    <xf numFmtId="0" fontId="15" fillId="2" borderId="25" xfId="0" applyFont="1" applyFill="1" applyBorder="1" applyAlignment="1">
      <alignment horizontal="center" vertical="center" wrapText="1"/>
    </xf>
    <xf numFmtId="14" fontId="15" fillId="2" borderId="25" xfId="0" applyNumberFormat="1" applyFont="1" applyFill="1" applyBorder="1" applyAlignment="1">
      <alignment horizontal="center" vertical="center" wrapText="1"/>
    </xf>
    <xf numFmtId="10" fontId="15" fillId="2" borderId="25" xfId="0" applyNumberFormat="1" applyFont="1" applyFill="1" applyBorder="1" applyAlignment="1">
      <alignment horizontal="center" vertical="center" wrapText="1"/>
    </xf>
    <xf numFmtId="0" fontId="13" fillId="2" borderId="25" xfId="0" applyFont="1" applyFill="1" applyBorder="1" applyAlignment="1">
      <alignment horizontal="center" vertical="center" wrapText="1"/>
    </xf>
    <xf numFmtId="10" fontId="15" fillId="2" borderId="25" xfId="1" applyNumberFormat="1" applyFont="1" applyFill="1" applyBorder="1" applyAlignment="1">
      <alignment horizontal="center" vertical="center" wrapText="1"/>
    </xf>
    <xf numFmtId="9" fontId="15" fillId="2" borderId="25" xfId="0" applyNumberFormat="1" applyFont="1" applyFill="1" applyBorder="1" applyAlignment="1">
      <alignment horizontal="center" vertical="center" wrapText="1"/>
    </xf>
    <xf numFmtId="0" fontId="15" fillId="2" borderId="25" xfId="0" applyFont="1" applyFill="1" applyBorder="1" applyAlignment="1">
      <alignment wrapText="1"/>
    </xf>
    <xf numFmtId="9" fontId="24" fillId="2" borderId="25" xfId="0" applyNumberFormat="1" applyFont="1" applyFill="1" applyBorder="1" applyAlignment="1">
      <alignment horizontal="center" vertical="center" wrapText="1"/>
    </xf>
    <xf numFmtId="0" fontId="24" fillId="2" borderId="25" xfId="0" applyFont="1" applyFill="1" applyBorder="1" applyAlignment="1">
      <alignment wrapText="1"/>
    </xf>
    <xf numFmtId="9" fontId="24" fillId="2" borderId="25" xfId="0" applyNumberFormat="1" applyFont="1" applyFill="1" applyBorder="1" applyAlignment="1">
      <alignment wrapText="1"/>
    </xf>
    <xf numFmtId="9" fontId="15" fillId="2" borderId="27" xfId="0" applyNumberFormat="1" applyFont="1" applyFill="1" applyBorder="1" applyAlignment="1">
      <alignment horizontal="center" vertical="center" wrapText="1"/>
    </xf>
    <xf numFmtId="9" fontId="24" fillId="2" borderId="27" xfId="0" applyNumberFormat="1" applyFont="1" applyFill="1" applyBorder="1" applyAlignment="1">
      <alignment horizontal="center" vertical="center" wrapText="1"/>
    </xf>
    <xf numFmtId="0" fontId="24" fillId="2" borderId="27" xfId="0" applyFont="1" applyFill="1" applyBorder="1" applyAlignment="1">
      <alignment wrapText="1"/>
    </xf>
    <xf numFmtId="9" fontId="24" fillId="2" borderId="27" xfId="0" applyNumberFormat="1" applyFont="1" applyFill="1" applyBorder="1" applyAlignment="1">
      <alignment wrapText="1"/>
    </xf>
    <xf numFmtId="0" fontId="15" fillId="17" borderId="10" xfId="0" applyFont="1" applyFill="1" applyBorder="1" applyAlignment="1">
      <alignment horizontal="center" vertical="center"/>
    </xf>
    <xf numFmtId="0" fontId="15" fillId="17" borderId="21" xfId="0" applyFont="1" applyFill="1" applyBorder="1"/>
    <xf numFmtId="9" fontId="15" fillId="17" borderId="10" xfId="0" applyNumberFormat="1" applyFont="1" applyFill="1" applyBorder="1" applyAlignment="1">
      <alignment horizontal="center" vertical="center"/>
    </xf>
    <xf numFmtId="0" fontId="15" fillId="17" borderId="16" xfId="0" applyFont="1" applyFill="1" applyBorder="1" applyAlignment="1">
      <alignment horizontal="center" vertical="center"/>
    </xf>
    <xf numFmtId="9" fontId="15" fillId="17" borderId="16" xfId="0" applyNumberFormat="1" applyFont="1" applyFill="1" applyBorder="1" applyAlignment="1">
      <alignment horizontal="center" vertical="center" wrapText="1"/>
    </xf>
    <xf numFmtId="0" fontId="28" fillId="17" borderId="10" xfId="0" applyFont="1" applyFill="1" applyBorder="1"/>
    <xf numFmtId="0" fontId="28" fillId="17" borderId="10" xfId="0" applyFont="1" applyFill="1" applyBorder="1" applyAlignment="1">
      <alignment horizontal="center" vertical="center"/>
    </xf>
    <xf numFmtId="9" fontId="28" fillId="18" borderId="10" xfId="0" applyNumberFormat="1" applyFont="1" applyFill="1" applyBorder="1"/>
    <xf numFmtId="0" fontId="52" fillId="17" borderId="21" xfId="0" applyFont="1" applyFill="1" applyBorder="1" applyAlignment="1">
      <alignment wrapText="1"/>
    </xf>
    <xf numFmtId="9" fontId="28" fillId="17" borderId="10" xfId="0" applyNumberFormat="1" applyFont="1" applyFill="1" applyBorder="1"/>
    <xf numFmtId="9" fontId="28" fillId="17" borderId="10" xfId="0" applyNumberFormat="1" applyFont="1" applyFill="1" applyBorder="1" applyAlignment="1">
      <alignment horizontal="center" vertical="center"/>
    </xf>
    <xf numFmtId="0" fontId="52" fillId="17" borderId="24" xfId="0" applyFont="1" applyFill="1" applyBorder="1" applyAlignment="1">
      <alignment wrapText="1"/>
    </xf>
    <xf numFmtId="0" fontId="28" fillId="18" borderId="10" xfId="0" applyFont="1" applyFill="1" applyBorder="1"/>
    <xf numFmtId="0" fontId="28" fillId="17" borderId="21" xfId="0" applyFont="1" applyFill="1" applyBorder="1"/>
    <xf numFmtId="0" fontId="28" fillId="17" borderId="9" xfId="0" applyFont="1" applyFill="1" applyBorder="1"/>
    <xf numFmtId="0" fontId="28" fillId="17" borderId="12" xfId="0" applyFont="1" applyFill="1" applyBorder="1"/>
    <xf numFmtId="0" fontId="15" fillId="2" borderId="25" xfId="0" applyFont="1" applyFill="1" applyBorder="1" applyAlignment="1">
      <alignment horizontal="left" vertical="top" wrapText="1"/>
    </xf>
    <xf numFmtId="9" fontId="15" fillId="2" borderId="25" xfId="1" applyFont="1" applyFill="1" applyBorder="1" applyAlignment="1">
      <alignment horizontal="center" vertical="center" wrapText="1"/>
    </xf>
    <xf numFmtId="9" fontId="28" fillId="2" borderId="9" xfId="0" applyNumberFormat="1" applyFont="1" applyFill="1" applyBorder="1" applyAlignment="1">
      <alignment horizontal="center" vertical="center"/>
    </xf>
    <xf numFmtId="0" fontId="15" fillId="2" borderId="16" xfId="0" applyFont="1" applyFill="1" applyBorder="1" applyAlignment="1">
      <alignment horizontal="center" vertical="center"/>
    </xf>
    <xf numFmtId="9" fontId="15" fillId="2" borderId="16" xfId="1" applyFont="1" applyFill="1" applyBorder="1" applyAlignment="1">
      <alignment horizontal="center" vertical="center" wrapText="1"/>
    </xf>
    <xf numFmtId="0" fontId="28" fillId="2" borderId="21" xfId="0" applyFont="1" applyFill="1" applyBorder="1"/>
    <xf numFmtId="0" fontId="15" fillId="17" borderId="43" xfId="0" applyFont="1" applyFill="1" applyBorder="1" applyAlignment="1">
      <alignment wrapText="1"/>
    </xf>
    <xf numFmtId="0" fontId="24" fillId="17" borderId="43" xfId="0" applyFont="1" applyFill="1" applyBorder="1" applyAlignment="1">
      <alignment wrapText="1"/>
    </xf>
    <xf numFmtId="0" fontId="15" fillId="17" borderId="48" xfId="0" applyFont="1" applyFill="1" applyBorder="1" applyAlignment="1">
      <alignment wrapText="1"/>
    </xf>
    <xf numFmtId="0" fontId="24" fillId="17" borderId="48" xfId="0" applyFont="1" applyFill="1" applyBorder="1" applyAlignment="1">
      <alignment wrapText="1"/>
    </xf>
    <xf numFmtId="9" fontId="24" fillId="2" borderId="9" xfId="0" applyNumberFormat="1" applyFont="1" applyFill="1" applyBorder="1" applyAlignment="1">
      <alignment horizontal="center" vertical="center" wrapText="1"/>
    </xf>
    <xf numFmtId="10" fontId="15" fillId="2" borderId="9"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wrapText="1"/>
    </xf>
    <xf numFmtId="0" fontId="24" fillId="2" borderId="25" xfId="0" applyFont="1" applyFill="1" applyBorder="1" applyAlignment="1">
      <alignment horizontal="center" vertical="center" wrapText="1"/>
    </xf>
    <xf numFmtId="10" fontId="24" fillId="2" borderId="10" xfId="0" applyNumberFormat="1" applyFont="1" applyFill="1" applyBorder="1" applyAlignment="1">
      <alignment horizontal="center" vertical="center" wrapText="1"/>
    </xf>
    <xf numFmtId="2" fontId="15" fillId="2" borderId="10" xfId="0" applyNumberFormat="1" applyFont="1" applyFill="1" applyBorder="1" applyAlignment="1">
      <alignment horizontal="center" vertical="center" wrapText="1"/>
    </xf>
    <xf numFmtId="0" fontId="15" fillId="2" borderId="65" xfId="0" applyFont="1" applyFill="1" applyBorder="1" applyAlignment="1">
      <alignment wrapText="1"/>
    </xf>
    <xf numFmtId="10" fontId="24" fillId="2" borderId="9" xfId="0" applyNumberFormat="1" applyFont="1" applyFill="1" applyBorder="1" applyAlignment="1">
      <alignment horizontal="center" vertical="center" wrapText="1"/>
    </xf>
    <xf numFmtId="9" fontId="24" fillId="2" borderId="16" xfId="0" applyNumberFormat="1" applyFont="1" applyFill="1" applyBorder="1" applyAlignment="1">
      <alignment horizontal="center" vertical="center" wrapText="1"/>
    </xf>
    <xf numFmtId="0" fontId="24" fillId="2" borderId="19" xfId="0" applyFont="1" applyFill="1" applyBorder="1" applyAlignment="1">
      <alignment wrapText="1"/>
    </xf>
    <xf numFmtId="0" fontId="28" fillId="2" borderId="16" xfId="0" applyFont="1" applyFill="1" applyBorder="1" applyAlignment="1">
      <alignment horizontal="center" vertical="center" wrapText="1"/>
    </xf>
    <xf numFmtId="0" fontId="24" fillId="2" borderId="18" xfId="0" applyFont="1" applyFill="1" applyBorder="1" applyAlignment="1">
      <alignment wrapText="1"/>
    </xf>
    <xf numFmtId="0" fontId="24" fillId="2" borderId="17" xfId="0" applyFont="1" applyFill="1" applyBorder="1" applyAlignment="1">
      <alignment wrapText="1"/>
    </xf>
    <xf numFmtId="0" fontId="24" fillId="2" borderId="17" xfId="0" applyFont="1" applyFill="1" applyBorder="1" applyAlignment="1">
      <alignment horizontal="center" vertical="center" wrapText="1"/>
    </xf>
    <xf numFmtId="9" fontId="24" fillId="2" borderId="9" xfId="0" applyNumberFormat="1" applyFont="1" applyFill="1" applyBorder="1" applyAlignment="1">
      <alignment wrapText="1"/>
    </xf>
    <xf numFmtId="10" fontId="24" fillId="2" borderId="9" xfId="0" applyNumberFormat="1" applyFont="1" applyFill="1" applyBorder="1" applyAlignment="1">
      <alignment wrapText="1"/>
    </xf>
    <xf numFmtId="9" fontId="24" fillId="21" borderId="9" xfId="0" applyNumberFormat="1" applyFont="1" applyFill="1" applyBorder="1" applyAlignment="1">
      <alignment wrapText="1"/>
    </xf>
    <xf numFmtId="0" fontId="15" fillId="18" borderId="25" xfId="0" applyFont="1" applyFill="1" applyBorder="1" applyAlignment="1">
      <alignment horizontal="center" vertical="center" wrapText="1"/>
    </xf>
    <xf numFmtId="0" fontId="15" fillId="18" borderId="25" xfId="0" applyFont="1" applyFill="1" applyBorder="1" applyAlignment="1">
      <alignment wrapText="1"/>
    </xf>
    <xf numFmtId="0" fontId="24" fillId="18" borderId="25" xfId="0" applyFont="1" applyFill="1" applyBorder="1" applyAlignment="1">
      <alignment horizontal="center" vertical="center" wrapText="1"/>
    </xf>
    <xf numFmtId="0" fontId="24" fillId="18" borderId="25" xfId="0" applyFont="1" applyFill="1" applyBorder="1" applyAlignment="1">
      <alignment wrapText="1"/>
    </xf>
    <xf numFmtId="0" fontId="15" fillId="18" borderId="9" xfId="0" applyFont="1" applyFill="1" applyBorder="1" applyAlignment="1">
      <alignment vertical="center" wrapText="1"/>
    </xf>
    <xf numFmtId="9" fontId="15" fillId="18" borderId="9" xfId="1" applyFont="1" applyFill="1" applyBorder="1" applyAlignment="1">
      <alignment horizontal="center" vertical="center" wrapText="1"/>
    </xf>
    <xf numFmtId="0" fontId="15" fillId="22" borderId="9" xfId="0" applyFont="1" applyFill="1" applyBorder="1" applyAlignment="1">
      <alignment horizontal="center" vertical="center" wrapText="1"/>
    </xf>
    <xf numFmtId="0" fontId="15" fillId="22" borderId="9" xfId="0" applyFont="1" applyFill="1" applyBorder="1" applyAlignment="1">
      <alignment wrapText="1"/>
    </xf>
    <xf numFmtId="10" fontId="15" fillId="18" borderId="9" xfId="0" applyNumberFormat="1" applyFont="1" applyFill="1" applyBorder="1" applyAlignment="1">
      <alignment horizontal="center" vertical="center" wrapText="1"/>
    </xf>
    <xf numFmtId="0" fontId="15" fillId="20" borderId="9" xfId="0" applyFont="1" applyFill="1" applyBorder="1" applyAlignment="1">
      <alignment wrapText="1"/>
    </xf>
    <xf numFmtId="0" fontId="15" fillId="18" borderId="16" xfId="0" applyFont="1" applyFill="1" applyBorder="1" applyAlignment="1">
      <alignment horizontal="center" vertical="center" wrapText="1"/>
    </xf>
    <xf numFmtId="0" fontId="15" fillId="18" borderId="16" xfId="0" applyFont="1" applyFill="1" applyBorder="1" applyAlignment="1">
      <alignment wrapText="1"/>
    </xf>
    <xf numFmtId="0" fontId="15" fillId="22" borderId="16" xfId="0" applyFont="1" applyFill="1" applyBorder="1" applyAlignment="1">
      <alignment horizontal="center" vertical="center" wrapText="1"/>
    </xf>
    <xf numFmtId="0" fontId="15" fillId="22" borderId="16" xfId="0" applyFont="1" applyFill="1" applyBorder="1" applyAlignment="1">
      <alignment wrapText="1"/>
    </xf>
    <xf numFmtId="9" fontId="24" fillId="18" borderId="9" xfId="0" applyNumberFormat="1" applyFont="1" applyFill="1" applyBorder="1" applyAlignment="1">
      <alignment wrapText="1"/>
    </xf>
    <xf numFmtId="0" fontId="24" fillId="22" borderId="9" xfId="0" applyFont="1" applyFill="1" applyBorder="1" applyAlignment="1">
      <alignment horizontal="center" vertical="center" wrapText="1"/>
    </xf>
    <xf numFmtId="0" fontId="24" fillId="22" borderId="9" xfId="0" applyFont="1" applyFill="1" applyBorder="1" applyAlignment="1">
      <alignment wrapText="1"/>
    </xf>
    <xf numFmtId="10" fontId="24" fillId="22" borderId="9" xfId="0" applyNumberFormat="1" applyFont="1" applyFill="1" applyBorder="1" applyAlignment="1">
      <alignment wrapText="1"/>
    </xf>
    <xf numFmtId="0" fontId="24" fillId="22" borderId="16" xfId="0" applyFont="1" applyFill="1" applyBorder="1" applyAlignment="1">
      <alignment horizontal="center" vertical="center" wrapText="1"/>
    </xf>
    <xf numFmtId="0" fontId="24" fillId="22" borderId="16" xfId="0" applyFont="1" applyFill="1" applyBorder="1" applyAlignment="1">
      <alignment wrapText="1"/>
    </xf>
    <xf numFmtId="0" fontId="24" fillId="17" borderId="16" xfId="0" applyFont="1" applyFill="1" applyBorder="1" applyAlignment="1">
      <alignment horizontal="center" vertical="center" wrapText="1"/>
    </xf>
    <xf numFmtId="0" fontId="24" fillId="17" borderId="16" xfId="0" applyFont="1" applyFill="1" applyBorder="1" applyAlignment="1">
      <alignment wrapText="1"/>
    </xf>
    <xf numFmtId="0" fontId="24" fillId="2" borderId="16" xfId="0" applyFont="1" applyFill="1" applyBorder="1" applyAlignment="1">
      <alignment horizontal="center" vertical="center" wrapText="1"/>
    </xf>
    <xf numFmtId="0" fontId="24" fillId="2" borderId="16" xfId="0" applyFont="1" applyFill="1" applyBorder="1" applyAlignment="1">
      <alignment wrapText="1"/>
    </xf>
    <xf numFmtId="3" fontId="15" fillId="17" borderId="25" xfId="0" applyNumberFormat="1" applyFont="1" applyFill="1" applyBorder="1" applyAlignment="1">
      <alignment horizontal="center" vertical="center" wrapText="1"/>
    </xf>
    <xf numFmtId="0" fontId="24" fillId="17" borderId="55" xfId="0" applyFont="1" applyFill="1" applyBorder="1" applyAlignment="1">
      <alignment wrapText="1"/>
    </xf>
    <xf numFmtId="0" fontId="24" fillId="17" borderId="56" xfId="0" applyFont="1" applyFill="1" applyBorder="1" applyAlignment="1">
      <alignment wrapText="1"/>
    </xf>
    <xf numFmtId="0" fontId="24" fillId="21" borderId="25" xfId="0" applyFont="1" applyFill="1" applyBorder="1" applyAlignment="1">
      <alignment wrapText="1"/>
    </xf>
    <xf numFmtId="0" fontId="24" fillId="21" borderId="16" xfId="0" applyFont="1" applyFill="1" applyBorder="1" applyAlignment="1">
      <alignment wrapText="1"/>
    </xf>
    <xf numFmtId="0" fontId="15" fillId="17" borderId="25" xfId="0" applyFont="1" applyFill="1" applyBorder="1" applyAlignment="1">
      <alignment horizontal="center" wrapText="1"/>
    </xf>
    <xf numFmtId="0" fontId="27" fillId="17" borderId="25" xfId="0" applyFont="1" applyFill="1" applyBorder="1" applyAlignment="1">
      <alignment wrapText="1"/>
    </xf>
    <xf numFmtId="0" fontId="40" fillId="17" borderId="25" xfId="0" applyFont="1" applyFill="1" applyBorder="1" applyAlignment="1">
      <alignment wrapText="1"/>
    </xf>
    <xf numFmtId="0" fontId="15" fillId="17" borderId="9" xfId="0" applyFont="1" applyFill="1" applyBorder="1" applyAlignment="1">
      <alignment horizontal="center" wrapText="1"/>
    </xf>
    <xf numFmtId="0" fontId="27" fillId="17" borderId="9" xfId="0" applyFont="1" applyFill="1" applyBorder="1" applyAlignment="1">
      <alignment wrapText="1"/>
    </xf>
    <xf numFmtId="0" fontId="40" fillId="17" borderId="9" xfId="0" applyFont="1" applyFill="1" applyBorder="1" applyAlignment="1">
      <alignment wrapText="1"/>
    </xf>
    <xf numFmtId="0" fontId="15" fillId="17" borderId="27" xfId="0" applyFont="1" applyFill="1" applyBorder="1" applyAlignment="1">
      <alignment horizontal="center" wrapText="1"/>
    </xf>
    <xf numFmtId="0" fontId="27" fillId="17" borderId="27" xfId="0" applyFont="1" applyFill="1" applyBorder="1" applyAlignment="1">
      <alignment wrapText="1"/>
    </xf>
    <xf numFmtId="0" fontId="40" fillId="17" borderId="27" xfId="0" applyFont="1" applyFill="1" applyBorder="1" applyAlignment="1">
      <alignment wrapText="1"/>
    </xf>
    <xf numFmtId="0" fontId="24" fillId="17" borderId="27" xfId="0" applyFont="1" applyFill="1" applyBorder="1" applyAlignment="1">
      <alignment wrapText="1"/>
    </xf>
    <xf numFmtId="0" fontId="27" fillId="17" borderId="2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7" fillId="17" borderId="27" xfId="0" applyFont="1" applyFill="1" applyBorder="1" applyAlignment="1">
      <alignment horizontal="center" vertical="center" wrapText="1"/>
    </xf>
    <xf numFmtId="164" fontId="15" fillId="2" borderId="16" xfId="0" applyNumberFormat="1"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9" xfId="0" applyFont="1" applyFill="1" applyBorder="1" applyAlignment="1">
      <alignment wrapText="1"/>
    </xf>
    <xf numFmtId="0" fontId="28" fillId="2" borderId="17" xfId="0" applyFont="1" applyFill="1" applyBorder="1" applyAlignment="1">
      <alignment horizontal="center" vertical="center"/>
    </xf>
    <xf numFmtId="9" fontId="24" fillId="18" borderId="25" xfId="0" applyNumberFormat="1" applyFont="1" applyFill="1" applyBorder="1" applyAlignment="1">
      <alignment wrapText="1"/>
    </xf>
    <xf numFmtId="9" fontId="15" fillId="17" borderId="25" xfId="0" applyNumberFormat="1" applyFont="1" applyFill="1" applyBorder="1" applyAlignment="1">
      <alignment horizontal="center" vertical="center" wrapText="1"/>
    </xf>
    <xf numFmtId="10" fontId="24" fillId="18" borderId="9" xfId="0" applyNumberFormat="1" applyFont="1" applyFill="1" applyBorder="1" applyAlignment="1">
      <alignment wrapText="1"/>
    </xf>
    <xf numFmtId="0" fontId="24" fillId="18" borderId="16" xfId="0" applyFont="1" applyFill="1" applyBorder="1" applyAlignment="1">
      <alignment wrapText="1"/>
    </xf>
    <xf numFmtId="10" fontId="24" fillId="18" borderId="16" xfId="0" applyNumberFormat="1" applyFont="1" applyFill="1" applyBorder="1" applyAlignment="1">
      <alignment wrapText="1"/>
    </xf>
    <xf numFmtId="10" fontId="24" fillId="18" borderId="25" xfId="0" applyNumberFormat="1" applyFont="1" applyFill="1" applyBorder="1" applyAlignment="1">
      <alignment wrapText="1"/>
    </xf>
    <xf numFmtId="9" fontId="24" fillId="18" borderId="16" xfId="0" applyNumberFormat="1" applyFont="1" applyFill="1" applyBorder="1" applyAlignment="1">
      <alignment wrapText="1"/>
    </xf>
    <xf numFmtId="10" fontId="15" fillId="2" borderId="16" xfId="0" applyNumberFormat="1" applyFont="1" applyFill="1" applyBorder="1" applyAlignment="1">
      <alignment horizontal="center" vertical="center" wrapText="1"/>
    </xf>
    <xf numFmtId="10" fontId="24" fillId="2" borderId="16" xfId="0" applyNumberFormat="1" applyFont="1" applyFill="1" applyBorder="1" applyAlignment="1">
      <alignment wrapText="1"/>
    </xf>
    <xf numFmtId="10" fontId="15" fillId="17" borderId="25" xfId="0" applyNumberFormat="1" applyFont="1" applyFill="1" applyBorder="1" applyAlignment="1">
      <alignment horizontal="center" vertical="center" wrapText="1"/>
    </xf>
    <xf numFmtId="0" fontId="28" fillId="18" borderId="25" xfId="0" applyFont="1" applyFill="1" applyBorder="1" applyAlignment="1">
      <alignment wrapText="1"/>
    </xf>
    <xf numFmtId="9" fontId="24" fillId="18" borderId="27" xfId="0" applyNumberFormat="1" applyFont="1" applyFill="1" applyBorder="1"/>
    <xf numFmtId="10" fontId="24" fillId="18" borderId="27" xfId="0" applyNumberFormat="1" applyFont="1" applyFill="1" applyBorder="1"/>
    <xf numFmtId="9" fontId="24" fillId="18" borderId="27" xfId="0" applyNumberFormat="1" applyFont="1" applyFill="1" applyBorder="1" applyAlignment="1">
      <alignment wrapText="1"/>
    </xf>
    <xf numFmtId="9" fontId="28" fillId="18" borderId="27" xfId="0" applyNumberFormat="1" applyFont="1" applyFill="1" applyBorder="1" applyAlignment="1">
      <alignment wrapText="1"/>
    </xf>
    <xf numFmtId="0" fontId="28" fillId="18" borderId="27" xfId="0" applyFont="1" applyFill="1" applyBorder="1" applyAlignment="1">
      <alignment wrapText="1"/>
    </xf>
    <xf numFmtId="9" fontId="24" fillId="17" borderId="27" xfId="0" applyNumberFormat="1"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72" xfId="0" applyFont="1" applyFill="1" applyBorder="1" applyAlignment="1">
      <alignment wrapText="1"/>
    </xf>
    <xf numFmtId="0" fontId="24" fillId="2" borderId="70" xfId="0" applyFont="1" applyFill="1" applyBorder="1" applyAlignment="1">
      <alignment horizontal="center" vertical="center" wrapText="1"/>
    </xf>
    <xf numFmtId="0" fontId="24" fillId="2" borderId="70" xfId="0" applyFont="1" applyFill="1" applyBorder="1" applyAlignment="1">
      <alignment wrapText="1"/>
    </xf>
    <xf numFmtId="0" fontId="15" fillId="2" borderId="56" xfId="0" applyFont="1" applyFill="1" applyBorder="1" applyAlignment="1">
      <alignment wrapText="1"/>
    </xf>
    <xf numFmtId="0" fontId="15" fillId="2" borderId="16" xfId="0" quotePrefix="1" applyFont="1" applyFill="1" applyBorder="1" applyAlignment="1">
      <alignment wrapText="1"/>
    </xf>
    <xf numFmtId="0" fontId="15" fillId="2" borderId="57" xfId="0" applyFont="1" applyFill="1" applyBorder="1" applyAlignment="1">
      <alignment wrapText="1"/>
    </xf>
    <xf numFmtId="0" fontId="24" fillId="2" borderId="76" xfId="0" applyFont="1" applyFill="1" applyBorder="1" applyAlignment="1">
      <alignment horizontal="center" vertical="center" wrapText="1"/>
    </xf>
    <xf numFmtId="0" fontId="24" fillId="2" borderId="77" xfId="0" applyFont="1" applyFill="1" applyBorder="1" applyAlignment="1">
      <alignment wrapText="1"/>
    </xf>
    <xf numFmtId="10" fontId="15" fillId="17" borderId="16" xfId="1" applyNumberFormat="1" applyFont="1" applyFill="1" applyBorder="1" applyAlignment="1">
      <alignment horizontal="center" vertical="center" wrapText="1"/>
    </xf>
    <xf numFmtId="9" fontId="15" fillId="17" borderId="16" xfId="0" applyNumberFormat="1" applyFont="1" applyFill="1" applyBorder="1" applyAlignment="1">
      <alignment horizontal="center" vertical="center"/>
    </xf>
    <xf numFmtId="0" fontId="28" fillId="17" borderId="16" xfId="0" applyFont="1" applyFill="1" applyBorder="1" applyAlignment="1">
      <alignment horizontal="center" vertical="center" wrapText="1"/>
    </xf>
    <xf numFmtId="0" fontId="28" fillId="17" borderId="16" xfId="0" applyFont="1" applyFill="1" applyBorder="1" applyAlignment="1">
      <alignment wrapText="1"/>
    </xf>
    <xf numFmtId="0" fontId="13" fillId="2" borderId="9" xfId="0" applyFont="1" applyFill="1" applyBorder="1" applyAlignment="1">
      <alignment horizontal="center" vertical="center"/>
    </xf>
    <xf numFmtId="0" fontId="28" fillId="2" borderId="25" xfId="0" applyFont="1" applyFill="1" applyBorder="1" applyAlignment="1">
      <alignment horizontal="center" vertical="center" wrapText="1"/>
    </xf>
    <xf numFmtId="10" fontId="13" fillId="2" borderId="25" xfId="1" applyNumberFormat="1" applyFont="1" applyFill="1" applyBorder="1" applyAlignment="1">
      <alignment horizontal="center" vertical="center"/>
    </xf>
    <xf numFmtId="0" fontId="15" fillId="2" borderId="25" xfId="0" applyFont="1" applyFill="1" applyBorder="1" applyAlignment="1">
      <alignment horizontal="left" vertical="center" wrapText="1"/>
    </xf>
    <xf numFmtId="0" fontId="28" fillId="2" borderId="9" xfId="0" applyFont="1" applyFill="1" applyBorder="1" applyAlignment="1">
      <alignment horizontal="center" vertical="center" wrapText="1"/>
    </xf>
    <xf numFmtId="10" fontId="13" fillId="2" borderId="9" xfId="1" applyNumberFormat="1" applyFont="1" applyFill="1" applyBorder="1" applyAlignment="1">
      <alignment horizontal="center" vertical="center"/>
    </xf>
    <xf numFmtId="0" fontId="15" fillId="2" borderId="9" xfId="0" applyFont="1" applyFill="1" applyBorder="1" applyAlignment="1">
      <alignment horizontal="left" vertical="center" wrapText="1"/>
    </xf>
    <xf numFmtId="10" fontId="28" fillId="2" borderId="9" xfId="0" applyNumberFormat="1" applyFont="1" applyFill="1" applyBorder="1" applyAlignment="1">
      <alignment horizontal="center" vertical="center" wrapText="1"/>
    </xf>
    <xf numFmtId="0" fontId="13" fillId="2" borderId="27" xfId="0" applyFont="1" applyFill="1" applyBorder="1" applyAlignment="1">
      <alignment horizontal="center" vertical="center"/>
    </xf>
    <xf numFmtId="0" fontId="15" fillId="2" borderId="27" xfId="0" applyFont="1" applyFill="1" applyBorder="1" applyAlignment="1">
      <alignment horizontal="left" vertical="center" wrapText="1"/>
    </xf>
    <xf numFmtId="10" fontId="28" fillId="2" borderId="25" xfId="1" applyNumberFormat="1" applyFont="1" applyFill="1" applyBorder="1" applyAlignment="1">
      <alignment horizontal="center" vertical="center" wrapText="1"/>
    </xf>
    <xf numFmtId="9" fontId="28" fillId="2" borderId="9" xfId="0" applyNumberFormat="1" applyFont="1" applyFill="1" applyBorder="1" applyAlignment="1">
      <alignment horizontal="center" vertical="center" wrapText="1"/>
    </xf>
    <xf numFmtId="10" fontId="28" fillId="2" borderId="9" xfId="1" applyNumberFormat="1" applyFont="1" applyFill="1" applyBorder="1" applyAlignment="1">
      <alignment horizontal="center" vertical="center" wrapText="1"/>
    </xf>
    <xf numFmtId="9" fontId="28" fillId="2" borderId="9" xfId="1" applyFont="1" applyFill="1" applyBorder="1" applyAlignment="1">
      <alignment horizontal="center" vertical="center" wrapText="1"/>
    </xf>
    <xf numFmtId="9" fontId="13" fillId="2" borderId="9" xfId="1" applyFont="1" applyFill="1" applyBorder="1" applyAlignment="1">
      <alignment horizontal="center" vertical="center"/>
    </xf>
    <xf numFmtId="3" fontId="28" fillId="2" borderId="9" xfId="0" applyNumberFormat="1" applyFont="1" applyFill="1" applyBorder="1" applyAlignment="1">
      <alignment horizontal="center" vertical="center" wrapText="1"/>
    </xf>
    <xf numFmtId="2" fontId="28" fillId="2" borderId="9" xfId="0" applyNumberFormat="1" applyFont="1" applyFill="1" applyBorder="1" applyAlignment="1">
      <alignment horizontal="center" vertical="center" wrapText="1"/>
    </xf>
    <xf numFmtId="2" fontId="13" fillId="2" borderId="9" xfId="1" applyNumberFormat="1" applyFont="1" applyFill="1" applyBorder="1" applyAlignment="1">
      <alignment horizontal="center" vertical="center"/>
    </xf>
    <xf numFmtId="0" fontId="28" fillId="2" borderId="27" xfId="0" applyFont="1" applyFill="1" applyBorder="1" applyAlignment="1">
      <alignment horizontal="center" vertical="center" wrapText="1"/>
    </xf>
    <xf numFmtId="10" fontId="13" fillId="2" borderId="27" xfId="1" applyNumberFormat="1" applyFont="1" applyFill="1" applyBorder="1" applyAlignment="1">
      <alignment horizontal="center" vertical="center"/>
    </xf>
    <xf numFmtId="3" fontId="28" fillId="2" borderId="27" xfId="0" applyNumberFormat="1" applyFont="1" applyFill="1" applyBorder="1" applyAlignment="1">
      <alignment horizontal="center" vertical="center" wrapText="1"/>
    </xf>
    <xf numFmtId="0" fontId="47" fillId="2" borderId="25" xfId="0" applyFont="1" applyFill="1" applyBorder="1" applyAlignment="1">
      <alignment horizontal="center" vertical="center"/>
    </xf>
    <xf numFmtId="0" fontId="47" fillId="2" borderId="9" xfId="0" applyFont="1" applyFill="1" applyBorder="1" applyAlignment="1">
      <alignment horizontal="center" vertical="center"/>
    </xf>
    <xf numFmtId="1" fontId="13" fillId="2" borderId="9" xfId="0" applyNumberFormat="1" applyFont="1" applyFill="1" applyBorder="1" applyAlignment="1">
      <alignment horizontal="center" vertical="center" wrapText="1"/>
    </xf>
    <xf numFmtId="14" fontId="13" fillId="0" borderId="0" xfId="0" applyNumberFormat="1" applyFont="1"/>
    <xf numFmtId="14" fontId="13" fillId="9" borderId="0" xfId="0" applyNumberFormat="1" applyFont="1" applyFill="1"/>
    <xf numFmtId="0" fontId="13" fillId="9" borderId="0" xfId="0" applyFont="1" applyFill="1"/>
    <xf numFmtId="0" fontId="46" fillId="3" borderId="12" xfId="0" applyFont="1" applyFill="1" applyBorder="1" applyAlignment="1">
      <alignment vertical="center"/>
    </xf>
    <xf numFmtId="0" fontId="46" fillId="9" borderId="12" xfId="0" applyFont="1" applyFill="1" applyBorder="1" applyAlignment="1">
      <alignment vertical="center"/>
    </xf>
    <xf numFmtId="0" fontId="46" fillId="3" borderId="13" xfId="0" applyFont="1" applyFill="1" applyBorder="1" applyAlignment="1">
      <alignment vertical="center"/>
    </xf>
    <xf numFmtId="0" fontId="22" fillId="5" borderId="9" xfId="0" applyFont="1" applyFill="1" applyBorder="1" applyAlignment="1">
      <alignment horizontal="center" vertical="center"/>
    </xf>
    <xf numFmtId="14" fontId="22" fillId="5" borderId="9" xfId="0" applyNumberFormat="1" applyFont="1" applyFill="1" applyBorder="1" applyAlignment="1">
      <alignment horizontal="center" vertical="center"/>
    </xf>
    <xf numFmtId="0" fontId="22" fillId="4" borderId="16" xfId="0" applyFont="1" applyFill="1" applyBorder="1" applyAlignment="1">
      <alignment horizontal="center" vertical="center"/>
    </xf>
    <xf numFmtId="14" fontId="22" fillId="4" borderId="16" xfId="0" applyNumberFormat="1" applyFont="1" applyFill="1" applyBorder="1" applyAlignment="1">
      <alignment horizontal="center" vertical="center"/>
    </xf>
    <xf numFmtId="0" fontId="58" fillId="4" borderId="16" xfId="0" applyFont="1" applyFill="1" applyBorder="1" applyAlignment="1">
      <alignment horizontal="center" vertical="center"/>
    </xf>
    <xf numFmtId="0" fontId="58" fillId="4" borderId="16" xfId="0" applyFont="1" applyFill="1" applyBorder="1" applyAlignment="1">
      <alignment horizontal="center" vertical="center" wrapText="1"/>
    </xf>
    <xf numFmtId="0" fontId="58" fillId="7" borderId="16" xfId="0" applyFont="1" applyFill="1" applyBorder="1" applyAlignment="1">
      <alignment horizontal="center" vertical="center"/>
    </xf>
    <xf numFmtId="0" fontId="58" fillId="7" borderId="16" xfId="0" applyFont="1" applyFill="1" applyBorder="1" applyAlignment="1">
      <alignment horizontal="center" vertical="center" wrapText="1"/>
    </xf>
    <xf numFmtId="0" fontId="58" fillId="0" borderId="16" xfId="0" applyFont="1" applyBorder="1" applyAlignment="1">
      <alignment horizontal="center" vertical="center" wrapText="1"/>
    </xf>
    <xf numFmtId="0" fontId="58" fillId="9" borderId="16" xfId="0" applyFont="1" applyFill="1" applyBorder="1" applyAlignment="1">
      <alignment horizontal="center" vertical="center"/>
    </xf>
    <xf numFmtId="0" fontId="15" fillId="0" borderId="11" xfId="0" applyFont="1" applyBorder="1" applyAlignment="1">
      <alignment horizontal="center" vertical="center" wrapText="1"/>
    </xf>
    <xf numFmtId="0" fontId="47" fillId="2" borderId="25" xfId="0" applyFont="1" applyFill="1" applyBorder="1"/>
    <xf numFmtId="0" fontId="51" fillId="2" borderId="25" xfId="0" applyFont="1" applyFill="1" applyBorder="1" applyAlignment="1">
      <alignment wrapText="1"/>
    </xf>
    <xf numFmtId="0" fontId="47" fillId="2" borderId="9" xfId="0" applyFont="1" applyFill="1" applyBorder="1"/>
    <xf numFmtId="0" fontId="51" fillId="2" borderId="9" xfId="0" applyFont="1" applyFill="1" applyBorder="1" applyAlignment="1">
      <alignment wrapText="1"/>
    </xf>
    <xf numFmtId="9" fontId="47" fillId="2" borderId="9" xfId="0" applyNumberFormat="1" applyFont="1" applyFill="1" applyBorder="1"/>
    <xf numFmtId="9" fontId="47" fillId="2" borderId="9" xfId="0" applyNumberFormat="1" applyFont="1" applyFill="1" applyBorder="1" applyAlignment="1">
      <alignment horizontal="center" vertical="center"/>
    </xf>
    <xf numFmtId="9" fontId="47" fillId="2" borderId="16" xfId="0" applyNumberFormat="1" applyFont="1" applyFill="1" applyBorder="1"/>
    <xf numFmtId="0" fontId="51" fillId="2" borderId="16" xfId="0" applyFont="1" applyFill="1" applyBorder="1" applyAlignment="1">
      <alignment wrapText="1"/>
    </xf>
    <xf numFmtId="9" fontId="47" fillId="2" borderId="16"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14" borderId="50" xfId="0" applyFont="1" applyFill="1" applyBorder="1" applyAlignment="1">
      <alignment horizontal="center" vertical="center" wrapText="1"/>
    </xf>
    <xf numFmtId="0" fontId="15" fillId="14" borderId="51" xfId="0" applyFont="1" applyFill="1" applyBorder="1" applyAlignment="1">
      <alignment horizontal="center" vertical="center" wrapText="1"/>
    </xf>
    <xf numFmtId="0" fontId="15" fillId="0" borderId="14" xfId="0" applyFont="1" applyBorder="1" applyAlignment="1">
      <alignment horizontal="center" vertical="center" wrapText="1"/>
    </xf>
    <xf numFmtId="0" fontId="28" fillId="2" borderId="10" xfId="0" applyFont="1" applyFill="1" applyBorder="1" applyAlignment="1">
      <alignment wrapText="1"/>
    </xf>
    <xf numFmtId="0" fontId="28" fillId="2" borderId="9" xfId="0" applyFont="1" applyFill="1" applyBorder="1" applyAlignment="1">
      <alignment wrapText="1"/>
    </xf>
    <xf numFmtId="0" fontId="13" fillId="0" borderId="7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2" xfId="0" applyFont="1" applyBorder="1" applyAlignment="1">
      <alignment horizontal="center" vertical="center" wrapText="1"/>
    </xf>
    <xf numFmtId="0" fontId="13" fillId="2" borderId="0" xfId="0" applyFont="1" applyFill="1" applyAlignment="1">
      <alignment horizontal="center" vertical="center"/>
    </xf>
    <xf numFmtId="0" fontId="46" fillId="17" borderId="11" xfId="0" applyFont="1" applyFill="1" applyBorder="1" applyAlignment="1">
      <alignment vertical="center"/>
    </xf>
    <xf numFmtId="0" fontId="22" fillId="4" borderId="16"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4" xfId="0" applyFont="1" applyFill="1" applyBorder="1" applyAlignment="1">
      <alignment horizontal="center" vertical="center"/>
    </xf>
    <xf numFmtId="0" fontId="22" fillId="9" borderId="9" xfId="0" applyFont="1" applyFill="1" applyBorder="1" applyAlignment="1">
      <alignment horizontal="center" vertical="center"/>
    </xf>
    <xf numFmtId="0" fontId="22" fillId="9" borderId="16"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9" xfId="0" applyFont="1" applyFill="1" applyBorder="1" applyAlignment="1">
      <alignment horizontal="center" vertical="center"/>
    </xf>
    <xf numFmtId="14" fontId="6" fillId="5" borderId="20" xfId="0" applyNumberFormat="1" applyFont="1" applyFill="1" applyBorder="1" applyAlignment="1">
      <alignment horizontal="center" vertical="center" wrapText="1"/>
    </xf>
    <xf numFmtId="14" fontId="6" fillId="5" borderId="18" xfId="0" applyNumberFormat="1" applyFont="1" applyFill="1" applyBorder="1" applyAlignment="1">
      <alignment horizontal="center" vertical="center" wrapText="1"/>
    </xf>
    <xf numFmtId="14" fontId="6" fillId="5" borderId="14" xfId="0" applyNumberFormat="1" applyFont="1" applyFill="1" applyBorder="1" applyAlignment="1">
      <alignment horizontal="center" vertical="center" wrapText="1"/>
    </xf>
    <xf numFmtId="14" fontId="6" fillId="5" borderId="21" xfId="0" applyNumberFormat="1"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2" xfId="0" applyFont="1" applyFill="1" applyBorder="1" applyAlignment="1">
      <alignment horizontal="center" vertical="center"/>
    </xf>
    <xf numFmtId="0" fontId="5" fillId="12" borderId="4" xfId="0" applyFont="1" applyFill="1" applyBorder="1" applyAlignment="1">
      <alignment horizontal="center" vertical="center" wrapText="1"/>
    </xf>
    <xf numFmtId="0" fontId="5" fillId="12" borderId="29"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49" fontId="14" fillId="13" borderId="32" xfId="0" applyNumberFormat="1" applyFont="1" applyFill="1" applyBorder="1" applyAlignment="1">
      <alignment horizontal="center" vertical="center" textRotation="90" wrapText="1"/>
    </xf>
    <xf numFmtId="49" fontId="14" fillId="13" borderId="34" xfId="0" applyNumberFormat="1" applyFont="1" applyFill="1" applyBorder="1" applyAlignment="1">
      <alignment horizontal="center" vertical="center" textRotation="90" wrapText="1"/>
    </xf>
    <xf numFmtId="49" fontId="14" fillId="13" borderId="35" xfId="0" applyNumberFormat="1" applyFont="1" applyFill="1" applyBorder="1" applyAlignment="1">
      <alignment horizontal="center" vertical="center" textRotation="90" wrapText="1"/>
    </xf>
    <xf numFmtId="0" fontId="14" fillId="0" borderId="41" xfId="0" applyFont="1" applyBorder="1" applyAlignment="1">
      <alignment horizontal="center" vertical="center" textRotation="90" wrapText="1"/>
    </xf>
    <xf numFmtId="0" fontId="14" fillId="0" borderId="34" xfId="0" applyFont="1" applyBorder="1" applyAlignment="1">
      <alignment horizontal="center" vertical="center" textRotation="90" wrapText="1"/>
    </xf>
    <xf numFmtId="0" fontId="14" fillId="0" borderId="42" xfId="0" applyFont="1" applyBorder="1" applyAlignment="1">
      <alignment horizontal="center" vertical="center" textRotation="90" wrapText="1"/>
    </xf>
    <xf numFmtId="49" fontId="14" fillId="0" borderId="41" xfId="0" applyNumberFormat="1" applyFont="1" applyBorder="1" applyAlignment="1">
      <alignment horizontal="center" vertical="center" textRotation="90" wrapText="1"/>
    </xf>
    <xf numFmtId="49" fontId="14" fillId="0" borderId="34" xfId="0" applyNumberFormat="1" applyFont="1" applyBorder="1" applyAlignment="1">
      <alignment horizontal="center" vertical="center" textRotation="90" wrapText="1"/>
    </xf>
    <xf numFmtId="49" fontId="14" fillId="0" borderId="42" xfId="0" applyNumberFormat="1" applyFont="1" applyBorder="1" applyAlignment="1">
      <alignment horizontal="center" vertical="center" textRotation="90" wrapText="1"/>
    </xf>
    <xf numFmtId="49" fontId="14" fillId="0" borderId="32" xfId="0" applyNumberFormat="1" applyFont="1" applyBorder="1" applyAlignment="1">
      <alignment horizontal="center" vertical="center" textRotation="90" wrapText="1"/>
    </xf>
    <xf numFmtId="0" fontId="14" fillId="13" borderId="32" xfId="0" applyFont="1" applyFill="1" applyBorder="1" applyAlignment="1">
      <alignment horizontal="center" vertical="center" textRotation="90" wrapText="1"/>
    </xf>
    <xf numFmtId="0" fontId="14" fillId="13" borderId="35" xfId="0" applyFont="1" applyFill="1" applyBorder="1" applyAlignment="1">
      <alignment horizontal="center" vertical="center" textRotation="90" wrapText="1"/>
    </xf>
    <xf numFmtId="0" fontId="14" fillId="13" borderId="34" xfId="0" applyFont="1" applyFill="1" applyBorder="1" applyAlignment="1">
      <alignment horizontal="center" vertical="center" textRotation="90" wrapText="1"/>
    </xf>
    <xf numFmtId="0" fontId="14" fillId="0" borderId="35" xfId="0" applyFont="1" applyBorder="1" applyAlignment="1">
      <alignment horizontal="center" vertical="center" textRotation="90" wrapText="1"/>
    </xf>
    <xf numFmtId="0" fontId="22" fillId="4" borderId="20"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46" xfId="0" applyFont="1" applyBorder="1" applyAlignment="1">
      <alignment horizontal="center" vertical="center" wrapText="1"/>
    </xf>
    <xf numFmtId="164" fontId="13" fillId="17" borderId="25" xfId="1" applyNumberFormat="1" applyFont="1" applyFill="1" applyBorder="1" applyAlignment="1">
      <alignment horizontal="center" vertical="center" textRotation="90" wrapText="1"/>
    </xf>
    <xf numFmtId="164" fontId="13" fillId="17" borderId="9" xfId="1" applyNumberFormat="1" applyFont="1" applyFill="1" applyBorder="1" applyAlignment="1">
      <alignment horizontal="center" vertical="center" textRotation="90" wrapText="1"/>
    </xf>
    <xf numFmtId="164" fontId="13" fillId="17" borderId="16" xfId="1" applyNumberFormat="1" applyFont="1" applyFill="1" applyBorder="1" applyAlignment="1">
      <alignment horizontal="center" vertical="center" textRotation="90" wrapText="1"/>
    </xf>
    <xf numFmtId="164" fontId="13" fillId="2" borderId="25" xfId="1" applyNumberFormat="1" applyFont="1" applyFill="1" applyBorder="1" applyAlignment="1">
      <alignment horizontal="center" vertical="center" textRotation="90" wrapText="1"/>
    </xf>
    <xf numFmtId="164" fontId="13" fillId="2" borderId="9" xfId="1" applyNumberFormat="1" applyFont="1" applyFill="1" applyBorder="1" applyAlignment="1">
      <alignment horizontal="center" vertical="center" textRotation="90" wrapText="1"/>
    </xf>
    <xf numFmtId="164" fontId="13" fillId="2" borderId="27" xfId="1" applyNumberFormat="1" applyFont="1" applyFill="1" applyBorder="1" applyAlignment="1">
      <alignment horizontal="center" vertical="center" textRotation="90" wrapText="1"/>
    </xf>
    <xf numFmtId="164" fontId="15" fillId="2" borderId="67" xfId="1" applyNumberFormat="1" applyFont="1" applyFill="1" applyBorder="1" applyAlignment="1">
      <alignment horizontal="center" vertical="center" textRotation="90" wrapText="1"/>
    </xf>
    <xf numFmtId="164" fontId="15" fillId="2" borderId="66" xfId="1" applyNumberFormat="1" applyFont="1" applyFill="1" applyBorder="1" applyAlignment="1">
      <alignment horizontal="center" vertical="center" textRotation="90" wrapText="1"/>
    </xf>
    <xf numFmtId="164" fontId="15" fillId="2" borderId="75" xfId="1" applyNumberFormat="1" applyFont="1" applyFill="1" applyBorder="1" applyAlignment="1">
      <alignment horizontal="center" vertical="center" textRotation="90" wrapText="1"/>
    </xf>
    <xf numFmtId="164" fontId="15" fillId="2" borderId="19" xfId="1" applyNumberFormat="1" applyFont="1" applyFill="1" applyBorder="1" applyAlignment="1">
      <alignment horizontal="center" vertical="center" textRotation="90" wrapText="1"/>
    </xf>
    <xf numFmtId="164" fontId="15" fillId="17" borderId="25" xfId="1" applyNumberFormat="1" applyFont="1" applyFill="1" applyBorder="1" applyAlignment="1">
      <alignment horizontal="center" vertical="center" textRotation="90" wrapText="1"/>
    </xf>
    <xf numFmtId="164" fontId="15" fillId="17" borderId="9" xfId="1" applyNumberFormat="1" applyFont="1" applyFill="1" applyBorder="1" applyAlignment="1">
      <alignment horizontal="center" vertical="center" textRotation="90" wrapText="1"/>
    </xf>
    <xf numFmtId="164" fontId="15" fillId="17" borderId="16" xfId="1" applyNumberFormat="1" applyFont="1" applyFill="1" applyBorder="1" applyAlignment="1">
      <alignment horizontal="center" vertical="center" textRotation="90" wrapText="1"/>
    </xf>
    <xf numFmtId="164" fontId="15" fillId="2" borderId="25" xfId="1" applyNumberFormat="1" applyFont="1" applyFill="1" applyBorder="1" applyAlignment="1">
      <alignment horizontal="center" vertical="center" textRotation="90" wrapText="1"/>
    </xf>
    <xf numFmtId="164" fontId="15" fillId="2" borderId="9" xfId="1" applyNumberFormat="1" applyFont="1" applyFill="1" applyBorder="1" applyAlignment="1">
      <alignment horizontal="center" vertical="center" textRotation="90" wrapText="1"/>
    </xf>
    <xf numFmtId="164" fontId="15" fillId="2" borderId="16" xfId="1" applyNumberFormat="1" applyFont="1" applyFill="1" applyBorder="1" applyAlignment="1">
      <alignment horizontal="center" vertical="center" textRotation="90" wrapText="1"/>
    </xf>
    <xf numFmtId="164" fontId="15" fillId="17" borderId="27" xfId="1" applyNumberFormat="1" applyFont="1" applyFill="1" applyBorder="1" applyAlignment="1">
      <alignment horizontal="center" vertical="center" textRotation="90" wrapText="1"/>
    </xf>
    <xf numFmtId="164" fontId="15" fillId="2" borderId="17" xfId="1" applyNumberFormat="1" applyFont="1" applyFill="1" applyBorder="1" applyAlignment="1">
      <alignment horizontal="center" vertical="center" textRotation="90" wrapText="1"/>
    </xf>
    <xf numFmtId="164" fontId="14" fillId="2" borderId="25" xfId="1" applyNumberFormat="1" applyFont="1" applyFill="1" applyBorder="1" applyAlignment="1">
      <alignment horizontal="center" vertical="center" textRotation="90" wrapText="1"/>
    </xf>
    <xf numFmtId="164" fontId="14" fillId="2" borderId="9" xfId="1" applyNumberFormat="1" applyFont="1" applyFill="1" applyBorder="1" applyAlignment="1">
      <alignment horizontal="center" vertical="center" textRotation="90" wrapText="1"/>
    </xf>
    <xf numFmtId="164" fontId="14" fillId="2" borderId="16" xfId="1" applyNumberFormat="1" applyFont="1" applyFill="1" applyBorder="1" applyAlignment="1">
      <alignment horizontal="center" vertical="center" textRotation="90" wrapText="1"/>
    </xf>
    <xf numFmtId="164" fontId="25" fillId="17" borderId="25" xfId="1" applyNumberFormat="1" applyFont="1" applyFill="1" applyBorder="1" applyAlignment="1">
      <alignment horizontal="center" vertical="center" textRotation="90" wrapText="1"/>
    </xf>
    <xf numFmtId="164" fontId="25" fillId="17" borderId="9" xfId="1" applyNumberFormat="1" applyFont="1" applyFill="1" applyBorder="1" applyAlignment="1">
      <alignment horizontal="center" vertical="center" textRotation="90" wrapText="1"/>
    </xf>
    <xf numFmtId="164" fontId="25" fillId="17" borderId="27" xfId="1" applyNumberFormat="1" applyFont="1" applyFill="1" applyBorder="1" applyAlignment="1">
      <alignment horizontal="center" vertical="center" textRotation="90" wrapText="1"/>
    </xf>
    <xf numFmtId="164" fontId="25" fillId="2" borderId="17" xfId="1" applyNumberFormat="1" applyFont="1" applyFill="1" applyBorder="1" applyAlignment="1">
      <alignment horizontal="center" vertical="center" textRotation="90" wrapText="1"/>
    </xf>
    <xf numFmtId="164" fontId="15" fillId="2" borderId="46" xfId="1" applyNumberFormat="1" applyFont="1" applyFill="1" applyBorder="1" applyAlignment="1">
      <alignment horizontal="center" vertical="center" textRotation="90" wrapText="1"/>
    </xf>
    <xf numFmtId="0" fontId="15" fillId="2" borderId="9" xfId="0" applyFont="1" applyFill="1" applyBorder="1" applyAlignment="1">
      <alignment horizontal="center" vertical="center" wrapText="1"/>
    </xf>
    <xf numFmtId="0" fontId="15" fillId="17" borderId="25" xfId="0" applyFont="1" applyFill="1" applyBorder="1" applyAlignment="1">
      <alignment horizontal="center" vertical="center" wrapText="1"/>
    </xf>
    <xf numFmtId="0" fontId="15" fillId="17" borderId="9" xfId="0" applyFont="1" applyFill="1" applyBorder="1" applyAlignment="1">
      <alignment horizontal="center" vertical="center" wrapText="1"/>
    </xf>
    <xf numFmtId="0" fontId="15" fillId="17" borderId="2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17" borderId="16"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46" fillId="3" borderId="9" xfId="0" applyFont="1" applyFill="1" applyBorder="1" applyAlignment="1">
      <alignment horizontal="center" vertical="center" wrapText="1"/>
    </xf>
    <xf numFmtId="0" fontId="56" fillId="5" borderId="9" xfId="0" applyFont="1" applyFill="1" applyBorder="1" applyAlignment="1">
      <alignment horizontal="center" vertical="center"/>
    </xf>
    <xf numFmtId="0" fontId="57" fillId="8" borderId="9" xfId="0" applyFont="1" applyFill="1" applyBorder="1" applyAlignment="1">
      <alignment horizontal="center" vertical="center"/>
    </xf>
    <xf numFmtId="0" fontId="15" fillId="4" borderId="9" xfId="0" applyFont="1" applyFill="1" applyBorder="1" applyAlignment="1">
      <alignment horizontal="center" vertical="center" wrapText="1"/>
    </xf>
    <xf numFmtId="0" fontId="15" fillId="4" borderId="16" xfId="0"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49" fontId="55" fillId="17" borderId="16" xfId="0" applyNumberFormat="1"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10" fillId="3" borderId="0" xfId="0" applyFont="1" applyFill="1" applyBorder="1" applyAlignment="1">
      <alignment vertical="center"/>
    </xf>
    <xf numFmtId="0" fontId="25" fillId="17" borderId="32" xfId="0" applyFont="1" applyFill="1" applyBorder="1" applyAlignment="1">
      <alignment horizontal="center" vertical="center" textRotation="90" wrapText="1"/>
    </xf>
    <xf numFmtId="0" fontId="25" fillId="17" borderId="34" xfId="0" applyFont="1" applyFill="1" applyBorder="1" applyAlignment="1">
      <alignment horizontal="center" vertical="center" textRotation="90" wrapText="1"/>
    </xf>
    <xf numFmtId="0" fontId="25" fillId="17" borderId="35" xfId="0" applyFont="1" applyFill="1" applyBorder="1" applyAlignment="1">
      <alignment horizontal="center" vertical="center" textRotation="90" wrapText="1"/>
    </xf>
    <xf numFmtId="0" fontId="22" fillId="5" borderId="9" xfId="0" applyFont="1" applyFill="1" applyBorder="1" applyAlignment="1">
      <alignment horizontal="center" vertical="center"/>
    </xf>
    <xf numFmtId="14" fontId="22" fillId="5" borderId="9"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textRotation="90" wrapText="1"/>
    </xf>
    <xf numFmtId="49" fontId="14" fillId="2" borderId="34" xfId="0" applyNumberFormat="1" applyFont="1" applyFill="1" applyBorder="1" applyAlignment="1">
      <alignment horizontal="center" vertical="center" textRotation="90" wrapText="1"/>
    </xf>
    <xf numFmtId="49" fontId="14" fillId="2" borderId="42" xfId="0" applyNumberFormat="1" applyFont="1" applyFill="1" applyBorder="1" applyAlignment="1">
      <alignment horizontal="center" vertical="center" textRotation="90" wrapText="1"/>
    </xf>
    <xf numFmtId="0" fontId="25" fillId="2" borderId="41" xfId="0" applyFont="1" applyFill="1" applyBorder="1" applyAlignment="1">
      <alignment horizontal="center" vertical="center" textRotation="90" wrapText="1"/>
    </xf>
    <xf numFmtId="0" fontId="25" fillId="2" borderId="34" xfId="0" applyFont="1" applyFill="1" applyBorder="1" applyAlignment="1">
      <alignment horizontal="center" vertical="center" textRotation="90" wrapText="1"/>
    </xf>
    <xf numFmtId="0" fontId="25" fillId="2" borderId="42" xfId="0" applyFont="1" applyFill="1" applyBorder="1" applyAlignment="1">
      <alignment horizontal="center" vertical="center" textRotation="90" wrapText="1"/>
    </xf>
    <xf numFmtId="0" fontId="15" fillId="17" borderId="32" xfId="0" applyFont="1" applyFill="1" applyBorder="1" applyAlignment="1">
      <alignment horizontal="center" vertical="center" textRotation="90" wrapText="1"/>
    </xf>
    <xf numFmtId="0" fontId="15" fillId="17" borderId="34" xfId="0" applyFont="1" applyFill="1" applyBorder="1" applyAlignment="1">
      <alignment horizontal="center" vertical="center" textRotation="90" wrapText="1"/>
    </xf>
    <xf numFmtId="0" fontId="15" fillId="17" borderId="35" xfId="0" applyFont="1" applyFill="1" applyBorder="1" applyAlignment="1">
      <alignment horizontal="center" vertical="center" textRotation="90" wrapText="1"/>
    </xf>
    <xf numFmtId="0" fontId="15" fillId="17" borderId="42" xfId="0" applyFont="1" applyFill="1" applyBorder="1" applyAlignment="1">
      <alignment horizontal="center" vertical="center" textRotation="90" wrapText="1"/>
    </xf>
    <xf numFmtId="0" fontId="15" fillId="2" borderId="63" xfId="0" applyFont="1" applyFill="1" applyBorder="1" applyAlignment="1">
      <alignment horizontal="center" vertical="center" textRotation="90" wrapText="1"/>
    </xf>
    <xf numFmtId="0" fontId="15" fillId="2" borderId="50" xfId="0" applyFont="1" applyFill="1" applyBorder="1" applyAlignment="1">
      <alignment horizontal="center" vertical="center" textRotation="90" wrapText="1"/>
    </xf>
    <xf numFmtId="0" fontId="15" fillId="2" borderId="74" xfId="0" applyFont="1" applyFill="1" applyBorder="1" applyAlignment="1">
      <alignment horizontal="center" vertical="center" textRotation="90" wrapText="1"/>
    </xf>
    <xf numFmtId="0" fontId="15" fillId="2" borderId="32" xfId="0" applyFont="1" applyFill="1" applyBorder="1" applyAlignment="1">
      <alignment horizontal="center" vertical="center" textRotation="90" wrapText="1"/>
    </xf>
    <xf numFmtId="0" fontId="15" fillId="2" borderId="42" xfId="0" applyFont="1" applyFill="1" applyBorder="1" applyAlignment="1">
      <alignment horizontal="center" vertical="center" textRotation="90" wrapText="1"/>
    </xf>
    <xf numFmtId="0" fontId="15" fillId="2" borderId="34" xfId="0" applyFont="1" applyFill="1" applyBorder="1" applyAlignment="1">
      <alignment horizontal="center" vertical="center" textRotation="90" wrapText="1"/>
    </xf>
    <xf numFmtId="0" fontId="25" fillId="17" borderId="41" xfId="0" applyFont="1" applyFill="1" applyBorder="1" applyAlignment="1">
      <alignment horizontal="center" vertical="center" textRotation="90" wrapText="1"/>
    </xf>
    <xf numFmtId="0" fontId="25" fillId="17" borderId="42" xfId="0" applyFont="1" applyFill="1" applyBorder="1" applyAlignment="1">
      <alignment horizontal="center" vertical="center" textRotation="90" wrapText="1"/>
    </xf>
    <xf numFmtId="0" fontId="15" fillId="2" borderId="35" xfId="0" applyFont="1" applyFill="1" applyBorder="1" applyAlignment="1">
      <alignment horizontal="center" vertical="center" textRotation="90" wrapText="1"/>
    </xf>
    <xf numFmtId="0" fontId="15" fillId="17" borderId="10" xfId="0" applyFont="1" applyFill="1" applyBorder="1" applyAlignment="1">
      <alignment horizontal="center" vertical="center" wrapText="1"/>
    </xf>
    <xf numFmtId="0" fontId="15" fillId="17" borderId="41" xfId="0" applyFont="1" applyFill="1" applyBorder="1" applyAlignment="1">
      <alignment horizontal="center" vertical="center" textRotation="90" wrapText="1"/>
    </xf>
    <xf numFmtId="0" fontId="15" fillId="2" borderId="27" xfId="0" applyFont="1" applyFill="1" applyBorder="1" applyAlignment="1">
      <alignment horizontal="center" vertical="center" wrapText="1"/>
    </xf>
    <xf numFmtId="0" fontId="15" fillId="2" borderId="41" xfId="0" applyFont="1" applyFill="1" applyBorder="1" applyAlignment="1">
      <alignment horizontal="center" vertical="center" textRotation="90" wrapText="1"/>
    </xf>
    <xf numFmtId="164" fontId="25" fillId="17" borderId="17" xfId="1" applyNumberFormat="1" applyFont="1" applyFill="1" applyBorder="1" applyAlignment="1">
      <alignment horizontal="center" vertical="center" textRotation="90" wrapText="1"/>
    </xf>
    <xf numFmtId="164" fontId="15" fillId="2" borderId="27" xfId="1" applyNumberFormat="1" applyFont="1" applyFill="1" applyBorder="1" applyAlignment="1">
      <alignment horizontal="center" vertical="center" textRotation="90" wrapText="1"/>
    </xf>
    <xf numFmtId="164" fontId="15" fillId="17" borderId="17" xfId="1" applyNumberFormat="1" applyFont="1" applyFill="1" applyBorder="1" applyAlignment="1">
      <alignment horizontal="center" vertical="center" textRotation="90" wrapText="1"/>
    </xf>
    <xf numFmtId="164" fontId="15" fillId="17" borderId="46" xfId="1" applyNumberFormat="1" applyFont="1" applyFill="1" applyBorder="1" applyAlignment="1">
      <alignment horizontal="center" vertical="center" textRotation="90" wrapText="1"/>
    </xf>
    <xf numFmtId="164" fontId="15" fillId="2" borderId="69" xfId="1" applyNumberFormat="1" applyFont="1" applyFill="1" applyBorder="1" applyAlignment="1">
      <alignment horizontal="center" vertical="center" textRotation="90" wrapText="1"/>
    </xf>
    <xf numFmtId="164" fontId="15" fillId="17" borderId="69" xfId="1" applyNumberFormat="1" applyFont="1" applyFill="1" applyBorder="1" applyAlignment="1">
      <alignment horizontal="center" vertical="center" textRotation="90" wrapText="1"/>
    </xf>
    <xf numFmtId="0" fontId="13" fillId="2" borderId="32" xfId="0" applyFont="1" applyFill="1" applyBorder="1" applyAlignment="1">
      <alignment horizontal="center" vertical="center" textRotation="90" wrapText="1"/>
    </xf>
    <xf numFmtId="0" fontId="13" fillId="2" borderId="34" xfId="0" applyFont="1" applyFill="1" applyBorder="1" applyAlignment="1">
      <alignment horizontal="center" vertical="center" textRotation="90"/>
    </xf>
    <xf numFmtId="0" fontId="13" fillId="2" borderId="35" xfId="0" applyFont="1" applyFill="1" applyBorder="1" applyAlignment="1">
      <alignment horizontal="center" vertical="center" textRotation="90"/>
    </xf>
    <xf numFmtId="0" fontId="13" fillId="17" borderId="32" xfId="0" applyFont="1" applyFill="1" applyBorder="1" applyAlignment="1">
      <alignment horizontal="center" vertical="center" textRotation="90" wrapText="1"/>
    </xf>
    <xf numFmtId="0" fontId="13" fillId="17" borderId="34" xfId="0" applyFont="1" applyFill="1" applyBorder="1" applyAlignment="1">
      <alignment horizontal="center" vertical="center" textRotation="90" wrapText="1"/>
    </xf>
    <xf numFmtId="0" fontId="13" fillId="17" borderId="42" xfId="0" applyFont="1" applyFill="1" applyBorder="1" applyAlignment="1">
      <alignment horizontal="center" vertical="center" textRotation="90" wrapText="1"/>
    </xf>
    <xf numFmtId="0" fontId="13" fillId="2" borderId="25" xfId="0" applyFont="1" applyFill="1" applyBorder="1" applyAlignment="1">
      <alignment horizontal="center" vertical="center" wrapText="1"/>
    </xf>
    <xf numFmtId="0" fontId="13" fillId="2" borderId="9"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335">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Subdirecci&#243;n%20Talento%20Hum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Grupo%20Gesti&#243;n%20Contractual%201%20RepPAA%20GGC%20ene%20feb%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heetViews>
  <sheetFormatPr baseColWidth="10" defaultColWidth="11.42578125" defaultRowHeight="15"/>
  <sheetData>
    <row r="1" spans="1:12">
      <c r="A1" s="33" t="s">
        <v>0</v>
      </c>
      <c r="B1" s="33" t="s">
        <v>1</v>
      </c>
      <c r="C1" s="33" t="s">
        <v>2</v>
      </c>
      <c r="D1" s="33" t="s">
        <v>3</v>
      </c>
      <c r="E1" s="33" t="s">
        <v>4</v>
      </c>
      <c r="F1" s="33" t="s">
        <v>5</v>
      </c>
      <c r="G1" s="33" t="s">
        <v>6</v>
      </c>
      <c r="H1" s="33" t="s">
        <v>7</v>
      </c>
      <c r="I1" s="33" t="s">
        <v>8</v>
      </c>
      <c r="J1" s="33" t="s">
        <v>9</v>
      </c>
      <c r="K1" s="33" t="s">
        <v>10</v>
      </c>
      <c r="L1" s="33" t="s">
        <v>11</v>
      </c>
    </row>
    <row r="2" spans="1:12">
      <c r="A2">
        <v>8</v>
      </c>
      <c r="B2">
        <v>8</v>
      </c>
      <c r="C2">
        <v>8</v>
      </c>
      <c r="D2">
        <v>8</v>
      </c>
      <c r="E2">
        <v>12</v>
      </c>
      <c r="F2">
        <v>8</v>
      </c>
      <c r="G2">
        <v>8</v>
      </c>
      <c r="H2">
        <v>8</v>
      </c>
      <c r="I2">
        <v>8</v>
      </c>
      <c r="J2">
        <v>8</v>
      </c>
      <c r="K2">
        <v>8</v>
      </c>
      <c r="L2">
        <v>8</v>
      </c>
    </row>
    <row r="3" spans="1:12">
      <c r="A3">
        <v>0</v>
      </c>
      <c r="B3">
        <v>0</v>
      </c>
      <c r="C3">
        <v>0</v>
      </c>
      <c r="D3">
        <v>0</v>
      </c>
      <c r="E3">
        <v>0</v>
      </c>
      <c r="F3">
        <v>0.4</v>
      </c>
      <c r="G3">
        <v>0</v>
      </c>
      <c r="H3">
        <v>0</v>
      </c>
      <c r="I3">
        <v>0</v>
      </c>
      <c r="J3">
        <v>0</v>
      </c>
      <c r="K3">
        <v>0.6</v>
      </c>
      <c r="L3">
        <v>0</v>
      </c>
    </row>
    <row r="4" spans="1:12">
      <c r="A4">
        <v>0</v>
      </c>
      <c r="B4">
        <v>0</v>
      </c>
      <c r="C4">
        <v>0</v>
      </c>
      <c r="D4">
        <v>0</v>
      </c>
      <c r="E4">
        <v>0</v>
      </c>
      <c r="F4">
        <v>0</v>
      </c>
      <c r="G4">
        <v>0</v>
      </c>
      <c r="H4">
        <v>0</v>
      </c>
      <c r="I4">
        <v>0</v>
      </c>
      <c r="J4">
        <v>0</v>
      </c>
      <c r="K4">
        <v>0.25</v>
      </c>
      <c r="L4">
        <v>0</v>
      </c>
    </row>
    <row r="5" spans="1:12">
      <c r="A5">
        <v>1469</v>
      </c>
      <c r="B5">
        <v>5109</v>
      </c>
      <c r="C5">
        <v>10295</v>
      </c>
      <c r="D5">
        <v>12228</v>
      </c>
      <c r="E5">
        <v>13973</v>
      </c>
      <c r="F5">
        <v>15064</v>
      </c>
      <c r="G5">
        <v>16736</v>
      </c>
      <c r="H5">
        <v>18958</v>
      </c>
      <c r="I5">
        <v>21271</v>
      </c>
      <c r="J5">
        <v>24256</v>
      </c>
      <c r="K5">
        <v>26688</v>
      </c>
      <c r="L5">
        <v>27813</v>
      </c>
    </row>
    <row r="6" spans="1:12">
      <c r="A6">
        <v>0</v>
      </c>
      <c r="B6">
        <v>0</v>
      </c>
      <c r="C6">
        <v>0</v>
      </c>
      <c r="D6">
        <v>5000</v>
      </c>
      <c r="E6">
        <v>0</v>
      </c>
      <c r="F6">
        <v>0</v>
      </c>
      <c r="G6">
        <v>5000</v>
      </c>
      <c r="H6">
        <v>0</v>
      </c>
      <c r="I6">
        <v>0</v>
      </c>
      <c r="J6">
        <v>5000</v>
      </c>
      <c r="K6">
        <v>0</v>
      </c>
      <c r="L6">
        <v>5000</v>
      </c>
    </row>
    <row r="7" spans="1:12">
      <c r="A7">
        <v>0</v>
      </c>
      <c r="B7">
        <v>0</v>
      </c>
      <c r="C7">
        <v>0</v>
      </c>
      <c r="D7">
        <v>0</v>
      </c>
      <c r="E7">
        <v>0</v>
      </c>
      <c r="F7">
        <v>9167</v>
      </c>
      <c r="G7">
        <v>0</v>
      </c>
      <c r="H7">
        <v>0</v>
      </c>
      <c r="I7">
        <v>0</v>
      </c>
      <c r="J7">
        <v>0</v>
      </c>
      <c r="K7">
        <v>0</v>
      </c>
      <c r="L7">
        <v>0</v>
      </c>
    </row>
    <row r="8" spans="1:12">
      <c r="A8">
        <v>0</v>
      </c>
      <c r="B8">
        <v>0</v>
      </c>
      <c r="C8">
        <v>0</v>
      </c>
      <c r="D8">
        <v>0</v>
      </c>
      <c r="E8">
        <v>0</v>
      </c>
      <c r="F8">
        <v>0</v>
      </c>
      <c r="G8">
        <v>0</v>
      </c>
      <c r="H8">
        <v>42978</v>
      </c>
      <c r="I8">
        <v>0</v>
      </c>
      <c r="J8">
        <v>0</v>
      </c>
      <c r="K8">
        <v>0</v>
      </c>
      <c r="L8">
        <v>0</v>
      </c>
    </row>
    <row r="9" spans="1:12">
      <c r="A9">
        <v>0</v>
      </c>
      <c r="B9">
        <v>0</v>
      </c>
      <c r="C9">
        <v>0</v>
      </c>
      <c r="D9">
        <v>0.25</v>
      </c>
      <c r="E9">
        <v>0.25</v>
      </c>
      <c r="F9">
        <v>0</v>
      </c>
      <c r="G9">
        <v>0</v>
      </c>
      <c r="H9">
        <v>0</v>
      </c>
      <c r="I9">
        <v>0</v>
      </c>
      <c r="J9">
        <v>0.25</v>
      </c>
      <c r="K9">
        <v>0</v>
      </c>
      <c r="L9">
        <v>0.25</v>
      </c>
    </row>
    <row r="10" spans="1:12">
      <c r="A10">
        <v>0</v>
      </c>
      <c r="B10">
        <v>0</v>
      </c>
      <c r="C10">
        <v>0</v>
      </c>
      <c r="D10">
        <v>0</v>
      </c>
      <c r="E10">
        <v>0.33329999999999999</v>
      </c>
      <c r="F10">
        <v>0</v>
      </c>
      <c r="G10">
        <v>0</v>
      </c>
      <c r="H10">
        <v>0.33329999999999999</v>
      </c>
      <c r="I10">
        <v>0</v>
      </c>
      <c r="J10">
        <v>0</v>
      </c>
      <c r="K10">
        <v>0</v>
      </c>
      <c r="L10">
        <v>0.33339999999999997</v>
      </c>
    </row>
    <row r="11" spans="1:12">
      <c r="A11">
        <v>0</v>
      </c>
      <c r="B11">
        <v>0</v>
      </c>
      <c r="C11">
        <v>0</v>
      </c>
      <c r="D11">
        <v>0</v>
      </c>
      <c r="E11">
        <v>0</v>
      </c>
      <c r="F11">
        <v>0</v>
      </c>
      <c r="G11">
        <v>0.33329999999999999</v>
      </c>
      <c r="H11">
        <v>0</v>
      </c>
      <c r="I11">
        <v>0.17</v>
      </c>
      <c r="J11">
        <v>0</v>
      </c>
      <c r="K11">
        <v>0.25</v>
      </c>
      <c r="L11">
        <v>0.25</v>
      </c>
    </row>
    <row r="12" spans="1:12">
      <c r="A12">
        <v>0</v>
      </c>
      <c r="B12">
        <v>0.05</v>
      </c>
      <c r="C12">
        <v>0.05</v>
      </c>
      <c r="D12">
        <v>0.05</v>
      </c>
      <c r="E12">
        <v>0.05</v>
      </c>
      <c r="F12">
        <v>0.05</v>
      </c>
      <c r="G12">
        <v>0.25</v>
      </c>
      <c r="H12">
        <v>0.05</v>
      </c>
      <c r="I12">
        <v>0.15</v>
      </c>
      <c r="J12">
        <v>0.1</v>
      </c>
      <c r="K12">
        <v>0.1</v>
      </c>
      <c r="L12">
        <v>0.1</v>
      </c>
    </row>
    <row r="13" spans="1:12">
      <c r="A13">
        <v>0</v>
      </c>
      <c r="B13">
        <v>0</v>
      </c>
      <c r="C13">
        <v>0</v>
      </c>
      <c r="D13">
        <v>0</v>
      </c>
      <c r="E13">
        <v>0</v>
      </c>
      <c r="F13">
        <v>0</v>
      </c>
      <c r="G13">
        <v>0</v>
      </c>
      <c r="H13">
        <v>0</v>
      </c>
      <c r="I13">
        <v>0</v>
      </c>
      <c r="J13">
        <v>0</v>
      </c>
      <c r="K13">
        <v>0</v>
      </c>
      <c r="L13">
        <v>1</v>
      </c>
    </row>
    <row r="14" spans="1:12">
      <c r="A14">
        <v>0</v>
      </c>
      <c r="B14">
        <v>0.05</v>
      </c>
      <c r="C14">
        <v>0.05</v>
      </c>
      <c r="D14">
        <v>0.05</v>
      </c>
      <c r="E14">
        <v>0.05</v>
      </c>
      <c r="F14">
        <v>0.05</v>
      </c>
      <c r="G14">
        <v>0.25</v>
      </c>
      <c r="H14">
        <v>0.05</v>
      </c>
      <c r="I14">
        <v>0.15</v>
      </c>
      <c r="J14">
        <v>0.1</v>
      </c>
      <c r="K14">
        <v>0.1</v>
      </c>
      <c r="L14">
        <v>0.1</v>
      </c>
    </row>
    <row r="15" spans="1:12">
      <c r="A15">
        <v>0</v>
      </c>
      <c r="B15">
        <v>0.1</v>
      </c>
      <c r="C15">
        <v>0.1</v>
      </c>
      <c r="D15">
        <v>0.1</v>
      </c>
      <c r="E15">
        <v>0.1</v>
      </c>
      <c r="F15">
        <v>0.05</v>
      </c>
      <c r="G15">
        <v>0.05</v>
      </c>
      <c r="H15">
        <v>0.05</v>
      </c>
      <c r="I15">
        <v>0.05</v>
      </c>
      <c r="J15">
        <v>0.05</v>
      </c>
      <c r="K15">
        <v>0.25</v>
      </c>
      <c r="L15">
        <v>0.1</v>
      </c>
    </row>
    <row r="16" spans="1:12">
      <c r="A16">
        <v>0</v>
      </c>
      <c r="B16">
        <v>0.05</v>
      </c>
      <c r="C16">
        <v>0.05</v>
      </c>
      <c r="D16">
        <v>0.05</v>
      </c>
      <c r="E16">
        <v>0.05</v>
      </c>
      <c r="F16">
        <v>0.05</v>
      </c>
      <c r="G16">
        <v>0.25</v>
      </c>
      <c r="H16">
        <v>0.05</v>
      </c>
      <c r="I16">
        <v>0.15</v>
      </c>
      <c r="J16">
        <v>0.1</v>
      </c>
      <c r="K16">
        <v>0.1</v>
      </c>
      <c r="L16">
        <v>0.1</v>
      </c>
    </row>
    <row r="17" spans="1:12">
      <c r="A17">
        <v>0</v>
      </c>
      <c r="B17">
        <v>0</v>
      </c>
      <c r="C17">
        <v>0</v>
      </c>
      <c r="D17">
        <v>0</v>
      </c>
      <c r="E17">
        <v>0</v>
      </c>
      <c r="F17">
        <v>0</v>
      </c>
      <c r="G17">
        <v>1000</v>
      </c>
      <c r="H17">
        <v>1000</v>
      </c>
      <c r="I17">
        <v>3000</v>
      </c>
      <c r="J17">
        <v>5000</v>
      </c>
      <c r="K17">
        <v>7500</v>
      </c>
      <c r="L17">
        <v>0</v>
      </c>
    </row>
    <row r="18" spans="1:12">
      <c r="A18">
        <v>0</v>
      </c>
      <c r="B18">
        <v>0</v>
      </c>
      <c r="C18">
        <v>0</v>
      </c>
      <c r="D18">
        <v>0</v>
      </c>
      <c r="E18">
        <v>0</v>
      </c>
      <c r="F18">
        <v>0</v>
      </c>
      <c r="G18">
        <v>0</v>
      </c>
      <c r="H18">
        <v>0</v>
      </c>
      <c r="I18">
        <v>0</v>
      </c>
      <c r="J18">
        <v>0</v>
      </c>
      <c r="K18">
        <v>0</v>
      </c>
      <c r="L18">
        <v>0</v>
      </c>
    </row>
    <row r="19" spans="1:12">
      <c r="A19">
        <v>0</v>
      </c>
      <c r="B19">
        <v>68750</v>
      </c>
      <c r="C19">
        <v>0</v>
      </c>
      <c r="D19">
        <v>0</v>
      </c>
      <c r="E19">
        <v>68750</v>
      </c>
      <c r="F19">
        <v>0</v>
      </c>
      <c r="G19">
        <v>0</v>
      </c>
      <c r="H19">
        <v>137500</v>
      </c>
      <c r="I19">
        <v>0</v>
      </c>
      <c r="J19">
        <v>0</v>
      </c>
      <c r="K19">
        <v>0</v>
      </c>
      <c r="L19">
        <v>0</v>
      </c>
    </row>
    <row r="20" spans="1:12">
      <c r="A20">
        <v>0</v>
      </c>
      <c r="B20">
        <v>0</v>
      </c>
      <c r="C20">
        <v>0</v>
      </c>
      <c r="D20">
        <v>0</v>
      </c>
      <c r="E20">
        <v>0</v>
      </c>
      <c r="F20">
        <v>0</v>
      </c>
      <c r="G20">
        <v>0</v>
      </c>
      <c r="H20">
        <v>0</v>
      </c>
      <c r="I20">
        <v>0</v>
      </c>
      <c r="J20">
        <v>0</v>
      </c>
      <c r="K20">
        <v>0</v>
      </c>
      <c r="L20">
        <v>7</v>
      </c>
    </row>
    <row r="21" spans="1:12">
      <c r="A21">
        <v>0</v>
      </c>
      <c r="B21">
        <v>0</v>
      </c>
      <c r="C21">
        <v>0</v>
      </c>
      <c r="D21">
        <v>0</v>
      </c>
      <c r="E21">
        <v>0</v>
      </c>
      <c r="F21">
        <v>0</v>
      </c>
      <c r="G21">
        <v>0</v>
      </c>
      <c r="H21">
        <v>0</v>
      </c>
      <c r="I21">
        <v>0</v>
      </c>
      <c r="J21">
        <v>0</v>
      </c>
      <c r="K21">
        <v>6</v>
      </c>
      <c r="L21">
        <v>0</v>
      </c>
    </row>
    <row r="22" spans="1:12">
      <c r="A22">
        <v>0</v>
      </c>
      <c r="B22">
        <v>0</v>
      </c>
      <c r="C22">
        <v>0</v>
      </c>
      <c r="D22">
        <v>0</v>
      </c>
      <c r="E22">
        <v>0</v>
      </c>
      <c r="F22">
        <v>0</v>
      </c>
      <c r="G22">
        <v>0</v>
      </c>
      <c r="H22">
        <v>0</v>
      </c>
      <c r="I22">
        <v>0</v>
      </c>
      <c r="J22">
        <v>0</v>
      </c>
      <c r="K22">
        <v>0</v>
      </c>
      <c r="L22">
        <v>1</v>
      </c>
    </row>
    <row r="23" spans="1:12">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c r="A24">
        <v>0</v>
      </c>
      <c r="B24">
        <v>0</v>
      </c>
      <c r="C24">
        <v>0</v>
      </c>
      <c r="D24">
        <v>0</v>
      </c>
      <c r="E24">
        <v>0</v>
      </c>
      <c r="F24">
        <v>0</v>
      </c>
      <c r="G24">
        <v>0</v>
      </c>
      <c r="H24">
        <v>0</v>
      </c>
      <c r="I24">
        <v>0</v>
      </c>
      <c r="J24">
        <v>100</v>
      </c>
      <c r="K24">
        <v>0</v>
      </c>
      <c r="L24">
        <v>0.01</v>
      </c>
    </row>
    <row r="25" spans="1:12">
      <c r="A25">
        <v>0</v>
      </c>
      <c r="B25">
        <v>0</v>
      </c>
      <c r="C25">
        <v>0</v>
      </c>
      <c r="D25">
        <v>0</v>
      </c>
      <c r="E25">
        <v>0</v>
      </c>
      <c r="F25">
        <v>0</v>
      </c>
      <c r="G25">
        <v>0</v>
      </c>
      <c r="H25">
        <v>0</v>
      </c>
      <c r="I25">
        <v>0</v>
      </c>
      <c r="J25">
        <v>0</v>
      </c>
      <c r="K25">
        <v>170</v>
      </c>
      <c r="L25">
        <v>0</v>
      </c>
    </row>
    <row r="26" spans="1:12">
      <c r="A26">
        <v>0</v>
      </c>
      <c r="B26">
        <v>0</v>
      </c>
      <c r="C26">
        <v>0</v>
      </c>
      <c r="D26">
        <v>0</v>
      </c>
      <c r="E26">
        <v>0</v>
      </c>
      <c r="F26">
        <v>0</v>
      </c>
      <c r="G26">
        <v>0</v>
      </c>
      <c r="H26">
        <v>0</v>
      </c>
      <c r="I26">
        <v>0</v>
      </c>
      <c r="J26">
        <v>100</v>
      </c>
      <c r="K26">
        <v>0</v>
      </c>
      <c r="L26">
        <v>0</v>
      </c>
    </row>
    <row r="27" spans="1:12">
      <c r="A27">
        <v>0</v>
      </c>
      <c r="B27">
        <v>0</v>
      </c>
      <c r="C27">
        <v>0</v>
      </c>
      <c r="D27">
        <v>0</v>
      </c>
      <c r="E27">
        <v>0</v>
      </c>
      <c r="F27">
        <v>0</v>
      </c>
      <c r="G27">
        <v>0</v>
      </c>
      <c r="H27">
        <v>0</v>
      </c>
      <c r="I27">
        <v>0</v>
      </c>
      <c r="J27">
        <v>100</v>
      </c>
      <c r="K27">
        <v>0</v>
      </c>
      <c r="L27">
        <v>0</v>
      </c>
    </row>
    <row r="28" spans="1:12">
      <c r="A28">
        <v>0</v>
      </c>
      <c r="B28">
        <v>0</v>
      </c>
      <c r="C28">
        <v>0</v>
      </c>
      <c r="D28">
        <v>0</v>
      </c>
      <c r="E28">
        <v>0</v>
      </c>
      <c r="F28">
        <v>0</v>
      </c>
      <c r="G28">
        <v>0</v>
      </c>
      <c r="H28">
        <v>0</v>
      </c>
      <c r="I28">
        <v>0</v>
      </c>
      <c r="J28">
        <v>0</v>
      </c>
      <c r="K28">
        <v>100</v>
      </c>
      <c r="L28">
        <v>0</v>
      </c>
    </row>
    <row r="29" spans="1:12">
      <c r="A29">
        <v>1</v>
      </c>
      <c r="B29">
        <v>0</v>
      </c>
      <c r="C29">
        <v>0</v>
      </c>
      <c r="D29">
        <v>0</v>
      </c>
      <c r="E29">
        <v>0</v>
      </c>
      <c r="F29">
        <v>0</v>
      </c>
      <c r="G29">
        <v>0</v>
      </c>
      <c r="H29">
        <v>0</v>
      </c>
      <c r="I29">
        <v>0</v>
      </c>
      <c r="J29">
        <v>0</v>
      </c>
      <c r="K29">
        <v>8</v>
      </c>
      <c r="L29">
        <v>0</v>
      </c>
    </row>
    <row r="30" spans="1:12">
      <c r="A30">
        <v>0</v>
      </c>
      <c r="B30">
        <v>0</v>
      </c>
      <c r="C30">
        <v>0</v>
      </c>
      <c r="D30">
        <v>0</v>
      </c>
      <c r="E30">
        <v>0</v>
      </c>
      <c r="F30">
        <v>0</v>
      </c>
      <c r="G30">
        <v>0</v>
      </c>
      <c r="H30">
        <v>0</v>
      </c>
      <c r="I30">
        <v>0</v>
      </c>
      <c r="J30">
        <v>0</v>
      </c>
      <c r="K30">
        <v>1</v>
      </c>
      <c r="L30">
        <v>0</v>
      </c>
    </row>
    <row r="31" spans="1:12">
      <c r="A31">
        <v>0</v>
      </c>
      <c r="B31">
        <v>0</v>
      </c>
      <c r="C31">
        <v>0</v>
      </c>
      <c r="D31">
        <v>0</v>
      </c>
      <c r="E31">
        <v>0</v>
      </c>
      <c r="F31">
        <v>0</v>
      </c>
      <c r="G31">
        <v>0</v>
      </c>
      <c r="H31">
        <v>0</v>
      </c>
      <c r="I31">
        <v>0</v>
      </c>
      <c r="J31">
        <v>0</v>
      </c>
      <c r="K31">
        <v>0</v>
      </c>
      <c r="L31">
        <v>1</v>
      </c>
    </row>
    <row r="32" spans="1:12">
      <c r="A32">
        <v>0</v>
      </c>
      <c r="B32">
        <v>0</v>
      </c>
      <c r="C32">
        <v>0</v>
      </c>
      <c r="D32">
        <v>0</v>
      </c>
      <c r="E32">
        <v>0</v>
      </c>
      <c r="F32">
        <v>0</v>
      </c>
      <c r="G32">
        <v>0</v>
      </c>
      <c r="H32">
        <v>0</v>
      </c>
      <c r="I32">
        <v>0</v>
      </c>
      <c r="J32">
        <v>0</v>
      </c>
      <c r="K32">
        <v>5</v>
      </c>
      <c r="L32">
        <v>0</v>
      </c>
    </row>
    <row r="33" spans="1:12">
      <c r="A33">
        <v>0</v>
      </c>
      <c r="B33">
        <v>0</v>
      </c>
      <c r="C33">
        <v>0</v>
      </c>
      <c r="D33">
        <v>0</v>
      </c>
      <c r="E33">
        <v>0</v>
      </c>
      <c r="F33">
        <v>0</v>
      </c>
      <c r="G33">
        <v>0.5</v>
      </c>
      <c r="H33">
        <v>0</v>
      </c>
      <c r="I33">
        <v>0</v>
      </c>
      <c r="J33">
        <v>0</v>
      </c>
      <c r="K33">
        <v>0</v>
      </c>
      <c r="L33">
        <v>0.5</v>
      </c>
    </row>
    <row r="34" spans="1:12">
      <c r="A34">
        <v>0</v>
      </c>
      <c r="B34">
        <v>0</v>
      </c>
      <c r="C34">
        <v>0</v>
      </c>
      <c r="D34">
        <v>0</v>
      </c>
      <c r="E34">
        <v>0</v>
      </c>
      <c r="F34">
        <v>0</v>
      </c>
      <c r="G34">
        <v>0</v>
      </c>
      <c r="H34">
        <v>0</v>
      </c>
      <c r="I34">
        <v>0</v>
      </c>
      <c r="J34">
        <v>0</v>
      </c>
      <c r="K34">
        <v>1</v>
      </c>
      <c r="L34">
        <v>0</v>
      </c>
    </row>
    <row r="35" spans="1:12">
      <c r="A35">
        <v>0</v>
      </c>
      <c r="B35">
        <v>0</v>
      </c>
      <c r="C35">
        <v>0</v>
      </c>
      <c r="D35">
        <v>0</v>
      </c>
      <c r="E35">
        <v>0</v>
      </c>
      <c r="F35">
        <v>0</v>
      </c>
      <c r="G35">
        <v>0</v>
      </c>
      <c r="H35">
        <v>0</v>
      </c>
      <c r="I35">
        <v>0</v>
      </c>
      <c r="J35">
        <v>0</v>
      </c>
      <c r="K35">
        <v>0</v>
      </c>
      <c r="L35">
        <v>0.05</v>
      </c>
    </row>
    <row r="36" spans="1:12">
      <c r="A36">
        <v>0</v>
      </c>
      <c r="B36">
        <v>0</v>
      </c>
      <c r="C36">
        <v>0</v>
      </c>
      <c r="D36">
        <v>0</v>
      </c>
      <c r="E36">
        <v>0</v>
      </c>
      <c r="F36">
        <v>0</v>
      </c>
      <c r="G36">
        <v>0</v>
      </c>
      <c r="H36">
        <v>0</v>
      </c>
      <c r="I36">
        <v>0</v>
      </c>
      <c r="J36">
        <v>0</v>
      </c>
      <c r="K36">
        <v>0</v>
      </c>
      <c r="L36">
        <v>2</v>
      </c>
    </row>
    <row r="37" spans="1:12">
      <c r="A37">
        <v>0</v>
      </c>
      <c r="B37">
        <v>0</v>
      </c>
      <c r="C37">
        <v>0</v>
      </c>
      <c r="D37">
        <v>0</v>
      </c>
      <c r="E37">
        <v>0</v>
      </c>
      <c r="F37">
        <v>0</v>
      </c>
      <c r="G37">
        <v>0</v>
      </c>
      <c r="H37">
        <v>0</v>
      </c>
      <c r="I37">
        <v>0</v>
      </c>
      <c r="J37">
        <v>0</v>
      </c>
      <c r="K37">
        <v>0</v>
      </c>
      <c r="L37">
        <v>0.2</v>
      </c>
    </row>
    <row r="38" spans="1:12">
      <c r="A38">
        <v>0</v>
      </c>
      <c r="B38">
        <v>0</v>
      </c>
      <c r="C38">
        <v>0</v>
      </c>
      <c r="D38">
        <v>0</v>
      </c>
      <c r="E38">
        <v>0</v>
      </c>
      <c r="F38">
        <v>0</v>
      </c>
      <c r="G38">
        <v>0</v>
      </c>
      <c r="H38">
        <v>0</v>
      </c>
      <c r="I38">
        <v>0</v>
      </c>
      <c r="J38">
        <v>0</v>
      </c>
      <c r="K38">
        <v>0</v>
      </c>
      <c r="L38">
        <v>0.2</v>
      </c>
    </row>
    <row r="39" spans="1:12">
      <c r="A39">
        <v>0</v>
      </c>
      <c r="B39">
        <v>0</v>
      </c>
      <c r="C39">
        <v>0</v>
      </c>
      <c r="D39">
        <v>0</v>
      </c>
      <c r="E39">
        <v>0</v>
      </c>
      <c r="F39">
        <v>0</v>
      </c>
      <c r="G39">
        <v>0</v>
      </c>
      <c r="H39">
        <v>0</v>
      </c>
      <c r="I39">
        <v>0</v>
      </c>
      <c r="J39">
        <v>0</v>
      </c>
      <c r="K39">
        <v>0</v>
      </c>
      <c r="L39">
        <v>0.1</v>
      </c>
    </row>
    <row r="40" spans="1:12">
      <c r="A40">
        <v>0</v>
      </c>
      <c r="B40">
        <v>0</v>
      </c>
      <c r="C40">
        <v>0</v>
      </c>
      <c r="D40">
        <v>0</v>
      </c>
      <c r="E40">
        <v>0</v>
      </c>
      <c r="F40">
        <v>0</v>
      </c>
      <c r="G40">
        <v>0</v>
      </c>
      <c r="H40">
        <v>0</v>
      </c>
      <c r="I40">
        <v>0</v>
      </c>
      <c r="J40">
        <v>0</v>
      </c>
      <c r="K40">
        <v>1</v>
      </c>
      <c r="L40">
        <v>0</v>
      </c>
    </row>
    <row r="41" spans="1:12">
      <c r="A41">
        <v>0</v>
      </c>
      <c r="B41">
        <v>0</v>
      </c>
      <c r="C41">
        <v>0</v>
      </c>
      <c r="D41">
        <v>0</v>
      </c>
      <c r="E41">
        <v>0</v>
      </c>
      <c r="F41">
        <v>1</v>
      </c>
      <c r="G41">
        <v>1</v>
      </c>
      <c r="H41">
        <v>1</v>
      </c>
      <c r="I41">
        <v>0</v>
      </c>
      <c r="J41">
        <v>0</v>
      </c>
      <c r="K41">
        <v>0</v>
      </c>
      <c r="L41">
        <v>3</v>
      </c>
    </row>
    <row r="42" spans="1:12">
      <c r="A42">
        <v>1</v>
      </c>
      <c r="B42">
        <v>1</v>
      </c>
      <c r="C42">
        <v>1</v>
      </c>
      <c r="D42">
        <v>0</v>
      </c>
      <c r="E42">
        <v>0</v>
      </c>
      <c r="F42">
        <v>0</v>
      </c>
      <c r="G42">
        <v>0</v>
      </c>
      <c r="H42">
        <v>0</v>
      </c>
      <c r="I42">
        <v>0</v>
      </c>
      <c r="J42">
        <v>0</v>
      </c>
      <c r="K42">
        <v>0</v>
      </c>
      <c r="L42">
        <v>1</v>
      </c>
    </row>
    <row r="43" spans="1:12">
      <c r="A43">
        <v>0</v>
      </c>
      <c r="B43">
        <v>0</v>
      </c>
      <c r="C43">
        <v>0</v>
      </c>
      <c r="D43">
        <v>3</v>
      </c>
      <c r="E43">
        <v>0</v>
      </c>
      <c r="F43">
        <v>0</v>
      </c>
      <c r="G43">
        <v>3</v>
      </c>
      <c r="H43">
        <v>0</v>
      </c>
      <c r="I43">
        <v>0</v>
      </c>
      <c r="J43">
        <v>3</v>
      </c>
      <c r="K43">
        <v>0</v>
      </c>
      <c r="L43">
        <v>1</v>
      </c>
    </row>
    <row r="44" spans="1:12">
      <c r="A44">
        <v>0</v>
      </c>
      <c r="B44">
        <v>0</v>
      </c>
      <c r="C44">
        <v>0</v>
      </c>
      <c r="D44">
        <v>0</v>
      </c>
      <c r="E44">
        <v>0</v>
      </c>
      <c r="F44">
        <v>0</v>
      </c>
      <c r="G44">
        <v>0</v>
      </c>
      <c r="H44">
        <v>0</v>
      </c>
      <c r="I44">
        <v>0</v>
      </c>
      <c r="J44">
        <v>0</v>
      </c>
      <c r="K44">
        <v>0</v>
      </c>
      <c r="L44">
        <v>70</v>
      </c>
    </row>
    <row r="45" spans="1:12">
      <c r="A45">
        <v>0</v>
      </c>
      <c r="B45">
        <v>5181</v>
      </c>
      <c r="C45">
        <v>4997</v>
      </c>
      <c r="D45">
        <v>18686</v>
      </c>
      <c r="E45">
        <v>2141</v>
      </c>
      <c r="F45">
        <v>3374</v>
      </c>
      <c r="G45">
        <v>0</v>
      </c>
      <c r="H45">
        <v>0</v>
      </c>
      <c r="I45">
        <v>0</v>
      </c>
      <c r="J45">
        <v>0</v>
      </c>
      <c r="K45">
        <v>0</v>
      </c>
      <c r="L45">
        <v>0</v>
      </c>
    </row>
    <row r="46" spans="1:12">
      <c r="A46">
        <v>0</v>
      </c>
      <c r="B46">
        <v>1516</v>
      </c>
      <c r="C46">
        <v>0</v>
      </c>
      <c r="D46">
        <v>0</v>
      </c>
      <c r="E46">
        <v>0</v>
      </c>
      <c r="F46">
        <v>0</v>
      </c>
      <c r="G46">
        <v>0</v>
      </c>
      <c r="H46">
        <v>0</v>
      </c>
      <c r="I46">
        <v>0</v>
      </c>
      <c r="J46">
        <v>0</v>
      </c>
      <c r="K46">
        <v>0</v>
      </c>
      <c r="L46">
        <v>0</v>
      </c>
    </row>
    <row r="47" spans="1:12">
      <c r="A47">
        <v>0</v>
      </c>
      <c r="B47">
        <v>0</v>
      </c>
      <c r="C47">
        <v>0</v>
      </c>
      <c r="D47">
        <v>4000</v>
      </c>
      <c r="E47">
        <v>2000</v>
      </c>
      <c r="F47">
        <v>2000</v>
      </c>
      <c r="G47">
        <v>2000</v>
      </c>
      <c r="H47">
        <v>2000</v>
      </c>
      <c r="I47">
        <v>2000</v>
      </c>
      <c r="J47">
        <v>2000</v>
      </c>
      <c r="K47">
        <v>2000</v>
      </c>
      <c r="L47">
        <v>2000</v>
      </c>
    </row>
    <row r="48" spans="1:12">
      <c r="A48">
        <v>0</v>
      </c>
      <c r="B48">
        <v>104387</v>
      </c>
      <c r="C48">
        <v>97827</v>
      </c>
      <c r="D48">
        <v>390076</v>
      </c>
      <c r="E48">
        <v>45519</v>
      </c>
      <c r="F48">
        <v>67180</v>
      </c>
      <c r="G48">
        <v>0</v>
      </c>
      <c r="H48">
        <v>0</v>
      </c>
      <c r="I48">
        <v>0</v>
      </c>
      <c r="J48">
        <v>0</v>
      </c>
      <c r="K48">
        <v>0</v>
      </c>
      <c r="L48">
        <v>0</v>
      </c>
    </row>
    <row r="49" spans="1:12">
      <c r="A49">
        <v>0</v>
      </c>
      <c r="B49">
        <v>4</v>
      </c>
      <c r="C49">
        <v>4</v>
      </c>
      <c r="D49">
        <v>4</v>
      </c>
      <c r="E49">
        <v>6</v>
      </c>
      <c r="F49">
        <v>6</v>
      </c>
      <c r="G49">
        <v>6</v>
      </c>
      <c r="H49">
        <v>6</v>
      </c>
      <c r="I49">
        <v>6</v>
      </c>
      <c r="J49">
        <v>6</v>
      </c>
      <c r="K49">
        <v>6</v>
      </c>
      <c r="L49">
        <v>6</v>
      </c>
    </row>
    <row r="50" spans="1:12">
      <c r="A50">
        <v>0</v>
      </c>
      <c r="B50">
        <v>0</v>
      </c>
      <c r="C50">
        <v>0</v>
      </c>
      <c r="D50">
        <v>0</v>
      </c>
      <c r="E50">
        <v>0</v>
      </c>
      <c r="F50">
        <v>0</v>
      </c>
      <c r="G50">
        <v>0</v>
      </c>
      <c r="H50">
        <v>0</v>
      </c>
      <c r="I50">
        <v>1</v>
      </c>
      <c r="J50">
        <v>1</v>
      </c>
      <c r="K50">
        <v>1</v>
      </c>
      <c r="L50">
        <v>0</v>
      </c>
    </row>
    <row r="51" spans="1:12">
      <c r="A51">
        <v>1</v>
      </c>
      <c r="B51">
        <v>1</v>
      </c>
      <c r="C51">
        <v>1</v>
      </c>
      <c r="D51">
        <v>1</v>
      </c>
      <c r="E51">
        <v>1</v>
      </c>
      <c r="F51">
        <v>1</v>
      </c>
      <c r="G51">
        <v>1</v>
      </c>
      <c r="H51">
        <v>1</v>
      </c>
      <c r="I51">
        <v>1</v>
      </c>
      <c r="J51">
        <v>1</v>
      </c>
      <c r="K51">
        <v>1</v>
      </c>
      <c r="L51">
        <v>1</v>
      </c>
    </row>
    <row r="52" spans="1:12">
      <c r="A52">
        <v>0</v>
      </c>
      <c r="B52">
        <v>0</v>
      </c>
      <c r="C52">
        <v>0</v>
      </c>
      <c r="D52">
        <v>0</v>
      </c>
      <c r="E52">
        <v>0</v>
      </c>
      <c r="F52">
        <v>0</v>
      </c>
      <c r="G52">
        <v>0</v>
      </c>
      <c r="H52">
        <v>0</v>
      </c>
      <c r="I52">
        <v>0</v>
      </c>
      <c r="J52">
        <v>0</v>
      </c>
      <c r="K52">
        <v>0</v>
      </c>
      <c r="L52">
        <v>12</v>
      </c>
    </row>
    <row r="53" spans="1:12">
      <c r="A53">
        <v>0</v>
      </c>
      <c r="B53">
        <v>0</v>
      </c>
      <c r="C53">
        <v>0</v>
      </c>
      <c r="D53">
        <v>0</v>
      </c>
      <c r="E53">
        <v>0</v>
      </c>
      <c r="F53">
        <v>0</v>
      </c>
      <c r="G53">
        <v>0</v>
      </c>
      <c r="H53">
        <v>0</v>
      </c>
      <c r="I53">
        <v>0</v>
      </c>
      <c r="J53">
        <v>0</v>
      </c>
      <c r="K53">
        <v>0</v>
      </c>
      <c r="L53">
        <v>1</v>
      </c>
    </row>
    <row r="54" spans="1:12">
      <c r="A54">
        <v>0</v>
      </c>
      <c r="B54">
        <v>0</v>
      </c>
      <c r="C54">
        <v>0</v>
      </c>
      <c r="D54">
        <v>0.2</v>
      </c>
      <c r="E54">
        <v>0</v>
      </c>
      <c r="F54">
        <v>0</v>
      </c>
      <c r="G54">
        <v>0.2</v>
      </c>
      <c r="H54">
        <v>0</v>
      </c>
      <c r="I54">
        <v>0</v>
      </c>
      <c r="J54">
        <v>0.2</v>
      </c>
      <c r="K54">
        <v>0.2</v>
      </c>
      <c r="L54">
        <v>0.2</v>
      </c>
    </row>
    <row r="55" spans="1:12">
      <c r="A55">
        <v>0.05</v>
      </c>
      <c r="B55">
        <v>0.05</v>
      </c>
      <c r="C55">
        <v>0.05</v>
      </c>
      <c r="D55">
        <v>0.05</v>
      </c>
      <c r="E55">
        <v>0.05</v>
      </c>
      <c r="F55">
        <v>0.05</v>
      </c>
      <c r="G55">
        <v>0.05</v>
      </c>
      <c r="H55">
        <v>0.05</v>
      </c>
      <c r="I55">
        <v>0.05</v>
      </c>
      <c r="J55">
        <v>0.05</v>
      </c>
      <c r="K55">
        <v>0.05</v>
      </c>
      <c r="L55">
        <v>0.05</v>
      </c>
    </row>
    <row r="56" spans="1:12">
      <c r="A56">
        <v>0</v>
      </c>
      <c r="B56">
        <v>0.05</v>
      </c>
      <c r="C56">
        <v>0.05</v>
      </c>
      <c r="D56">
        <v>0.05</v>
      </c>
      <c r="E56">
        <v>0.05</v>
      </c>
      <c r="F56">
        <v>0.05</v>
      </c>
      <c r="G56">
        <v>0.05</v>
      </c>
      <c r="H56">
        <v>0.05</v>
      </c>
      <c r="I56">
        <v>0.05</v>
      </c>
      <c r="J56">
        <v>0.05</v>
      </c>
      <c r="K56">
        <v>0.05</v>
      </c>
      <c r="L56">
        <v>0.5</v>
      </c>
    </row>
    <row r="57" spans="1:12">
      <c r="A57">
        <v>0</v>
      </c>
      <c r="B57">
        <v>0.15</v>
      </c>
      <c r="C57">
        <v>0.15</v>
      </c>
      <c r="D57">
        <v>0.2</v>
      </c>
      <c r="E57">
        <v>0.2</v>
      </c>
      <c r="F57">
        <v>0.15</v>
      </c>
      <c r="G57">
        <v>0.15</v>
      </c>
      <c r="H57">
        <v>0</v>
      </c>
      <c r="I57">
        <v>0</v>
      </c>
      <c r="J57">
        <v>0</v>
      </c>
      <c r="K57">
        <v>0</v>
      </c>
      <c r="L57">
        <v>0</v>
      </c>
    </row>
    <row r="58" spans="1:12">
      <c r="A58">
        <v>0</v>
      </c>
      <c r="B58">
        <v>0</v>
      </c>
      <c r="C58">
        <v>0</v>
      </c>
      <c r="D58">
        <v>0</v>
      </c>
      <c r="E58">
        <v>0</v>
      </c>
      <c r="F58">
        <v>0</v>
      </c>
      <c r="G58">
        <v>0</v>
      </c>
      <c r="H58">
        <v>0.1</v>
      </c>
      <c r="I58">
        <v>0.25</v>
      </c>
      <c r="J58">
        <v>0.25</v>
      </c>
      <c r="K58">
        <v>0.4</v>
      </c>
      <c r="L58">
        <v>0</v>
      </c>
    </row>
    <row r="59" spans="1:12">
      <c r="A59">
        <v>0</v>
      </c>
      <c r="B59">
        <v>0</v>
      </c>
      <c r="C59">
        <v>0.22</v>
      </c>
      <c r="D59">
        <v>0</v>
      </c>
      <c r="E59">
        <v>0</v>
      </c>
      <c r="F59">
        <v>0.34</v>
      </c>
      <c r="G59">
        <v>0</v>
      </c>
      <c r="H59">
        <v>0</v>
      </c>
      <c r="I59">
        <v>0.34</v>
      </c>
      <c r="J59">
        <v>0</v>
      </c>
      <c r="K59">
        <v>0.1</v>
      </c>
      <c r="L59">
        <v>0</v>
      </c>
    </row>
    <row r="60" spans="1:12">
      <c r="A60">
        <v>0</v>
      </c>
      <c r="B60">
        <v>0</v>
      </c>
      <c r="C60">
        <v>0</v>
      </c>
      <c r="D60">
        <v>0</v>
      </c>
      <c r="E60">
        <v>0</v>
      </c>
      <c r="F60">
        <v>0</v>
      </c>
      <c r="G60">
        <v>0</v>
      </c>
      <c r="H60">
        <v>0</v>
      </c>
      <c r="I60">
        <v>0</v>
      </c>
      <c r="J60">
        <v>0</v>
      </c>
      <c r="K60">
        <v>0</v>
      </c>
      <c r="L60">
        <v>1</v>
      </c>
    </row>
    <row r="61" spans="1:12">
      <c r="A61">
        <v>0</v>
      </c>
      <c r="B61">
        <v>0</v>
      </c>
      <c r="C61">
        <v>0</v>
      </c>
      <c r="D61">
        <v>0</v>
      </c>
      <c r="E61">
        <v>0</v>
      </c>
      <c r="F61">
        <v>0</v>
      </c>
      <c r="G61">
        <v>0</v>
      </c>
      <c r="H61">
        <v>0</v>
      </c>
      <c r="I61">
        <v>0</v>
      </c>
      <c r="J61">
        <v>0</v>
      </c>
      <c r="K61">
        <v>0</v>
      </c>
      <c r="L61">
        <v>0.27</v>
      </c>
    </row>
    <row r="62" spans="1:12">
      <c r="A62">
        <v>0</v>
      </c>
      <c r="B62">
        <v>0</v>
      </c>
      <c r="C62">
        <v>0</v>
      </c>
      <c r="D62">
        <v>0</v>
      </c>
      <c r="E62">
        <v>0</v>
      </c>
      <c r="F62">
        <v>0</v>
      </c>
      <c r="G62">
        <v>0</v>
      </c>
      <c r="H62">
        <v>0</v>
      </c>
      <c r="I62">
        <v>0</v>
      </c>
      <c r="J62">
        <v>0</v>
      </c>
      <c r="K62">
        <v>0</v>
      </c>
      <c r="L62">
        <v>0</v>
      </c>
    </row>
    <row r="63" spans="1:12">
      <c r="A63">
        <v>0</v>
      </c>
      <c r="B63">
        <v>0</v>
      </c>
      <c r="C63">
        <v>0</v>
      </c>
      <c r="D63">
        <v>0</v>
      </c>
      <c r="E63">
        <v>0</v>
      </c>
      <c r="F63">
        <v>0</v>
      </c>
      <c r="G63">
        <v>0</v>
      </c>
      <c r="H63">
        <v>0</v>
      </c>
      <c r="I63">
        <v>0</v>
      </c>
      <c r="J63">
        <v>0</v>
      </c>
      <c r="K63">
        <v>0</v>
      </c>
      <c r="L63">
        <v>0</v>
      </c>
    </row>
    <row r="64" spans="1:12">
      <c r="A64">
        <v>0</v>
      </c>
      <c r="B64">
        <v>0</v>
      </c>
      <c r="C64">
        <v>0</v>
      </c>
      <c r="D64">
        <v>0</v>
      </c>
      <c r="E64">
        <v>0</v>
      </c>
      <c r="F64">
        <v>0</v>
      </c>
      <c r="G64">
        <v>0</v>
      </c>
      <c r="H64">
        <v>0</v>
      </c>
      <c r="I64">
        <v>0</v>
      </c>
      <c r="J64">
        <v>0</v>
      </c>
      <c r="K64">
        <v>0</v>
      </c>
      <c r="L64">
        <v>0</v>
      </c>
    </row>
    <row r="65" spans="1:12">
      <c r="A65">
        <v>0</v>
      </c>
      <c r="B65">
        <v>0</v>
      </c>
      <c r="C65">
        <v>0</v>
      </c>
      <c r="D65">
        <v>0</v>
      </c>
      <c r="E65">
        <v>0</v>
      </c>
      <c r="F65">
        <v>0</v>
      </c>
      <c r="G65">
        <v>0</v>
      </c>
      <c r="H65">
        <v>0</v>
      </c>
      <c r="I65">
        <v>0</v>
      </c>
      <c r="J65">
        <v>0</v>
      </c>
      <c r="K65">
        <v>0</v>
      </c>
      <c r="L65">
        <v>0</v>
      </c>
    </row>
    <row r="66" spans="1:12">
      <c r="A66">
        <v>0</v>
      </c>
      <c r="B66">
        <v>0</v>
      </c>
      <c r="C66">
        <v>0</v>
      </c>
      <c r="D66">
        <v>0</v>
      </c>
      <c r="E66">
        <v>0</v>
      </c>
      <c r="F66">
        <v>0</v>
      </c>
      <c r="G66">
        <v>0</v>
      </c>
      <c r="H66">
        <v>0</v>
      </c>
      <c r="I66">
        <v>0</v>
      </c>
      <c r="J66">
        <v>0</v>
      </c>
      <c r="K66">
        <v>0</v>
      </c>
      <c r="L66">
        <v>0</v>
      </c>
    </row>
    <row r="67" spans="1:12">
      <c r="A67">
        <v>0</v>
      </c>
      <c r="B67">
        <v>0</v>
      </c>
      <c r="C67">
        <v>0</v>
      </c>
      <c r="D67">
        <v>0</v>
      </c>
      <c r="E67">
        <v>0</v>
      </c>
      <c r="F67">
        <v>0</v>
      </c>
      <c r="G67">
        <v>0</v>
      </c>
      <c r="H67">
        <v>0</v>
      </c>
      <c r="I67">
        <v>0</v>
      </c>
      <c r="J67">
        <v>0</v>
      </c>
      <c r="K67">
        <v>0</v>
      </c>
      <c r="L67">
        <v>0</v>
      </c>
    </row>
    <row r="68" spans="1:12">
      <c r="A68">
        <v>0</v>
      </c>
      <c r="B68">
        <v>0</v>
      </c>
      <c r="C68">
        <v>0</v>
      </c>
      <c r="D68">
        <v>0</v>
      </c>
      <c r="E68">
        <v>0</v>
      </c>
      <c r="F68">
        <v>0</v>
      </c>
      <c r="G68">
        <v>0</v>
      </c>
      <c r="H68">
        <v>0</v>
      </c>
      <c r="I68">
        <v>0</v>
      </c>
      <c r="J68">
        <v>0</v>
      </c>
      <c r="K68">
        <v>0</v>
      </c>
      <c r="L68">
        <v>0</v>
      </c>
    </row>
    <row r="69" spans="1:12">
      <c r="A69">
        <v>0</v>
      </c>
      <c r="B69">
        <v>0</v>
      </c>
      <c r="C69">
        <v>0</v>
      </c>
      <c r="D69">
        <v>0</v>
      </c>
      <c r="E69">
        <v>0</v>
      </c>
      <c r="F69">
        <v>0</v>
      </c>
      <c r="G69">
        <v>0</v>
      </c>
      <c r="H69">
        <v>0</v>
      </c>
      <c r="I69">
        <v>0</v>
      </c>
      <c r="J69">
        <v>0</v>
      </c>
      <c r="K69">
        <v>0</v>
      </c>
      <c r="L69">
        <v>0</v>
      </c>
    </row>
    <row r="70" spans="1:12">
      <c r="A70">
        <v>0</v>
      </c>
      <c r="B70">
        <v>0</v>
      </c>
      <c r="C70">
        <v>0</v>
      </c>
      <c r="D70">
        <v>0</v>
      </c>
      <c r="E70">
        <v>0</v>
      </c>
      <c r="F70">
        <v>0</v>
      </c>
      <c r="G70">
        <v>0</v>
      </c>
      <c r="H70">
        <v>0</v>
      </c>
      <c r="I70">
        <v>0</v>
      </c>
      <c r="J70">
        <v>0</v>
      </c>
      <c r="K70">
        <v>0</v>
      </c>
      <c r="L70">
        <v>0</v>
      </c>
    </row>
    <row r="71" spans="1:12">
      <c r="A71">
        <v>0</v>
      </c>
      <c r="B71">
        <v>0</v>
      </c>
      <c r="C71">
        <v>0</v>
      </c>
      <c r="D71">
        <v>0</v>
      </c>
      <c r="E71">
        <v>0</v>
      </c>
      <c r="F71">
        <v>0</v>
      </c>
      <c r="G71">
        <v>0</v>
      </c>
      <c r="H71">
        <v>0</v>
      </c>
      <c r="I71">
        <v>0</v>
      </c>
      <c r="J71">
        <v>0</v>
      </c>
      <c r="K71">
        <v>0</v>
      </c>
      <c r="L71">
        <v>0</v>
      </c>
    </row>
    <row r="72" spans="1:12">
      <c r="A72">
        <v>0</v>
      </c>
      <c r="B72">
        <v>0</v>
      </c>
      <c r="C72">
        <v>0</v>
      </c>
      <c r="D72">
        <v>0</v>
      </c>
      <c r="E72">
        <v>0</v>
      </c>
      <c r="F72">
        <v>0</v>
      </c>
      <c r="G72">
        <v>0</v>
      </c>
      <c r="H72">
        <v>0</v>
      </c>
      <c r="I72">
        <v>0</v>
      </c>
      <c r="J72">
        <v>0</v>
      </c>
      <c r="K72">
        <v>0</v>
      </c>
      <c r="L72">
        <v>0</v>
      </c>
    </row>
    <row r="73" spans="1:12">
      <c r="A73">
        <v>0</v>
      </c>
      <c r="B73">
        <v>0</v>
      </c>
      <c r="C73">
        <v>0</v>
      </c>
      <c r="D73">
        <v>0</v>
      </c>
      <c r="E73">
        <v>0</v>
      </c>
      <c r="F73">
        <v>0</v>
      </c>
      <c r="G73">
        <v>0</v>
      </c>
      <c r="H73">
        <v>0</v>
      </c>
      <c r="I73">
        <v>0</v>
      </c>
      <c r="J73">
        <v>0</v>
      </c>
      <c r="K73">
        <v>0</v>
      </c>
      <c r="L73">
        <v>0</v>
      </c>
    </row>
    <row r="74" spans="1:12">
      <c r="A74">
        <v>0</v>
      </c>
      <c r="B74">
        <v>0</v>
      </c>
      <c r="C74">
        <v>0</v>
      </c>
      <c r="D74">
        <v>0</v>
      </c>
      <c r="E74">
        <v>0</v>
      </c>
      <c r="F74">
        <v>0</v>
      </c>
      <c r="G74">
        <v>0</v>
      </c>
      <c r="H74">
        <v>0</v>
      </c>
      <c r="I74">
        <v>0</v>
      </c>
      <c r="J74">
        <v>0</v>
      </c>
      <c r="K74">
        <v>0</v>
      </c>
      <c r="L74">
        <v>0</v>
      </c>
    </row>
    <row r="75" spans="1:12">
      <c r="A75">
        <v>0</v>
      </c>
      <c r="B75">
        <v>0</v>
      </c>
      <c r="C75">
        <v>0</v>
      </c>
      <c r="D75">
        <v>0</v>
      </c>
      <c r="E75">
        <v>0</v>
      </c>
      <c r="F75">
        <v>0</v>
      </c>
      <c r="G75">
        <v>0</v>
      </c>
      <c r="H75">
        <v>0</v>
      </c>
      <c r="I75">
        <v>0</v>
      </c>
      <c r="J75">
        <v>500</v>
      </c>
      <c r="K75">
        <v>500</v>
      </c>
      <c r="L75">
        <v>0</v>
      </c>
    </row>
    <row r="76" spans="1:12">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c r="A77">
        <v>0</v>
      </c>
      <c r="B77">
        <v>0</v>
      </c>
      <c r="C77">
        <v>0</v>
      </c>
      <c r="D77">
        <v>0</v>
      </c>
      <c r="E77">
        <v>0</v>
      </c>
      <c r="F77">
        <v>0</v>
      </c>
      <c r="G77">
        <v>0</v>
      </c>
      <c r="H77">
        <v>0</v>
      </c>
      <c r="I77">
        <v>0</v>
      </c>
      <c r="J77">
        <v>0</v>
      </c>
      <c r="K77">
        <v>0</v>
      </c>
      <c r="L77">
        <v>0.05</v>
      </c>
    </row>
    <row r="78" spans="1:12">
      <c r="A78">
        <v>0</v>
      </c>
      <c r="B78">
        <v>0</v>
      </c>
      <c r="C78">
        <v>0</v>
      </c>
      <c r="D78">
        <v>0.16666666666666666</v>
      </c>
      <c r="E78">
        <v>0</v>
      </c>
      <c r="F78">
        <v>0</v>
      </c>
      <c r="G78">
        <v>0</v>
      </c>
      <c r="H78">
        <v>0</v>
      </c>
      <c r="I78">
        <v>0.5</v>
      </c>
      <c r="J78">
        <v>0</v>
      </c>
      <c r="K78">
        <v>0</v>
      </c>
      <c r="L78">
        <v>0.33329999999999999</v>
      </c>
    </row>
    <row r="79" spans="1:12">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c r="A82">
        <v>0</v>
      </c>
      <c r="B82">
        <v>0</v>
      </c>
      <c r="C82">
        <v>0.33300000000000002</v>
      </c>
      <c r="D82">
        <v>0</v>
      </c>
      <c r="E82">
        <v>0</v>
      </c>
      <c r="F82">
        <v>0</v>
      </c>
      <c r="G82">
        <v>0.33300000000000002</v>
      </c>
      <c r="H82">
        <v>0</v>
      </c>
      <c r="I82">
        <v>0</v>
      </c>
      <c r="J82">
        <v>0.33400000000000002</v>
      </c>
      <c r="K82">
        <v>0</v>
      </c>
      <c r="L82">
        <v>0</v>
      </c>
    </row>
    <row r="83" spans="1:12">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c r="A84">
        <v>0</v>
      </c>
      <c r="B84">
        <v>0.108</v>
      </c>
      <c r="C84">
        <v>0.17499999999999999</v>
      </c>
      <c r="D84">
        <v>0.109</v>
      </c>
      <c r="E84">
        <v>0</v>
      </c>
      <c r="F84">
        <v>0.108</v>
      </c>
      <c r="G84">
        <v>0</v>
      </c>
      <c r="H84">
        <v>0.108</v>
      </c>
      <c r="I84">
        <v>0.17499999999999999</v>
      </c>
      <c r="J84">
        <v>0.109</v>
      </c>
      <c r="K84">
        <v>0</v>
      </c>
      <c r="L84">
        <v>0.108</v>
      </c>
    </row>
    <row r="85" spans="1:12">
      <c r="A85">
        <v>0</v>
      </c>
      <c r="B85">
        <v>0</v>
      </c>
      <c r="C85">
        <v>0</v>
      </c>
      <c r="D85">
        <v>0</v>
      </c>
      <c r="E85">
        <v>0</v>
      </c>
      <c r="F85">
        <v>0</v>
      </c>
      <c r="G85">
        <v>0</v>
      </c>
      <c r="H85">
        <v>0</v>
      </c>
      <c r="I85">
        <v>0</v>
      </c>
      <c r="J85">
        <v>0</v>
      </c>
      <c r="K85">
        <v>0</v>
      </c>
      <c r="L85">
        <v>0</v>
      </c>
    </row>
    <row r="86" spans="1:12">
      <c r="A86">
        <v>0</v>
      </c>
      <c r="B86">
        <v>0</v>
      </c>
      <c r="C86">
        <v>0</v>
      </c>
      <c r="D86">
        <v>0</v>
      </c>
      <c r="E86">
        <v>0</v>
      </c>
      <c r="F86">
        <v>500000</v>
      </c>
      <c r="G86">
        <v>0</v>
      </c>
      <c r="H86">
        <v>0</v>
      </c>
      <c r="I86">
        <v>0</v>
      </c>
      <c r="J86">
        <v>0</v>
      </c>
      <c r="K86">
        <v>0</v>
      </c>
      <c r="L86">
        <v>500000</v>
      </c>
    </row>
    <row r="87" spans="1:12">
      <c r="A87">
        <v>0</v>
      </c>
      <c r="B87">
        <v>0</v>
      </c>
      <c r="C87">
        <v>9</v>
      </c>
      <c r="D87">
        <v>0</v>
      </c>
      <c r="E87">
        <v>0</v>
      </c>
      <c r="F87">
        <v>9</v>
      </c>
      <c r="G87">
        <v>0</v>
      </c>
      <c r="H87">
        <v>0</v>
      </c>
      <c r="I87">
        <v>9</v>
      </c>
      <c r="J87">
        <v>0</v>
      </c>
      <c r="K87">
        <v>0</v>
      </c>
      <c r="L87">
        <v>9</v>
      </c>
    </row>
    <row r="88" spans="1:12">
      <c r="A88">
        <v>0</v>
      </c>
      <c r="B88">
        <v>0</v>
      </c>
      <c r="C88">
        <v>0</v>
      </c>
      <c r="D88">
        <v>0</v>
      </c>
      <c r="E88">
        <v>0</v>
      </c>
      <c r="F88">
        <v>0</v>
      </c>
      <c r="G88">
        <v>1</v>
      </c>
      <c r="H88">
        <v>0</v>
      </c>
      <c r="I88">
        <v>0</v>
      </c>
      <c r="J88">
        <v>0</v>
      </c>
      <c r="K88">
        <v>0</v>
      </c>
      <c r="L88">
        <v>0</v>
      </c>
    </row>
    <row r="89" spans="1:12">
      <c r="A89">
        <v>0</v>
      </c>
      <c r="B89">
        <v>0</v>
      </c>
      <c r="C89">
        <v>0</v>
      </c>
      <c r="D89">
        <v>0</v>
      </c>
      <c r="E89">
        <v>0</v>
      </c>
      <c r="F89">
        <v>0</v>
      </c>
      <c r="G89">
        <v>0</v>
      </c>
      <c r="H89">
        <v>0</v>
      </c>
      <c r="I89">
        <v>0</v>
      </c>
      <c r="J89">
        <v>0</v>
      </c>
      <c r="K89">
        <v>0</v>
      </c>
      <c r="L89">
        <v>1</v>
      </c>
    </row>
    <row r="90" spans="1:12">
      <c r="A90">
        <v>0</v>
      </c>
      <c r="B90">
        <v>0</v>
      </c>
      <c r="C90">
        <v>0</v>
      </c>
      <c r="D90">
        <v>0</v>
      </c>
      <c r="E90">
        <v>0</v>
      </c>
      <c r="F90">
        <v>0</v>
      </c>
      <c r="G90">
        <v>0</v>
      </c>
      <c r="H90">
        <v>0</v>
      </c>
      <c r="I90">
        <v>0</v>
      </c>
      <c r="J90">
        <v>0</v>
      </c>
      <c r="K90">
        <v>0</v>
      </c>
      <c r="L90">
        <v>1</v>
      </c>
    </row>
    <row r="91" spans="1:12">
      <c r="A91">
        <v>0</v>
      </c>
      <c r="B91">
        <v>0</v>
      </c>
      <c r="C91">
        <v>0</v>
      </c>
      <c r="D91">
        <v>0</v>
      </c>
      <c r="E91">
        <v>0</v>
      </c>
      <c r="F91">
        <v>0</v>
      </c>
      <c r="G91">
        <v>0</v>
      </c>
      <c r="H91">
        <v>0</v>
      </c>
      <c r="I91">
        <v>0</v>
      </c>
      <c r="J91">
        <v>0</v>
      </c>
      <c r="K91">
        <v>0</v>
      </c>
      <c r="L91">
        <v>4</v>
      </c>
    </row>
    <row r="92" spans="1:12">
      <c r="A92">
        <v>0</v>
      </c>
      <c r="B92">
        <v>0</v>
      </c>
      <c r="C92">
        <v>0</v>
      </c>
      <c r="D92">
        <v>0</v>
      </c>
      <c r="E92">
        <v>0</v>
      </c>
      <c r="F92">
        <v>0</v>
      </c>
      <c r="G92">
        <v>0</v>
      </c>
      <c r="H92">
        <v>0</v>
      </c>
      <c r="I92">
        <v>0</v>
      </c>
      <c r="J92">
        <v>0</v>
      </c>
      <c r="K92">
        <v>0</v>
      </c>
      <c r="L92">
        <v>0.83199999999999996</v>
      </c>
    </row>
    <row r="93" spans="1:12">
      <c r="A93">
        <v>0</v>
      </c>
      <c r="B93">
        <v>0</v>
      </c>
      <c r="C93">
        <v>0</v>
      </c>
      <c r="D93">
        <v>0</v>
      </c>
      <c r="E93">
        <v>0</v>
      </c>
      <c r="F93">
        <v>0</v>
      </c>
      <c r="G93">
        <v>0</v>
      </c>
      <c r="H93">
        <v>0</v>
      </c>
      <c r="I93">
        <v>0</v>
      </c>
      <c r="J93">
        <v>0</v>
      </c>
      <c r="K93">
        <v>0</v>
      </c>
      <c r="L93">
        <v>4</v>
      </c>
    </row>
    <row r="94" spans="1:12">
      <c r="A94">
        <v>0</v>
      </c>
      <c r="B94">
        <v>0</v>
      </c>
      <c r="C94">
        <v>0</v>
      </c>
      <c r="D94">
        <v>0</v>
      </c>
      <c r="E94">
        <v>0</v>
      </c>
      <c r="F94">
        <v>0</v>
      </c>
      <c r="G94">
        <v>0</v>
      </c>
      <c r="H94">
        <v>0</v>
      </c>
      <c r="I94">
        <v>0</v>
      </c>
      <c r="J94">
        <v>0</v>
      </c>
      <c r="K94">
        <v>0</v>
      </c>
      <c r="L94">
        <v>4</v>
      </c>
    </row>
    <row r="95" spans="1:12">
      <c r="A95">
        <v>0</v>
      </c>
      <c r="B95">
        <v>0</v>
      </c>
      <c r="C95">
        <v>0</v>
      </c>
      <c r="D95">
        <v>0</v>
      </c>
      <c r="E95">
        <v>0.2</v>
      </c>
      <c r="F95">
        <v>0</v>
      </c>
      <c r="G95">
        <v>0.2</v>
      </c>
      <c r="H95">
        <v>0</v>
      </c>
      <c r="I95">
        <v>0.2</v>
      </c>
      <c r="J95">
        <v>0.2</v>
      </c>
      <c r="K95">
        <v>0.2</v>
      </c>
      <c r="L95">
        <v>0</v>
      </c>
    </row>
    <row r="96" spans="1:12">
      <c r="A96">
        <v>0</v>
      </c>
      <c r="B96">
        <v>0</v>
      </c>
      <c r="C96">
        <v>0</v>
      </c>
      <c r="D96">
        <v>0</v>
      </c>
      <c r="E96">
        <v>0</v>
      </c>
      <c r="F96">
        <v>0</v>
      </c>
      <c r="G96">
        <v>0</v>
      </c>
      <c r="H96">
        <v>0</v>
      </c>
      <c r="I96">
        <v>0.17</v>
      </c>
      <c r="J96">
        <v>0.27</v>
      </c>
      <c r="K96">
        <v>0.26</v>
      </c>
      <c r="L96">
        <v>0.3</v>
      </c>
    </row>
    <row r="97" spans="1:12">
      <c r="A97">
        <v>0</v>
      </c>
      <c r="B97">
        <v>0</v>
      </c>
      <c r="C97">
        <v>0</v>
      </c>
      <c r="D97">
        <v>0</v>
      </c>
      <c r="E97">
        <v>0</v>
      </c>
      <c r="F97">
        <v>0</v>
      </c>
      <c r="G97">
        <v>0</v>
      </c>
      <c r="H97">
        <v>0</v>
      </c>
      <c r="I97">
        <v>0.23</v>
      </c>
      <c r="J97">
        <v>0.23</v>
      </c>
      <c r="K97">
        <v>0.3</v>
      </c>
      <c r="L97">
        <v>0.24</v>
      </c>
    </row>
    <row r="98" spans="1:12">
      <c r="A98">
        <v>0</v>
      </c>
      <c r="B98">
        <v>0</v>
      </c>
      <c r="C98">
        <v>0.5</v>
      </c>
      <c r="D98">
        <v>0.06</v>
      </c>
      <c r="E98">
        <v>0.06</v>
      </c>
      <c r="F98">
        <v>0.08</v>
      </c>
      <c r="G98">
        <v>0</v>
      </c>
      <c r="H98">
        <v>0</v>
      </c>
      <c r="I98">
        <v>0</v>
      </c>
      <c r="J98">
        <v>0</v>
      </c>
      <c r="K98">
        <v>0.3</v>
      </c>
      <c r="L98">
        <v>0</v>
      </c>
    </row>
    <row r="99" spans="1:12">
      <c r="A99">
        <v>0</v>
      </c>
      <c r="B99">
        <v>0</v>
      </c>
      <c r="C99">
        <v>0</v>
      </c>
      <c r="D99">
        <v>0</v>
      </c>
      <c r="E99">
        <v>0</v>
      </c>
      <c r="F99">
        <v>0</v>
      </c>
      <c r="G99">
        <v>0.3</v>
      </c>
      <c r="H99">
        <v>0</v>
      </c>
      <c r="I99">
        <v>0.2</v>
      </c>
      <c r="J99">
        <v>0.3</v>
      </c>
      <c r="K99">
        <v>0</v>
      </c>
      <c r="L99">
        <v>0.2</v>
      </c>
    </row>
    <row r="100" spans="1:12">
      <c r="A100">
        <v>0</v>
      </c>
      <c r="B100">
        <v>0</v>
      </c>
      <c r="C100">
        <v>0</v>
      </c>
      <c r="D100">
        <v>0</v>
      </c>
      <c r="E100">
        <v>0</v>
      </c>
      <c r="F100">
        <v>0</v>
      </c>
      <c r="G100">
        <v>0</v>
      </c>
      <c r="H100">
        <v>0</v>
      </c>
      <c r="I100">
        <v>0</v>
      </c>
      <c r="J100">
        <v>0</v>
      </c>
      <c r="K100">
        <v>0</v>
      </c>
      <c r="L100">
        <v>0</v>
      </c>
    </row>
    <row r="101" spans="1:12">
      <c r="A101">
        <v>0</v>
      </c>
      <c r="B101">
        <v>0.1</v>
      </c>
      <c r="C101">
        <v>0.1</v>
      </c>
      <c r="D101">
        <v>0.1</v>
      </c>
      <c r="E101">
        <v>0.1</v>
      </c>
      <c r="F101">
        <v>0.1</v>
      </c>
      <c r="G101">
        <v>0.1</v>
      </c>
      <c r="H101">
        <v>0.1</v>
      </c>
      <c r="I101">
        <v>0.1</v>
      </c>
      <c r="J101">
        <v>0.1</v>
      </c>
      <c r="K101">
        <v>0.1</v>
      </c>
      <c r="L101">
        <v>0</v>
      </c>
    </row>
    <row r="102" spans="1:12">
      <c r="A102">
        <v>0</v>
      </c>
      <c r="B102">
        <v>0.1</v>
      </c>
      <c r="C102">
        <v>0.1</v>
      </c>
      <c r="D102">
        <v>0.1</v>
      </c>
      <c r="E102">
        <v>0.1</v>
      </c>
      <c r="F102">
        <v>0.1</v>
      </c>
      <c r="G102">
        <v>0.1</v>
      </c>
      <c r="H102">
        <v>0.1</v>
      </c>
      <c r="I102">
        <v>0.1</v>
      </c>
      <c r="J102">
        <v>0.1</v>
      </c>
      <c r="K102">
        <v>0.1</v>
      </c>
      <c r="L102">
        <v>0</v>
      </c>
    </row>
    <row r="103" spans="1:12">
      <c r="A103">
        <v>0</v>
      </c>
      <c r="B103">
        <v>0</v>
      </c>
      <c r="C103">
        <v>0</v>
      </c>
      <c r="D103">
        <v>0</v>
      </c>
      <c r="E103">
        <v>0</v>
      </c>
      <c r="F103">
        <v>2</v>
      </c>
      <c r="G103">
        <v>0</v>
      </c>
      <c r="H103">
        <v>0</v>
      </c>
      <c r="I103">
        <v>2</v>
      </c>
      <c r="J103">
        <v>0</v>
      </c>
      <c r="K103">
        <v>5</v>
      </c>
      <c r="L103">
        <v>0</v>
      </c>
    </row>
    <row r="104" spans="1:12">
      <c r="A104">
        <v>0</v>
      </c>
      <c r="B104">
        <v>0</v>
      </c>
      <c r="C104">
        <v>0</v>
      </c>
      <c r="D104">
        <v>0.1</v>
      </c>
      <c r="E104">
        <v>0</v>
      </c>
      <c r="F104">
        <v>0.2</v>
      </c>
      <c r="G104">
        <v>0.1</v>
      </c>
      <c r="H104">
        <v>0.2</v>
      </c>
      <c r="I104">
        <v>0.1</v>
      </c>
      <c r="J104">
        <v>0.2</v>
      </c>
      <c r="K104">
        <v>0.1</v>
      </c>
      <c r="L104">
        <v>0</v>
      </c>
    </row>
    <row r="105" spans="1:12">
      <c r="A105">
        <v>0</v>
      </c>
      <c r="B105">
        <v>0</v>
      </c>
      <c r="C105">
        <v>0.1</v>
      </c>
      <c r="D105">
        <v>0.1</v>
      </c>
      <c r="E105">
        <v>0.1</v>
      </c>
      <c r="F105">
        <v>0.1</v>
      </c>
      <c r="G105">
        <v>0.1</v>
      </c>
      <c r="H105">
        <v>0.1</v>
      </c>
      <c r="I105">
        <v>0.1</v>
      </c>
      <c r="J105">
        <v>0.1</v>
      </c>
      <c r="K105">
        <v>0.1</v>
      </c>
      <c r="L105">
        <v>0.1</v>
      </c>
    </row>
    <row r="106" spans="1:12">
      <c r="A106">
        <v>0</v>
      </c>
      <c r="B106">
        <v>0</v>
      </c>
      <c r="C106">
        <v>0.1</v>
      </c>
      <c r="D106">
        <v>0.1</v>
      </c>
      <c r="E106">
        <v>0.1</v>
      </c>
      <c r="F106">
        <v>0.1</v>
      </c>
      <c r="G106">
        <v>0.1</v>
      </c>
      <c r="H106">
        <v>0.1</v>
      </c>
      <c r="I106">
        <v>0.1</v>
      </c>
      <c r="J106">
        <v>0.1</v>
      </c>
      <c r="K106">
        <v>0.1</v>
      </c>
      <c r="L106">
        <v>0.1</v>
      </c>
    </row>
    <row r="107" spans="1:12">
      <c r="A107">
        <v>0</v>
      </c>
      <c r="B107">
        <v>0</v>
      </c>
      <c r="C107">
        <v>0.1</v>
      </c>
      <c r="D107">
        <v>0.1</v>
      </c>
      <c r="E107">
        <v>0.1</v>
      </c>
      <c r="F107">
        <v>0.1</v>
      </c>
      <c r="G107">
        <v>0.1</v>
      </c>
      <c r="H107">
        <v>0.1</v>
      </c>
      <c r="I107">
        <v>0.1</v>
      </c>
      <c r="J107">
        <v>0.1</v>
      </c>
      <c r="K107">
        <v>0.1</v>
      </c>
      <c r="L107">
        <v>0.1</v>
      </c>
    </row>
    <row r="108" spans="1:12">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c r="A110">
        <v>0</v>
      </c>
      <c r="B110">
        <v>0.05</v>
      </c>
      <c r="C110">
        <v>0.1</v>
      </c>
      <c r="D110">
        <v>0.1</v>
      </c>
      <c r="E110">
        <v>0.1</v>
      </c>
      <c r="F110">
        <v>0.1</v>
      </c>
      <c r="G110">
        <v>0.1</v>
      </c>
      <c r="H110">
        <v>0.1</v>
      </c>
      <c r="I110">
        <v>0.1</v>
      </c>
      <c r="J110">
        <v>0.1</v>
      </c>
      <c r="K110">
        <v>0.15</v>
      </c>
      <c r="L110">
        <v>0</v>
      </c>
    </row>
    <row r="111" spans="1:12">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c r="A116">
        <v>0</v>
      </c>
      <c r="B116">
        <v>0</v>
      </c>
      <c r="C116">
        <v>0</v>
      </c>
      <c r="D116">
        <v>0</v>
      </c>
      <c r="E116">
        <v>0</v>
      </c>
      <c r="F116">
        <v>1</v>
      </c>
      <c r="G116">
        <v>0</v>
      </c>
      <c r="H116">
        <v>0</v>
      </c>
      <c r="I116">
        <v>0</v>
      </c>
      <c r="J116">
        <v>0</v>
      </c>
      <c r="K116">
        <v>0</v>
      </c>
      <c r="L116">
        <v>0</v>
      </c>
    </row>
    <row r="117" spans="1:12">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c r="A119">
        <v>0</v>
      </c>
      <c r="B119">
        <v>0</v>
      </c>
      <c r="C119">
        <v>0</v>
      </c>
      <c r="D119">
        <v>0</v>
      </c>
      <c r="E119">
        <v>0</v>
      </c>
      <c r="F119">
        <v>1</v>
      </c>
      <c r="G119">
        <v>0</v>
      </c>
      <c r="H119">
        <v>0</v>
      </c>
      <c r="I119">
        <v>0</v>
      </c>
      <c r="J119">
        <v>0</v>
      </c>
      <c r="K119">
        <v>0</v>
      </c>
      <c r="L119">
        <v>0</v>
      </c>
    </row>
    <row r="120" spans="1:12">
      <c r="A120">
        <v>0</v>
      </c>
      <c r="B120">
        <v>0</v>
      </c>
      <c r="C120">
        <v>0</v>
      </c>
      <c r="D120">
        <v>0</v>
      </c>
      <c r="E120">
        <v>0</v>
      </c>
      <c r="F120">
        <v>5</v>
      </c>
      <c r="G120">
        <v>0</v>
      </c>
      <c r="H120">
        <v>0</v>
      </c>
      <c r="I120">
        <v>1</v>
      </c>
      <c r="J120">
        <v>0</v>
      </c>
      <c r="K120">
        <v>5</v>
      </c>
      <c r="L120">
        <v>0</v>
      </c>
    </row>
    <row r="121" spans="1:12">
      <c r="A121">
        <v>0</v>
      </c>
      <c r="B121">
        <v>0</v>
      </c>
      <c r="C121">
        <v>1</v>
      </c>
      <c r="D121">
        <v>0</v>
      </c>
      <c r="E121">
        <v>0</v>
      </c>
      <c r="F121">
        <v>1</v>
      </c>
      <c r="G121">
        <v>0</v>
      </c>
      <c r="H121">
        <v>0</v>
      </c>
      <c r="I121">
        <v>1</v>
      </c>
      <c r="J121">
        <v>0</v>
      </c>
      <c r="K121">
        <v>1</v>
      </c>
      <c r="L121">
        <v>0</v>
      </c>
    </row>
    <row r="122" spans="1:12">
      <c r="A122">
        <v>0</v>
      </c>
      <c r="B122">
        <v>0</v>
      </c>
      <c r="C122">
        <v>0</v>
      </c>
      <c r="D122">
        <v>0</v>
      </c>
      <c r="E122">
        <v>0</v>
      </c>
      <c r="F122">
        <v>7</v>
      </c>
      <c r="G122">
        <v>0</v>
      </c>
      <c r="H122">
        <v>0</v>
      </c>
      <c r="I122">
        <v>0</v>
      </c>
      <c r="J122">
        <v>0</v>
      </c>
      <c r="K122">
        <v>8</v>
      </c>
      <c r="L122">
        <v>0</v>
      </c>
    </row>
    <row r="123" spans="1:12">
      <c r="A123">
        <v>0</v>
      </c>
      <c r="B123">
        <v>0</v>
      </c>
      <c r="C123">
        <v>1</v>
      </c>
      <c r="D123">
        <v>0</v>
      </c>
      <c r="E123">
        <v>0</v>
      </c>
      <c r="F123">
        <v>0</v>
      </c>
      <c r="G123">
        <v>0</v>
      </c>
      <c r="H123">
        <v>0</v>
      </c>
      <c r="I123">
        <v>0</v>
      </c>
      <c r="J123">
        <v>0</v>
      </c>
      <c r="K123">
        <v>0</v>
      </c>
      <c r="L123">
        <v>0</v>
      </c>
    </row>
    <row r="124" spans="1:12">
      <c r="A124">
        <v>0</v>
      </c>
      <c r="B124">
        <v>0</v>
      </c>
      <c r="C124">
        <v>0</v>
      </c>
      <c r="D124">
        <v>0</v>
      </c>
      <c r="E124">
        <v>0</v>
      </c>
      <c r="F124">
        <v>1</v>
      </c>
      <c r="G124">
        <v>0</v>
      </c>
      <c r="H124">
        <v>0</v>
      </c>
      <c r="I124">
        <v>0</v>
      </c>
      <c r="J124">
        <v>0</v>
      </c>
      <c r="K124">
        <v>0</v>
      </c>
      <c r="L124">
        <v>0</v>
      </c>
    </row>
  </sheetData>
  <autoFilter ref="A1:L124"/>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28"/>
  <sheetViews>
    <sheetView topLeftCell="AD1" workbookViewId="0">
      <pane ySplit="4" topLeftCell="A20" activePane="bottomLeft" state="frozenSplit"/>
      <selection pane="bottomLeft" activeCell="AM21" sqref="AM21"/>
    </sheetView>
  </sheetViews>
  <sheetFormatPr baseColWidth="10" defaultColWidth="11.42578125" defaultRowHeight="110.25" customHeight="1"/>
  <cols>
    <col min="1" max="1" width="13.42578125" customWidth="1"/>
    <col min="2" max="2" width="12.85546875" customWidth="1"/>
    <col min="3" max="3" width="8.7109375" customWidth="1"/>
    <col min="4" max="4" width="11.42578125" style="86" customWidth="1"/>
    <col min="5" max="5" width="42.85546875" style="86" customWidth="1"/>
    <col min="6" max="7" width="11.42578125" style="86" customWidth="1"/>
    <col min="8" max="8" width="36.140625" customWidth="1"/>
    <col min="9" max="9" width="23.140625" style="4" customWidth="1"/>
    <col min="10" max="10" width="17.42578125" customWidth="1"/>
    <col min="11" max="12" width="11.42578125" style="2" customWidth="1"/>
    <col min="13" max="14" width="11.42578125" customWidth="1"/>
    <col min="15" max="16" width="11.42578125" style="10" customWidth="1"/>
    <col min="17" max="17" width="11.42578125" customWidth="1"/>
    <col min="18" max="19" width="9.7109375" customWidth="1"/>
    <col min="20" max="20" width="34.28515625" customWidth="1"/>
    <col min="21" max="22" width="9.7109375" customWidth="1"/>
    <col min="23" max="23" width="34.28515625" customWidth="1"/>
    <col min="24" max="25" width="9.7109375" customWidth="1"/>
    <col min="26" max="26" width="34.28515625" customWidth="1"/>
    <col min="27" max="27" width="9.7109375" customWidth="1"/>
    <col min="28" max="28" width="16.28515625" customWidth="1"/>
    <col min="29" max="29" width="34.28515625" customWidth="1"/>
    <col min="30" max="31" width="9.7109375" customWidth="1"/>
    <col min="32" max="32" width="34.28515625" customWidth="1"/>
    <col min="33" max="34" width="9.7109375" customWidth="1"/>
    <col min="35" max="35" width="34.28515625" customWidth="1"/>
    <col min="36" max="37" width="9.7109375" customWidth="1"/>
    <col min="38" max="38" width="34.28515625" customWidth="1"/>
    <col min="39" max="40" width="9.7109375" customWidth="1"/>
    <col min="41" max="41" width="34.28515625" customWidth="1"/>
    <col min="42" max="43" width="9.7109375" hidden="1" customWidth="1"/>
    <col min="44" max="44" width="34.28515625" hidden="1" customWidth="1"/>
    <col min="45" max="46" width="9.7109375" hidden="1" customWidth="1"/>
    <col min="47" max="47" width="34.28515625" hidden="1" customWidth="1"/>
    <col min="48" max="49" width="9.7109375" hidden="1" customWidth="1"/>
    <col min="50" max="50" width="34.28515625" hidden="1" customWidth="1"/>
    <col min="51" max="52" width="9.7109375" hidden="1" customWidth="1"/>
    <col min="53" max="53" width="34.28515625" hidden="1" customWidth="1"/>
    <col min="54" max="54" width="15.140625" customWidth="1"/>
    <col min="55" max="57" width="11.42578125" style="322" customWidth="1"/>
    <col min="58" max="58" width="12.85546875" style="322" customWidth="1"/>
    <col min="59" max="59" width="13.5703125" style="322" customWidth="1"/>
    <col min="60" max="60" width="11.42578125" style="322" customWidth="1"/>
    <col min="61" max="67" width="11.42578125" customWidth="1"/>
    <col min="68" max="68" width="15.5703125" style="14" customWidth="1"/>
    <col min="69" max="69" width="16.28515625" style="14" customWidth="1"/>
    <col min="70" max="70" width="16.7109375" style="13" customWidth="1"/>
  </cols>
  <sheetData>
    <row r="1" spans="1:71" ht="23.25">
      <c r="B1" s="771" t="s">
        <v>12</v>
      </c>
      <c r="C1" s="7" t="s">
        <v>13</v>
      </c>
      <c r="D1" s="79"/>
      <c r="E1" s="79"/>
      <c r="F1" s="79"/>
      <c r="G1" s="79"/>
      <c r="H1" s="8"/>
      <c r="I1" s="8"/>
      <c r="J1" s="8"/>
      <c r="K1" s="8"/>
      <c r="L1" s="8"/>
      <c r="M1" s="8"/>
      <c r="N1" s="8"/>
      <c r="O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298"/>
      <c r="BD1" s="298"/>
      <c r="BE1" s="298"/>
      <c r="BF1" s="298"/>
      <c r="BG1" s="298"/>
      <c r="BH1" s="298"/>
      <c r="BI1" s="8"/>
      <c r="BJ1" s="8"/>
      <c r="BK1" s="8"/>
      <c r="BL1" s="9"/>
      <c r="BM1" s="759" t="s">
        <v>14</v>
      </c>
      <c r="BN1" s="760"/>
      <c r="BO1" s="760"/>
      <c r="BR1"/>
    </row>
    <row r="2" spans="1:71" ht="25.5">
      <c r="B2" s="772"/>
      <c r="C2" s="743" t="s">
        <v>15</v>
      </c>
      <c r="D2" s="743" t="s">
        <v>16</v>
      </c>
      <c r="E2" s="743"/>
      <c r="F2" s="743"/>
      <c r="G2" s="744"/>
      <c r="H2" s="745" t="s">
        <v>17</v>
      </c>
      <c r="I2" s="747" t="s">
        <v>18</v>
      </c>
      <c r="J2" s="749" t="s">
        <v>19</v>
      </c>
      <c r="K2" s="755" t="s">
        <v>20</v>
      </c>
      <c r="L2" s="756"/>
      <c r="M2" s="751" t="s">
        <v>21</v>
      </c>
      <c r="N2" s="743" t="s">
        <v>22</v>
      </c>
      <c r="O2" s="763" t="s">
        <v>23</v>
      </c>
      <c r="Q2" s="747" t="s">
        <v>24</v>
      </c>
      <c r="R2" s="279" t="s">
        <v>25</v>
      </c>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765" t="s">
        <v>26</v>
      </c>
      <c r="BC2" s="769" t="s">
        <v>27</v>
      </c>
      <c r="BD2" s="769" t="s">
        <v>28</v>
      </c>
      <c r="BE2" s="769" t="s">
        <v>29</v>
      </c>
      <c r="BF2" s="769" t="s">
        <v>30</v>
      </c>
      <c r="BG2" s="769" t="s">
        <v>31</v>
      </c>
      <c r="BH2" s="769" t="s">
        <v>32</v>
      </c>
      <c r="BI2" s="280" t="s">
        <v>33</v>
      </c>
      <c r="BJ2" s="765" t="s">
        <v>34</v>
      </c>
      <c r="BK2" s="767" t="s">
        <v>35</v>
      </c>
      <c r="BL2" s="768"/>
      <c r="BM2" s="761"/>
      <c r="BN2" s="762"/>
      <c r="BO2" s="762"/>
      <c r="BR2"/>
    </row>
    <row r="3" spans="1:71" ht="15">
      <c r="B3" s="772"/>
      <c r="C3" s="747"/>
      <c r="D3" s="338"/>
      <c r="E3" s="338"/>
      <c r="F3" s="338"/>
      <c r="G3" s="5"/>
      <c r="H3" s="745"/>
      <c r="I3" s="747"/>
      <c r="J3" s="749"/>
      <c r="K3" s="757"/>
      <c r="L3" s="758"/>
      <c r="M3" s="749"/>
      <c r="N3" s="747"/>
      <c r="O3" s="764"/>
      <c r="Q3" s="747"/>
      <c r="R3" s="752" t="s">
        <v>36</v>
      </c>
      <c r="S3" s="752"/>
      <c r="T3" s="753"/>
      <c r="U3" s="754" t="s">
        <v>37</v>
      </c>
      <c r="V3" s="754"/>
      <c r="W3" s="754"/>
      <c r="X3" s="754" t="s">
        <v>38</v>
      </c>
      <c r="Y3" s="754"/>
      <c r="Z3" s="754"/>
      <c r="AA3" s="754" t="s">
        <v>39</v>
      </c>
      <c r="AB3" s="754"/>
      <c r="AC3" s="754"/>
      <c r="AD3" s="754" t="s">
        <v>40</v>
      </c>
      <c r="AE3" s="754"/>
      <c r="AF3" s="754"/>
      <c r="AG3" s="754" t="s">
        <v>41</v>
      </c>
      <c r="AH3" s="754"/>
      <c r="AI3" s="754"/>
      <c r="AJ3" s="754" t="s">
        <v>42</v>
      </c>
      <c r="AK3" s="754"/>
      <c r="AL3" s="754"/>
      <c r="AM3" s="754" t="s">
        <v>43</v>
      </c>
      <c r="AN3" s="754"/>
      <c r="AO3" s="754"/>
      <c r="AP3" s="754" t="s">
        <v>44</v>
      </c>
      <c r="AQ3" s="754"/>
      <c r="AR3" s="754"/>
      <c r="AS3" s="754" t="s">
        <v>45</v>
      </c>
      <c r="AT3" s="754"/>
      <c r="AU3" s="754"/>
      <c r="AV3" s="754" t="s">
        <v>46</v>
      </c>
      <c r="AW3" s="754"/>
      <c r="AX3" s="754"/>
      <c r="AY3" s="754" t="s">
        <v>47</v>
      </c>
      <c r="AZ3" s="754"/>
      <c r="BA3" s="754"/>
      <c r="BB3" s="765"/>
      <c r="BC3" s="769"/>
      <c r="BD3" s="769"/>
      <c r="BE3" s="769"/>
      <c r="BF3" s="769"/>
      <c r="BG3" s="769"/>
      <c r="BH3" s="769"/>
      <c r="BI3" s="280"/>
      <c r="BJ3" s="765"/>
      <c r="BK3" s="3"/>
      <c r="BL3" s="3"/>
      <c r="BM3" s="340"/>
      <c r="BN3" s="340"/>
      <c r="BO3" s="340"/>
      <c r="BR3"/>
    </row>
    <row r="4" spans="1:71" ht="26.25" thickBot="1">
      <c r="A4" s="1"/>
      <c r="B4" s="773"/>
      <c r="C4" s="748"/>
      <c r="D4" s="15" t="s">
        <v>48</v>
      </c>
      <c r="E4" s="15" t="s">
        <v>49</v>
      </c>
      <c r="F4" s="15" t="s">
        <v>50</v>
      </c>
      <c r="G4" s="16" t="s">
        <v>51</v>
      </c>
      <c r="H4" s="746"/>
      <c r="I4" s="748"/>
      <c r="J4" s="750"/>
      <c r="K4" s="17" t="s">
        <v>52</v>
      </c>
      <c r="L4" s="17" t="s">
        <v>53</v>
      </c>
      <c r="M4" s="750"/>
      <c r="N4" s="748"/>
      <c r="O4" s="764"/>
      <c r="Q4" s="748"/>
      <c r="R4" s="18" t="s">
        <v>54</v>
      </c>
      <c r="S4" s="19" t="s">
        <v>55</v>
      </c>
      <c r="T4" s="19" t="s">
        <v>56</v>
      </c>
      <c r="U4" s="20" t="s">
        <v>54</v>
      </c>
      <c r="V4" s="21" t="s">
        <v>55</v>
      </c>
      <c r="W4" s="21" t="s">
        <v>56</v>
      </c>
      <c r="X4" s="22" t="s">
        <v>54</v>
      </c>
      <c r="Y4" s="19" t="s">
        <v>55</v>
      </c>
      <c r="Z4" s="19" t="s">
        <v>56</v>
      </c>
      <c r="AA4" s="20" t="s">
        <v>54</v>
      </c>
      <c r="AB4" s="21" t="s">
        <v>55</v>
      </c>
      <c r="AC4" s="21" t="s">
        <v>56</v>
      </c>
      <c r="AD4" s="22" t="s">
        <v>54</v>
      </c>
      <c r="AE4" s="19" t="s">
        <v>55</v>
      </c>
      <c r="AF4" s="19" t="s">
        <v>56</v>
      </c>
      <c r="AG4" s="20" t="s">
        <v>54</v>
      </c>
      <c r="AH4" s="21" t="s">
        <v>55</v>
      </c>
      <c r="AI4" s="21" t="s">
        <v>56</v>
      </c>
      <c r="AJ4" s="22" t="s">
        <v>54</v>
      </c>
      <c r="AK4" s="19" t="s">
        <v>55</v>
      </c>
      <c r="AL4" s="19" t="s">
        <v>56</v>
      </c>
      <c r="AM4" s="20" t="s">
        <v>54</v>
      </c>
      <c r="AN4" s="21" t="s">
        <v>55</v>
      </c>
      <c r="AO4" s="21" t="s">
        <v>56</v>
      </c>
      <c r="AP4" s="22" t="s">
        <v>54</v>
      </c>
      <c r="AQ4" s="19" t="s">
        <v>55</v>
      </c>
      <c r="AR4" s="19" t="s">
        <v>56</v>
      </c>
      <c r="AS4" s="20" t="s">
        <v>54</v>
      </c>
      <c r="AT4" s="21" t="s">
        <v>55</v>
      </c>
      <c r="AU4" s="21" t="s">
        <v>56</v>
      </c>
      <c r="AV4" s="22" t="s">
        <v>54</v>
      </c>
      <c r="AW4" s="19" t="s">
        <v>55</v>
      </c>
      <c r="AX4" s="19" t="s">
        <v>56</v>
      </c>
      <c r="AY4" s="20" t="s">
        <v>54</v>
      </c>
      <c r="AZ4" s="21" t="s">
        <v>55</v>
      </c>
      <c r="BA4" s="21" t="s">
        <v>56</v>
      </c>
      <c r="BB4" s="766"/>
      <c r="BC4" s="770"/>
      <c r="BD4" s="770"/>
      <c r="BE4" s="770"/>
      <c r="BF4" s="770"/>
      <c r="BG4" s="770"/>
      <c r="BH4" s="770"/>
      <c r="BI4" s="281"/>
      <c r="BJ4" s="766"/>
      <c r="BK4" s="23" t="s">
        <v>57</v>
      </c>
      <c r="BL4" s="339" t="s">
        <v>58</v>
      </c>
      <c r="BM4" s="24" t="s">
        <v>59</v>
      </c>
      <c r="BN4" s="24" t="s">
        <v>60</v>
      </c>
      <c r="BO4" s="25" t="s">
        <v>61</v>
      </c>
      <c r="BP4" s="26" t="s">
        <v>62</v>
      </c>
      <c r="BQ4" s="26" t="s">
        <v>63</v>
      </c>
      <c r="BR4" s="26" t="s">
        <v>64</v>
      </c>
    </row>
    <row r="5" spans="1:71" s="35" customFormat="1" ht="114.75" customHeight="1" thickBot="1">
      <c r="A5" s="34"/>
      <c r="B5" s="36" t="s">
        <v>65</v>
      </c>
      <c r="C5" s="783" t="s">
        <v>66</v>
      </c>
      <c r="D5" s="80" t="s">
        <v>67</v>
      </c>
      <c r="E5" s="80" t="s">
        <v>68</v>
      </c>
      <c r="F5" s="80" t="s">
        <v>69</v>
      </c>
      <c r="G5" s="80" t="s">
        <v>70</v>
      </c>
      <c r="H5" s="341" t="s">
        <v>71</v>
      </c>
      <c r="I5" s="341" t="s">
        <v>72</v>
      </c>
      <c r="J5" s="341" t="s">
        <v>72</v>
      </c>
      <c r="K5" s="37">
        <v>44197</v>
      </c>
      <c r="L5" s="37">
        <v>44561</v>
      </c>
      <c r="M5" s="341" t="s">
        <v>73</v>
      </c>
      <c r="N5" s="341" t="s">
        <v>74</v>
      </c>
      <c r="O5" s="341">
        <v>100</v>
      </c>
      <c r="P5" s="103">
        <f t="shared" ref="P5:P38" si="0">+AY5+AV5+AS5+AP5+AM5+AJ5+AG5+AD5+AA5+X5+U5+R5</f>
        <v>100</v>
      </c>
      <c r="Q5" s="348">
        <v>0.33</v>
      </c>
      <c r="R5" s="348">
        <v>8</v>
      </c>
      <c r="S5" s="348"/>
      <c r="T5" s="348" t="s">
        <v>75</v>
      </c>
      <c r="U5" s="348">
        <v>8</v>
      </c>
      <c r="V5" s="348"/>
      <c r="W5" s="348" t="s">
        <v>75</v>
      </c>
      <c r="X5" s="348">
        <v>8</v>
      </c>
      <c r="Y5" s="348"/>
      <c r="Z5" s="348" t="s">
        <v>75</v>
      </c>
      <c r="AA5" s="348">
        <v>8</v>
      </c>
      <c r="AB5" s="348"/>
      <c r="AC5" s="348" t="s">
        <v>75</v>
      </c>
      <c r="AD5" s="348">
        <v>12</v>
      </c>
      <c r="AE5" s="348"/>
      <c r="AF5" s="348"/>
      <c r="AG5" s="348">
        <v>8</v>
      </c>
      <c r="AH5" s="348"/>
      <c r="AI5" s="348"/>
      <c r="AJ5" s="348">
        <v>8</v>
      </c>
      <c r="AK5" s="348"/>
      <c r="AL5" s="348"/>
      <c r="AM5" s="348">
        <v>8</v>
      </c>
      <c r="AN5" s="348"/>
      <c r="AO5" s="348"/>
      <c r="AP5" s="348">
        <v>8</v>
      </c>
      <c r="AQ5" s="348"/>
      <c r="AR5" s="348"/>
      <c r="AS5" s="348">
        <v>8</v>
      </c>
      <c r="AT5" s="348"/>
      <c r="AU5" s="348"/>
      <c r="AV5" s="348">
        <v>8</v>
      </c>
      <c r="AW5" s="348"/>
      <c r="AX5" s="348"/>
      <c r="AY5" s="348">
        <v>8</v>
      </c>
      <c r="AZ5" s="348"/>
      <c r="BA5" s="57"/>
      <c r="BB5" s="184" t="s">
        <v>76</v>
      </c>
      <c r="BC5" s="299" t="s">
        <v>77</v>
      </c>
      <c r="BD5" s="299" t="s">
        <v>78</v>
      </c>
      <c r="BE5" s="299" t="s">
        <v>79</v>
      </c>
      <c r="BF5" s="299" t="s">
        <v>80</v>
      </c>
      <c r="BG5" s="299" t="s">
        <v>81</v>
      </c>
      <c r="BH5" s="299" t="s">
        <v>82</v>
      </c>
      <c r="BI5" s="150" t="s">
        <v>83</v>
      </c>
      <c r="BJ5" s="150" t="s">
        <v>84</v>
      </c>
      <c r="BK5" s="150" t="s">
        <v>85</v>
      </c>
      <c r="BL5" s="151">
        <v>1</v>
      </c>
      <c r="BM5" s="151">
        <v>0</v>
      </c>
      <c r="BN5" s="151">
        <v>1</v>
      </c>
      <c r="BO5" s="151">
        <v>2</v>
      </c>
      <c r="BP5" s="349">
        <f t="shared" ref="BP5" si="1">+R5+U5+X5+AA5</f>
        <v>32</v>
      </c>
      <c r="BQ5" s="349">
        <f t="shared" ref="BQ5" si="2">+S5+V5+Y5+AB5</f>
        <v>0</v>
      </c>
      <c r="BR5" s="219">
        <f>+IF(BP5=0,+IF(BQ5=0,"No programación, No avance",+IF(BQ5&gt;0,+IF(BP5=0,BQ5/O5))),BQ5/BP5)</f>
        <v>0</v>
      </c>
      <c r="BS5" s="58">
        <f>+AVERAGE(BR5:BR7)</f>
        <v>0</v>
      </c>
    </row>
    <row r="6" spans="1:71" s="34" customFormat="1" ht="106.5" customHeight="1" thickBot="1">
      <c r="B6" s="36" t="s">
        <v>86</v>
      </c>
      <c r="C6" s="781"/>
      <c r="D6" s="81" t="s">
        <v>67</v>
      </c>
      <c r="E6" s="81" t="s">
        <v>68</v>
      </c>
      <c r="F6" s="81" t="s">
        <v>69</v>
      </c>
      <c r="G6" s="81" t="s">
        <v>70</v>
      </c>
      <c r="H6" s="342" t="s">
        <v>87</v>
      </c>
      <c r="I6" s="342" t="s">
        <v>88</v>
      </c>
      <c r="J6" s="342" t="s">
        <v>88</v>
      </c>
      <c r="K6" s="38">
        <v>44197</v>
      </c>
      <c r="L6" s="38">
        <v>44561</v>
      </c>
      <c r="M6" s="342" t="s">
        <v>89</v>
      </c>
      <c r="N6" s="342" t="s">
        <v>90</v>
      </c>
      <c r="O6" s="342">
        <v>1</v>
      </c>
      <c r="P6" s="104">
        <f t="shared" si="0"/>
        <v>1</v>
      </c>
      <c r="Q6" s="349">
        <v>0.33</v>
      </c>
      <c r="R6" s="349">
        <v>0</v>
      </c>
      <c r="S6" s="349"/>
      <c r="T6" s="348" t="s">
        <v>75</v>
      </c>
      <c r="U6" s="349">
        <v>0</v>
      </c>
      <c r="V6" s="349"/>
      <c r="W6" s="348" t="s">
        <v>75</v>
      </c>
      <c r="X6" s="349">
        <v>0</v>
      </c>
      <c r="Y6" s="349"/>
      <c r="Z6" s="348" t="s">
        <v>75</v>
      </c>
      <c r="AA6" s="349">
        <v>0</v>
      </c>
      <c r="AB6" s="348"/>
      <c r="AC6" s="348" t="s">
        <v>75</v>
      </c>
      <c r="AD6" s="349">
        <v>0</v>
      </c>
      <c r="AE6" s="349"/>
      <c r="AF6" s="349"/>
      <c r="AG6" s="349">
        <v>0.4</v>
      </c>
      <c r="AH6" s="349"/>
      <c r="AI6" s="349"/>
      <c r="AJ6" s="349">
        <v>0</v>
      </c>
      <c r="AK6" s="349"/>
      <c r="AL6" s="349"/>
      <c r="AM6" s="349">
        <v>0</v>
      </c>
      <c r="AN6" s="349"/>
      <c r="AO6" s="349"/>
      <c r="AP6" s="349">
        <v>0</v>
      </c>
      <c r="AQ6" s="349"/>
      <c r="AR6" s="349"/>
      <c r="AS6" s="349">
        <v>0</v>
      </c>
      <c r="AT6" s="349"/>
      <c r="AU6" s="349"/>
      <c r="AV6" s="349">
        <v>0.6</v>
      </c>
      <c r="AW6" s="349"/>
      <c r="AX6" s="349"/>
      <c r="AY6" s="349">
        <v>0</v>
      </c>
      <c r="AZ6" s="349"/>
      <c r="BA6" s="59"/>
      <c r="BB6" s="184" t="s">
        <v>76</v>
      </c>
      <c r="BC6" s="299" t="s">
        <v>77</v>
      </c>
      <c r="BD6" s="299" t="s">
        <v>78</v>
      </c>
      <c r="BE6" s="299" t="s">
        <v>91</v>
      </c>
      <c r="BF6" s="299" t="s">
        <v>92</v>
      </c>
      <c r="BG6" s="299" t="s">
        <v>81</v>
      </c>
      <c r="BH6" s="299" t="s">
        <v>82</v>
      </c>
      <c r="BI6" s="150" t="s">
        <v>83</v>
      </c>
      <c r="BJ6" s="150" t="s">
        <v>93</v>
      </c>
      <c r="BK6" s="150" t="s">
        <v>85</v>
      </c>
      <c r="BL6" s="151">
        <v>1</v>
      </c>
      <c r="BM6" s="151">
        <v>0</v>
      </c>
      <c r="BN6" s="151">
        <v>1</v>
      </c>
      <c r="BO6" s="151">
        <v>2</v>
      </c>
      <c r="BP6" s="349">
        <f t="shared" ref="BP6:BP16" si="3">+R6+U6+X6+AA6</f>
        <v>0</v>
      </c>
      <c r="BQ6" s="349">
        <f t="shared" ref="BQ6:BQ16" si="4">+S6+V6+Y6+AB6</f>
        <v>0</v>
      </c>
      <c r="BR6" s="219" t="str">
        <f t="shared" ref="BR6:BR71" si="5">+IF(BP6=0,+IF(BQ6=0,"No programación, No avance",+IF(BQ6&gt;0,+IF(BP6=0,BQ6/O6))),BQ6/BP6)</f>
        <v>No programación, No avance</v>
      </c>
      <c r="BS6" s="149"/>
    </row>
    <row r="7" spans="1:71" s="34" customFormat="1" ht="84.75" customHeight="1" thickBot="1">
      <c r="B7" s="36" t="s">
        <v>94</v>
      </c>
      <c r="C7" s="782"/>
      <c r="D7" s="83" t="s">
        <v>67</v>
      </c>
      <c r="E7" s="83" t="s">
        <v>68</v>
      </c>
      <c r="F7" s="83" t="s">
        <v>69</v>
      </c>
      <c r="G7" s="83" t="s">
        <v>70</v>
      </c>
      <c r="H7" s="343" t="s">
        <v>95</v>
      </c>
      <c r="I7" s="343" t="s">
        <v>96</v>
      </c>
      <c r="J7" s="343" t="s">
        <v>96</v>
      </c>
      <c r="K7" s="41">
        <v>44197</v>
      </c>
      <c r="L7" s="41">
        <v>44561</v>
      </c>
      <c r="M7" s="343" t="s">
        <v>89</v>
      </c>
      <c r="N7" s="343" t="s">
        <v>90</v>
      </c>
      <c r="O7" s="343">
        <v>0.25</v>
      </c>
      <c r="P7" s="111">
        <f t="shared" si="0"/>
        <v>0.25</v>
      </c>
      <c r="Q7" s="217">
        <v>0.34</v>
      </c>
      <c r="R7" s="217">
        <v>0</v>
      </c>
      <c r="S7" s="217"/>
      <c r="T7" s="348" t="s">
        <v>75</v>
      </c>
      <c r="U7" s="217">
        <v>0</v>
      </c>
      <c r="V7" s="217"/>
      <c r="W7" s="348" t="s">
        <v>75</v>
      </c>
      <c r="X7" s="217">
        <v>0</v>
      </c>
      <c r="Y7" s="217"/>
      <c r="Z7" s="348" t="s">
        <v>75</v>
      </c>
      <c r="AA7" s="217">
        <v>0</v>
      </c>
      <c r="AB7" s="348"/>
      <c r="AC7" s="348" t="s">
        <v>75</v>
      </c>
      <c r="AD7" s="217">
        <v>0</v>
      </c>
      <c r="AE7" s="217"/>
      <c r="AF7" s="217"/>
      <c r="AG7" s="217">
        <v>0</v>
      </c>
      <c r="AH7" s="217"/>
      <c r="AI7" s="217"/>
      <c r="AJ7" s="217">
        <v>0</v>
      </c>
      <c r="AK7" s="217"/>
      <c r="AL7" s="217"/>
      <c r="AM7" s="217">
        <v>0</v>
      </c>
      <c r="AN7" s="217"/>
      <c r="AO7" s="217"/>
      <c r="AP7" s="217">
        <v>0</v>
      </c>
      <c r="AQ7" s="217"/>
      <c r="AR7" s="217"/>
      <c r="AS7" s="217">
        <v>0</v>
      </c>
      <c r="AT7" s="217"/>
      <c r="AU7" s="217"/>
      <c r="AV7" s="217">
        <v>0.25</v>
      </c>
      <c r="AW7" s="217"/>
      <c r="AX7" s="217"/>
      <c r="AY7" s="217">
        <v>0</v>
      </c>
      <c r="AZ7" s="217"/>
      <c r="BA7" s="61"/>
      <c r="BB7" s="185" t="s">
        <v>76</v>
      </c>
      <c r="BC7" s="300" t="s">
        <v>77</v>
      </c>
      <c r="BD7" s="300" t="s">
        <v>78</v>
      </c>
      <c r="BE7" s="300" t="s">
        <v>91</v>
      </c>
      <c r="BF7" s="300" t="s">
        <v>92</v>
      </c>
      <c r="BG7" s="300" t="s">
        <v>81</v>
      </c>
      <c r="BH7" s="300" t="s">
        <v>82</v>
      </c>
      <c r="BI7" s="157" t="s">
        <v>83</v>
      </c>
      <c r="BJ7" s="157" t="s">
        <v>93</v>
      </c>
      <c r="BK7" s="157" t="s">
        <v>85</v>
      </c>
      <c r="BL7" s="158">
        <v>3</v>
      </c>
      <c r="BM7" s="158">
        <v>0</v>
      </c>
      <c r="BN7" s="158">
        <v>1</v>
      </c>
      <c r="BO7" s="158">
        <v>4</v>
      </c>
      <c r="BP7" s="349">
        <f t="shared" si="3"/>
        <v>0</v>
      </c>
      <c r="BQ7" s="349">
        <f t="shared" si="4"/>
        <v>0</v>
      </c>
      <c r="BR7" s="159" t="str">
        <f t="shared" si="5"/>
        <v>No programación, No avance</v>
      </c>
      <c r="BS7" s="149"/>
    </row>
    <row r="8" spans="1:71" s="34" customFormat="1" ht="110.25" customHeight="1">
      <c r="B8" s="36" t="s">
        <v>97</v>
      </c>
      <c r="C8" s="774" t="s">
        <v>98</v>
      </c>
      <c r="D8" s="118" t="s">
        <v>99</v>
      </c>
      <c r="E8" s="118" t="s">
        <v>100</v>
      </c>
      <c r="F8" s="118" t="s">
        <v>101</v>
      </c>
      <c r="G8" s="118" t="s">
        <v>102</v>
      </c>
      <c r="H8" s="344" t="s">
        <v>103</v>
      </c>
      <c r="I8" s="344" t="s">
        <v>104</v>
      </c>
      <c r="J8" s="344" t="s">
        <v>105</v>
      </c>
      <c r="K8" s="72">
        <v>44197</v>
      </c>
      <c r="L8" s="72">
        <v>44561</v>
      </c>
      <c r="M8" s="344" t="s">
        <v>73</v>
      </c>
      <c r="N8" s="344" t="s">
        <v>74</v>
      </c>
      <c r="O8" s="344">
        <v>27813</v>
      </c>
      <c r="P8" s="119">
        <f t="shared" si="0"/>
        <v>193860</v>
      </c>
      <c r="Q8" s="214">
        <v>0.2</v>
      </c>
      <c r="R8" s="214">
        <v>1469</v>
      </c>
      <c r="S8" s="214">
        <v>0</v>
      </c>
      <c r="T8" s="346" t="s">
        <v>106</v>
      </c>
      <c r="U8" s="214">
        <v>5109</v>
      </c>
      <c r="V8" s="346">
        <v>2893</v>
      </c>
      <c r="W8" s="226" t="s">
        <v>107</v>
      </c>
      <c r="X8" s="214">
        <v>10295</v>
      </c>
      <c r="Y8" s="227">
        <v>4117</v>
      </c>
      <c r="Z8" s="228" t="s">
        <v>108</v>
      </c>
      <c r="AA8" s="229">
        <v>12228</v>
      </c>
      <c r="AB8" s="230">
        <v>6314</v>
      </c>
      <c r="AC8" s="231" t="s">
        <v>109</v>
      </c>
      <c r="AD8" s="214">
        <v>13973</v>
      </c>
      <c r="AE8" s="214"/>
      <c r="AF8" s="214"/>
      <c r="AG8" s="214">
        <v>15064</v>
      </c>
      <c r="AH8" s="214"/>
      <c r="AI8" s="214"/>
      <c r="AJ8" s="214">
        <v>16736</v>
      </c>
      <c r="AK8" s="214"/>
      <c r="AL8" s="214"/>
      <c r="AM8" s="214">
        <v>18958</v>
      </c>
      <c r="AN8" s="214"/>
      <c r="AO8" s="214"/>
      <c r="AP8" s="214">
        <v>21271</v>
      </c>
      <c r="AQ8" s="214"/>
      <c r="AR8" s="214"/>
      <c r="AS8" s="214">
        <v>24256</v>
      </c>
      <c r="AT8" s="214"/>
      <c r="AU8" s="214"/>
      <c r="AV8" s="214">
        <v>26688</v>
      </c>
      <c r="AW8" s="214"/>
      <c r="AX8" s="214"/>
      <c r="AY8" s="214">
        <v>27813</v>
      </c>
      <c r="AZ8" s="214"/>
      <c r="BA8" s="73"/>
      <c r="BB8" s="186" t="s">
        <v>110</v>
      </c>
      <c r="BC8" s="301" t="s">
        <v>77</v>
      </c>
      <c r="BD8" s="301" t="s">
        <v>111</v>
      </c>
      <c r="BE8" s="301" t="s">
        <v>112</v>
      </c>
      <c r="BF8" s="301" t="s">
        <v>113</v>
      </c>
      <c r="BG8" s="301" t="s">
        <v>114</v>
      </c>
      <c r="BH8" s="301" t="s">
        <v>115</v>
      </c>
      <c r="BI8" s="120"/>
      <c r="BJ8" s="120" t="s">
        <v>116</v>
      </c>
      <c r="BK8" s="120" t="s">
        <v>117</v>
      </c>
      <c r="BL8" s="121">
        <v>0</v>
      </c>
      <c r="BM8" s="121">
        <v>0</v>
      </c>
      <c r="BN8" s="121">
        <v>0</v>
      </c>
      <c r="BO8" s="121">
        <v>0</v>
      </c>
      <c r="BP8" s="349">
        <f t="shared" si="3"/>
        <v>29101</v>
      </c>
      <c r="BQ8" s="349">
        <f t="shared" si="4"/>
        <v>13324</v>
      </c>
      <c r="BR8" s="122">
        <f t="shared" si="5"/>
        <v>0.45785368200405485</v>
      </c>
      <c r="BS8" s="6">
        <f>+AVERAGE(BR8:BR15)</f>
        <v>1.3977307364008111</v>
      </c>
    </row>
    <row r="9" spans="1:71" s="34" customFormat="1" ht="110.25" customHeight="1">
      <c r="B9" s="36" t="s">
        <v>118</v>
      </c>
      <c r="C9" s="775"/>
      <c r="D9" s="123" t="s">
        <v>99</v>
      </c>
      <c r="E9" s="123" t="s">
        <v>100</v>
      </c>
      <c r="F9" s="123" t="s">
        <v>101</v>
      </c>
      <c r="G9" s="123" t="s">
        <v>102</v>
      </c>
      <c r="H9" s="345" t="s">
        <v>103</v>
      </c>
      <c r="I9" s="345" t="s">
        <v>119</v>
      </c>
      <c r="J9" s="345" t="s">
        <v>120</v>
      </c>
      <c r="K9" s="63">
        <v>44197</v>
      </c>
      <c r="L9" s="63">
        <v>44561</v>
      </c>
      <c r="M9" s="345" t="s">
        <v>73</v>
      </c>
      <c r="N9" s="345" t="s">
        <v>74</v>
      </c>
      <c r="O9" s="345">
        <v>20000</v>
      </c>
      <c r="P9" s="124">
        <f t="shared" si="0"/>
        <v>20000</v>
      </c>
      <c r="Q9" s="215">
        <v>0.1</v>
      </c>
      <c r="R9" s="215">
        <v>0</v>
      </c>
      <c r="S9" s="215">
        <v>0</v>
      </c>
      <c r="T9" s="347" t="s">
        <v>121</v>
      </c>
      <c r="U9" s="215">
        <v>0</v>
      </c>
      <c r="V9" s="215">
        <v>0</v>
      </c>
      <c r="W9" s="347" t="s">
        <v>122</v>
      </c>
      <c r="X9" s="215">
        <v>0</v>
      </c>
      <c r="Y9" s="232">
        <v>0</v>
      </c>
      <c r="Z9" s="233" t="s">
        <v>123</v>
      </c>
      <c r="AA9" s="234">
        <v>5000</v>
      </c>
      <c r="AB9" s="232">
        <v>2704</v>
      </c>
      <c r="AC9" s="233" t="s">
        <v>124</v>
      </c>
      <c r="AD9" s="215">
        <v>0</v>
      </c>
      <c r="AE9" s="215"/>
      <c r="AF9" s="215"/>
      <c r="AG9" s="215">
        <v>0</v>
      </c>
      <c r="AH9" s="215"/>
      <c r="AI9" s="215"/>
      <c r="AJ9" s="215">
        <v>5000</v>
      </c>
      <c r="AK9" s="215"/>
      <c r="AL9" s="215"/>
      <c r="AM9" s="215">
        <v>0</v>
      </c>
      <c r="AN9" s="215"/>
      <c r="AO9" s="215"/>
      <c r="AP9" s="215">
        <v>0</v>
      </c>
      <c r="AQ9" s="215"/>
      <c r="AR9" s="215"/>
      <c r="AS9" s="215">
        <v>5000</v>
      </c>
      <c r="AT9" s="215"/>
      <c r="AU9" s="215"/>
      <c r="AV9" s="215">
        <v>0</v>
      </c>
      <c r="AW9" s="215"/>
      <c r="AX9" s="215"/>
      <c r="AY9" s="215">
        <v>5000</v>
      </c>
      <c r="AZ9" s="215"/>
      <c r="BA9" s="64"/>
      <c r="BB9" s="187" t="s">
        <v>125</v>
      </c>
      <c r="BC9" s="302" t="s">
        <v>77</v>
      </c>
      <c r="BD9" s="302" t="s">
        <v>111</v>
      </c>
      <c r="BE9" s="302" t="s">
        <v>112</v>
      </c>
      <c r="BF9" s="302" t="s">
        <v>113</v>
      </c>
      <c r="BG9" s="302" t="s">
        <v>114</v>
      </c>
      <c r="BH9" s="302" t="s">
        <v>115</v>
      </c>
      <c r="BI9" s="125"/>
      <c r="BJ9" s="125" t="s">
        <v>126</v>
      </c>
      <c r="BK9" s="125" t="s">
        <v>127</v>
      </c>
      <c r="BL9" s="126">
        <v>0</v>
      </c>
      <c r="BM9" s="126">
        <v>0</v>
      </c>
      <c r="BN9" s="126">
        <v>0</v>
      </c>
      <c r="BO9" s="126">
        <v>0</v>
      </c>
      <c r="BP9" s="349">
        <f t="shared" si="3"/>
        <v>5000</v>
      </c>
      <c r="BQ9" s="349">
        <f t="shared" si="4"/>
        <v>2704</v>
      </c>
      <c r="BR9" s="127">
        <f t="shared" si="5"/>
        <v>0.54079999999999995</v>
      </c>
    </row>
    <row r="10" spans="1:71" s="34" customFormat="1" ht="110.25" customHeight="1">
      <c r="B10" s="36" t="s">
        <v>128</v>
      </c>
      <c r="C10" s="775"/>
      <c r="D10" s="123" t="s">
        <v>99</v>
      </c>
      <c r="E10" s="123" t="s">
        <v>100</v>
      </c>
      <c r="F10" s="123" t="s">
        <v>101</v>
      </c>
      <c r="G10" s="123" t="s">
        <v>102</v>
      </c>
      <c r="H10" s="345" t="s">
        <v>103</v>
      </c>
      <c r="I10" s="345" t="s">
        <v>129</v>
      </c>
      <c r="J10" s="345" t="s">
        <v>130</v>
      </c>
      <c r="K10" s="63">
        <v>44197</v>
      </c>
      <c r="L10" s="63">
        <v>44561</v>
      </c>
      <c r="M10" s="345" t="s">
        <v>73</v>
      </c>
      <c r="N10" s="345" t="s">
        <v>74</v>
      </c>
      <c r="O10" s="345">
        <v>9167</v>
      </c>
      <c r="P10" s="124">
        <f t="shared" si="0"/>
        <v>9167</v>
      </c>
      <c r="Q10" s="215">
        <v>0.2</v>
      </c>
      <c r="R10" s="215">
        <v>0</v>
      </c>
      <c r="S10" s="215"/>
      <c r="T10" s="347" t="s">
        <v>131</v>
      </c>
      <c r="U10" s="215">
        <v>0</v>
      </c>
      <c r="V10" s="215"/>
      <c r="W10" s="347" t="s">
        <v>132</v>
      </c>
      <c r="X10" s="215">
        <v>0</v>
      </c>
      <c r="Y10" s="232">
        <v>0</v>
      </c>
      <c r="Z10" s="235" t="s">
        <v>133</v>
      </c>
      <c r="AA10" s="234">
        <v>0</v>
      </c>
      <c r="AB10" s="232">
        <v>0</v>
      </c>
      <c r="AC10" s="233" t="s">
        <v>134</v>
      </c>
      <c r="AD10" s="215">
        <v>0</v>
      </c>
      <c r="AE10" s="215"/>
      <c r="AF10" s="215"/>
      <c r="AG10" s="215">
        <v>9167</v>
      </c>
      <c r="AH10" s="215"/>
      <c r="AI10" s="215"/>
      <c r="AJ10" s="215">
        <v>0</v>
      </c>
      <c r="AK10" s="215"/>
      <c r="AL10" s="215"/>
      <c r="AM10" s="215">
        <v>0</v>
      </c>
      <c r="AN10" s="215"/>
      <c r="AO10" s="215"/>
      <c r="AP10" s="215">
        <v>0</v>
      </c>
      <c r="AQ10" s="215"/>
      <c r="AR10" s="215"/>
      <c r="AS10" s="215">
        <v>0</v>
      </c>
      <c r="AT10" s="215"/>
      <c r="AU10" s="215"/>
      <c r="AV10" s="215">
        <v>0</v>
      </c>
      <c r="AW10" s="215"/>
      <c r="AX10" s="215"/>
      <c r="AY10" s="215">
        <v>0</v>
      </c>
      <c r="AZ10" s="215"/>
      <c r="BA10" s="64"/>
      <c r="BB10" s="187" t="s">
        <v>125</v>
      </c>
      <c r="BC10" s="302" t="s">
        <v>77</v>
      </c>
      <c r="BD10" s="302" t="s">
        <v>111</v>
      </c>
      <c r="BE10" s="302" t="s">
        <v>112</v>
      </c>
      <c r="BF10" s="302" t="s">
        <v>113</v>
      </c>
      <c r="BG10" s="302" t="s">
        <v>114</v>
      </c>
      <c r="BH10" s="302" t="s">
        <v>115</v>
      </c>
      <c r="BI10" s="125"/>
      <c r="BJ10" s="125" t="s">
        <v>127</v>
      </c>
      <c r="BK10" s="125" t="s">
        <v>127</v>
      </c>
      <c r="BL10" s="126">
        <v>0</v>
      </c>
      <c r="BM10" s="126">
        <v>0</v>
      </c>
      <c r="BN10" s="126">
        <v>0</v>
      </c>
      <c r="BO10" s="126">
        <v>0</v>
      </c>
      <c r="BP10" s="349">
        <f t="shared" si="3"/>
        <v>0</v>
      </c>
      <c r="BQ10" s="349">
        <f t="shared" si="4"/>
        <v>0</v>
      </c>
      <c r="BR10" s="127" t="str">
        <f t="shared" si="5"/>
        <v>No programación, No avance</v>
      </c>
    </row>
    <row r="11" spans="1:71" s="34" customFormat="1" ht="110.25" customHeight="1">
      <c r="B11" s="36" t="s">
        <v>135</v>
      </c>
      <c r="C11" s="775"/>
      <c r="D11" s="123" t="s">
        <v>99</v>
      </c>
      <c r="E11" s="123" t="s">
        <v>100</v>
      </c>
      <c r="F11" s="123" t="s">
        <v>101</v>
      </c>
      <c r="G11" s="123" t="s">
        <v>102</v>
      </c>
      <c r="H11" s="345" t="s">
        <v>136</v>
      </c>
      <c r="I11" s="345" t="s">
        <v>137</v>
      </c>
      <c r="J11" s="345" t="s">
        <v>138</v>
      </c>
      <c r="K11" s="63">
        <v>44197</v>
      </c>
      <c r="L11" s="63">
        <v>44561</v>
      </c>
      <c r="M11" s="345" t="s">
        <v>73</v>
      </c>
      <c r="N11" s="345" t="s">
        <v>74</v>
      </c>
      <c r="O11" s="345">
        <v>42978</v>
      </c>
      <c r="P11" s="124">
        <f t="shared" si="0"/>
        <v>42978</v>
      </c>
      <c r="Q11" s="215">
        <v>0.1</v>
      </c>
      <c r="R11" s="215">
        <v>0</v>
      </c>
      <c r="S11" s="215"/>
      <c r="T11" s="215"/>
      <c r="U11" s="215">
        <v>0</v>
      </c>
      <c r="V11" s="215"/>
      <c r="W11" s="347" t="s">
        <v>139</v>
      </c>
      <c r="X11" s="215">
        <v>0</v>
      </c>
      <c r="Y11" s="232">
        <v>0</v>
      </c>
      <c r="Z11" s="235" t="s">
        <v>140</v>
      </c>
      <c r="AA11" s="234">
        <v>0</v>
      </c>
      <c r="AB11" s="232">
        <v>0</v>
      </c>
      <c r="AC11" s="233" t="s">
        <v>141</v>
      </c>
      <c r="AD11" s="215">
        <v>0</v>
      </c>
      <c r="AE11" s="215"/>
      <c r="AF11" s="215"/>
      <c r="AG11" s="215">
        <v>0</v>
      </c>
      <c r="AH11" s="215"/>
      <c r="AI11" s="215"/>
      <c r="AJ11" s="215">
        <v>0</v>
      </c>
      <c r="AK11" s="215"/>
      <c r="AL11" s="215"/>
      <c r="AM11" s="215">
        <v>42978</v>
      </c>
      <c r="AN11" s="215"/>
      <c r="AO11" s="215"/>
      <c r="AP11" s="215">
        <v>0</v>
      </c>
      <c r="AQ11" s="215"/>
      <c r="AR11" s="215"/>
      <c r="AS11" s="215">
        <v>0</v>
      </c>
      <c r="AT11" s="215"/>
      <c r="AU11" s="215"/>
      <c r="AV11" s="215">
        <v>0</v>
      </c>
      <c r="AW11" s="215"/>
      <c r="AX11" s="215"/>
      <c r="AY11" s="215">
        <v>0</v>
      </c>
      <c r="AZ11" s="215"/>
      <c r="BA11" s="64"/>
      <c r="BB11" s="187" t="s">
        <v>142</v>
      </c>
      <c r="BC11" s="302" t="s">
        <v>143</v>
      </c>
      <c r="BD11" s="302" t="s">
        <v>111</v>
      </c>
      <c r="BE11" s="302" t="s">
        <v>112</v>
      </c>
      <c r="BF11" s="302" t="s">
        <v>113</v>
      </c>
      <c r="BG11" s="302" t="s">
        <v>144</v>
      </c>
      <c r="BH11" s="302" t="s">
        <v>115</v>
      </c>
      <c r="BI11" s="125"/>
      <c r="BJ11" s="125" t="s">
        <v>127</v>
      </c>
      <c r="BK11" s="125" t="s">
        <v>127</v>
      </c>
      <c r="BL11" s="126">
        <v>0</v>
      </c>
      <c r="BM11" s="126">
        <v>0</v>
      </c>
      <c r="BN11" s="126">
        <v>0</v>
      </c>
      <c r="BO11" s="126">
        <v>0</v>
      </c>
      <c r="BP11" s="349">
        <f t="shared" si="3"/>
        <v>0</v>
      </c>
      <c r="BQ11" s="349">
        <f t="shared" si="4"/>
        <v>0</v>
      </c>
      <c r="BR11" s="127" t="str">
        <f t="shared" si="5"/>
        <v>No programación, No avance</v>
      </c>
    </row>
    <row r="12" spans="1:71" s="34" customFormat="1" ht="110.25" customHeight="1">
      <c r="B12" s="36" t="s">
        <v>145</v>
      </c>
      <c r="C12" s="775"/>
      <c r="D12" s="123" t="s">
        <v>99</v>
      </c>
      <c r="E12" s="123" t="s">
        <v>100</v>
      </c>
      <c r="F12" s="123" t="s">
        <v>101</v>
      </c>
      <c r="G12" s="123" t="s">
        <v>102</v>
      </c>
      <c r="H12" s="345" t="s">
        <v>146</v>
      </c>
      <c r="I12" s="345" t="s">
        <v>147</v>
      </c>
      <c r="J12" s="345" t="s">
        <v>148</v>
      </c>
      <c r="K12" s="63">
        <v>44197</v>
      </c>
      <c r="L12" s="63">
        <v>44561</v>
      </c>
      <c r="M12" s="345" t="s">
        <v>89</v>
      </c>
      <c r="N12" s="345" t="s">
        <v>90</v>
      </c>
      <c r="O12" s="345">
        <v>1</v>
      </c>
      <c r="P12" s="124">
        <f t="shared" si="0"/>
        <v>1</v>
      </c>
      <c r="Q12" s="215">
        <v>0.2</v>
      </c>
      <c r="R12" s="215">
        <v>0</v>
      </c>
      <c r="S12" s="215"/>
      <c r="T12" s="347" t="s">
        <v>149</v>
      </c>
      <c r="U12" s="215">
        <v>0</v>
      </c>
      <c r="V12" s="215"/>
      <c r="W12" s="128" t="s">
        <v>150</v>
      </c>
      <c r="X12" s="215">
        <v>0</v>
      </c>
      <c r="Y12" s="325">
        <v>0.46</v>
      </c>
      <c r="Z12" s="288" t="s">
        <v>151</v>
      </c>
      <c r="AA12" s="234">
        <v>0.25</v>
      </c>
      <c r="AB12" s="236">
        <v>0.86</v>
      </c>
      <c r="AC12" s="233" t="s">
        <v>152</v>
      </c>
      <c r="AD12" s="215">
        <v>0.25</v>
      </c>
      <c r="AE12" s="215"/>
      <c r="AF12" s="215"/>
      <c r="AG12" s="215">
        <v>0</v>
      </c>
      <c r="AH12" s="215"/>
      <c r="AI12" s="215"/>
      <c r="AJ12" s="215">
        <v>0</v>
      </c>
      <c r="AK12" s="215"/>
      <c r="AL12" s="215"/>
      <c r="AM12" s="215">
        <v>0</v>
      </c>
      <c r="AN12" s="215"/>
      <c r="AO12" s="215"/>
      <c r="AP12" s="215">
        <v>0</v>
      </c>
      <c r="AQ12" s="215"/>
      <c r="AR12" s="215"/>
      <c r="AS12" s="215">
        <v>0.25</v>
      </c>
      <c r="AT12" s="215"/>
      <c r="AU12" s="215"/>
      <c r="AV12" s="215">
        <v>0</v>
      </c>
      <c r="AW12" s="215"/>
      <c r="AX12" s="215"/>
      <c r="AY12" s="215">
        <v>0.25</v>
      </c>
      <c r="AZ12" s="215"/>
      <c r="BA12" s="64"/>
      <c r="BB12" s="187" t="s">
        <v>142</v>
      </c>
      <c r="BC12" s="302" t="s">
        <v>153</v>
      </c>
      <c r="BD12" s="302" t="s">
        <v>111</v>
      </c>
      <c r="BE12" s="302" t="s">
        <v>112</v>
      </c>
      <c r="BF12" s="302" t="s">
        <v>113</v>
      </c>
      <c r="BG12" s="302" t="s">
        <v>154</v>
      </c>
      <c r="BH12" s="302" t="s">
        <v>115</v>
      </c>
      <c r="BI12" s="125"/>
      <c r="BJ12" s="125" t="s">
        <v>155</v>
      </c>
      <c r="BK12" s="125" t="s">
        <v>155</v>
      </c>
      <c r="BL12" s="126">
        <v>0</v>
      </c>
      <c r="BM12" s="126">
        <v>0</v>
      </c>
      <c r="BN12" s="126">
        <v>0</v>
      </c>
      <c r="BO12" s="126">
        <v>0</v>
      </c>
      <c r="BP12" s="349">
        <f t="shared" si="3"/>
        <v>0.25</v>
      </c>
      <c r="BQ12" s="349">
        <f t="shared" si="4"/>
        <v>1.32</v>
      </c>
      <c r="BR12" s="127">
        <f t="shared" si="5"/>
        <v>5.28</v>
      </c>
    </row>
    <row r="13" spans="1:71" s="34" customFormat="1" ht="110.25" customHeight="1">
      <c r="B13" s="36" t="s">
        <v>156</v>
      </c>
      <c r="C13" s="775"/>
      <c r="D13" s="123" t="s">
        <v>67</v>
      </c>
      <c r="E13" s="123" t="s">
        <v>68</v>
      </c>
      <c r="F13" s="123" t="s">
        <v>69</v>
      </c>
      <c r="G13" s="123" t="s">
        <v>157</v>
      </c>
      <c r="H13" s="345" t="s">
        <v>158</v>
      </c>
      <c r="I13" s="345" t="s">
        <v>159</v>
      </c>
      <c r="J13" s="345" t="s">
        <v>160</v>
      </c>
      <c r="K13" s="63">
        <v>44197</v>
      </c>
      <c r="L13" s="63">
        <v>44561</v>
      </c>
      <c r="M13" s="345" t="s">
        <v>89</v>
      </c>
      <c r="N13" s="345" t="s">
        <v>90</v>
      </c>
      <c r="O13" s="345">
        <v>1</v>
      </c>
      <c r="P13" s="124">
        <f t="shared" si="0"/>
        <v>1</v>
      </c>
      <c r="Q13" s="215">
        <v>0.1</v>
      </c>
      <c r="R13" s="215">
        <v>0</v>
      </c>
      <c r="S13" s="215"/>
      <c r="T13" s="215"/>
      <c r="U13" s="215">
        <v>0</v>
      </c>
      <c r="V13" s="215"/>
      <c r="W13" s="129" t="s">
        <v>161</v>
      </c>
      <c r="X13" s="215">
        <v>0</v>
      </c>
      <c r="Y13" s="325">
        <v>0.2</v>
      </c>
      <c r="Z13" s="288" t="s">
        <v>162</v>
      </c>
      <c r="AA13" s="234">
        <v>0</v>
      </c>
      <c r="AB13" s="236">
        <v>0.25</v>
      </c>
      <c r="AC13" s="233" t="s">
        <v>163</v>
      </c>
      <c r="AD13" s="215">
        <v>0.33329999999999999</v>
      </c>
      <c r="AE13" s="215"/>
      <c r="AF13" s="215"/>
      <c r="AG13" s="215">
        <v>0</v>
      </c>
      <c r="AH13" s="215"/>
      <c r="AI13" s="215"/>
      <c r="AJ13" s="215">
        <v>0</v>
      </c>
      <c r="AK13" s="215"/>
      <c r="AL13" s="215"/>
      <c r="AM13" s="215">
        <v>0.33329999999999999</v>
      </c>
      <c r="AN13" s="215"/>
      <c r="AO13" s="215"/>
      <c r="AP13" s="215">
        <v>0</v>
      </c>
      <c r="AQ13" s="215"/>
      <c r="AR13" s="215"/>
      <c r="AS13" s="215">
        <v>0</v>
      </c>
      <c r="AT13" s="215"/>
      <c r="AU13" s="215"/>
      <c r="AV13" s="215">
        <v>0</v>
      </c>
      <c r="AW13" s="215"/>
      <c r="AX13" s="215"/>
      <c r="AY13" s="215">
        <v>0.33339999999999997</v>
      </c>
      <c r="AZ13" s="215"/>
      <c r="BA13" s="64"/>
      <c r="BB13" s="187" t="s">
        <v>142</v>
      </c>
      <c r="BC13" s="302" t="s">
        <v>153</v>
      </c>
      <c r="BD13" s="302" t="s">
        <v>111</v>
      </c>
      <c r="BE13" s="302" t="s">
        <v>112</v>
      </c>
      <c r="BF13" s="302" t="s">
        <v>113</v>
      </c>
      <c r="BG13" s="302" t="s">
        <v>154</v>
      </c>
      <c r="BH13" s="302" t="s">
        <v>115</v>
      </c>
      <c r="BI13" s="125"/>
      <c r="BJ13" s="125" t="s">
        <v>164</v>
      </c>
      <c r="BK13" s="125" t="s">
        <v>164</v>
      </c>
      <c r="BL13" s="126">
        <v>0</v>
      </c>
      <c r="BM13" s="126">
        <v>0</v>
      </c>
      <c r="BN13" s="126">
        <v>0</v>
      </c>
      <c r="BO13" s="126">
        <v>0</v>
      </c>
      <c r="BP13" s="349">
        <f t="shared" si="3"/>
        <v>0</v>
      </c>
      <c r="BQ13" s="349">
        <f t="shared" si="4"/>
        <v>0.45</v>
      </c>
      <c r="BR13" s="127">
        <f t="shared" si="5"/>
        <v>0.45</v>
      </c>
    </row>
    <row r="14" spans="1:71" s="34" customFormat="1" ht="110.25" customHeight="1">
      <c r="B14" s="36" t="s">
        <v>165</v>
      </c>
      <c r="C14" s="775"/>
      <c r="D14" s="123" t="s">
        <v>67</v>
      </c>
      <c r="E14" s="123" t="s">
        <v>68</v>
      </c>
      <c r="F14" s="123" t="s">
        <v>166</v>
      </c>
      <c r="G14" s="123" t="s">
        <v>167</v>
      </c>
      <c r="H14" s="345" t="s">
        <v>168</v>
      </c>
      <c r="I14" s="345" t="s">
        <v>169</v>
      </c>
      <c r="J14" s="345" t="s">
        <v>170</v>
      </c>
      <c r="K14" s="63">
        <v>44197</v>
      </c>
      <c r="L14" s="63">
        <v>44561</v>
      </c>
      <c r="M14" s="345" t="s">
        <v>89</v>
      </c>
      <c r="N14" s="345" t="s">
        <v>90</v>
      </c>
      <c r="O14" s="345">
        <v>1</v>
      </c>
      <c r="P14" s="124">
        <f t="shared" si="0"/>
        <v>1.0033000000000001</v>
      </c>
      <c r="Q14" s="215">
        <v>0.2</v>
      </c>
      <c r="R14" s="215">
        <v>0</v>
      </c>
      <c r="S14" s="215"/>
      <c r="T14" s="215"/>
      <c r="U14" s="215">
        <v>0</v>
      </c>
      <c r="V14" s="215"/>
      <c r="W14" s="128" t="s">
        <v>171</v>
      </c>
      <c r="X14" s="215">
        <v>0</v>
      </c>
      <c r="Y14" s="325">
        <v>0.08</v>
      </c>
      <c r="Z14" s="237" t="s">
        <v>172</v>
      </c>
      <c r="AA14" s="234">
        <v>0</v>
      </c>
      <c r="AB14" s="236">
        <v>0.18</v>
      </c>
      <c r="AC14" s="238" t="s">
        <v>173</v>
      </c>
      <c r="AD14" s="215">
        <v>0</v>
      </c>
      <c r="AE14" s="215"/>
      <c r="AF14" s="215"/>
      <c r="AG14" s="215">
        <v>0</v>
      </c>
      <c r="AH14" s="215"/>
      <c r="AI14" s="215"/>
      <c r="AJ14" s="215">
        <v>0.33329999999999999</v>
      </c>
      <c r="AK14" s="215"/>
      <c r="AL14" s="215"/>
      <c r="AM14" s="215">
        <v>0</v>
      </c>
      <c r="AN14" s="215"/>
      <c r="AO14" s="215"/>
      <c r="AP14" s="215">
        <v>0.17</v>
      </c>
      <c r="AQ14" s="215"/>
      <c r="AR14" s="215"/>
      <c r="AS14" s="215">
        <v>0</v>
      </c>
      <c r="AT14" s="215"/>
      <c r="AU14" s="215"/>
      <c r="AV14" s="215">
        <v>0.25</v>
      </c>
      <c r="AW14" s="215"/>
      <c r="AX14" s="215"/>
      <c r="AY14" s="215">
        <v>0.25</v>
      </c>
      <c r="AZ14" s="215"/>
      <c r="BA14" s="64"/>
      <c r="BB14" s="187" t="s">
        <v>142</v>
      </c>
      <c r="BC14" s="303" t="s">
        <v>153</v>
      </c>
      <c r="BD14" s="302" t="s">
        <v>111</v>
      </c>
      <c r="BE14" s="302" t="s">
        <v>112</v>
      </c>
      <c r="BF14" s="302" t="s">
        <v>113</v>
      </c>
      <c r="BG14" s="302" t="s">
        <v>154</v>
      </c>
      <c r="BH14" s="302" t="s">
        <v>115</v>
      </c>
      <c r="BI14" s="125" t="s">
        <v>174</v>
      </c>
      <c r="BJ14" s="125" t="s">
        <v>175</v>
      </c>
      <c r="BK14" s="125" t="s">
        <v>175</v>
      </c>
      <c r="BL14" s="126">
        <v>0</v>
      </c>
      <c r="BM14" s="126">
        <v>0</v>
      </c>
      <c r="BN14" s="126">
        <v>0</v>
      </c>
      <c r="BO14" s="126">
        <v>0</v>
      </c>
      <c r="BP14" s="349">
        <f t="shared" si="3"/>
        <v>0</v>
      </c>
      <c r="BQ14" s="349">
        <f t="shared" si="4"/>
        <v>0.26</v>
      </c>
      <c r="BR14" s="127">
        <f t="shared" si="5"/>
        <v>0.26</v>
      </c>
    </row>
    <row r="15" spans="1:71" s="34" customFormat="1" ht="110.25" customHeight="1" thickBot="1">
      <c r="B15" s="36" t="s">
        <v>176</v>
      </c>
      <c r="C15" s="776"/>
      <c r="D15" s="130" t="s">
        <v>177</v>
      </c>
      <c r="E15" s="130" t="s">
        <v>178</v>
      </c>
      <c r="F15" s="130" t="s">
        <v>179</v>
      </c>
      <c r="G15" s="130" t="s">
        <v>180</v>
      </c>
      <c r="H15" s="282" t="s">
        <v>179</v>
      </c>
      <c r="I15" s="282" t="s">
        <v>181</v>
      </c>
      <c r="J15" s="282" t="s">
        <v>182</v>
      </c>
      <c r="K15" s="75">
        <v>44197</v>
      </c>
      <c r="L15" s="75">
        <v>44561</v>
      </c>
      <c r="M15" s="282" t="s">
        <v>73</v>
      </c>
      <c r="N15" s="282" t="s">
        <v>90</v>
      </c>
      <c r="O15" s="131">
        <v>0.32600000000000001</v>
      </c>
      <c r="P15" s="132">
        <f t="shared" si="0"/>
        <v>0.32600000000000001</v>
      </c>
      <c r="Q15" s="216">
        <v>1</v>
      </c>
      <c r="R15" s="216">
        <v>0</v>
      </c>
      <c r="S15" s="216">
        <v>0</v>
      </c>
      <c r="T15" s="216"/>
      <c r="U15" s="216">
        <v>0</v>
      </c>
      <c r="V15" s="216">
        <v>0</v>
      </c>
      <c r="W15" s="133"/>
      <c r="X15" s="216">
        <v>0</v>
      </c>
      <c r="Y15" s="239">
        <v>0</v>
      </c>
      <c r="Z15" s="239"/>
      <c r="AA15" s="239">
        <v>0</v>
      </c>
      <c r="AB15" s="240">
        <v>0</v>
      </c>
      <c r="AC15" s="241" t="s">
        <v>183</v>
      </c>
      <c r="AD15" s="216">
        <v>0</v>
      </c>
      <c r="AE15" s="216"/>
      <c r="AF15" s="216"/>
      <c r="AG15" s="216">
        <v>0</v>
      </c>
      <c r="AH15" s="216"/>
      <c r="AI15" s="216"/>
      <c r="AJ15" s="216">
        <v>0</v>
      </c>
      <c r="AK15" s="216"/>
      <c r="AL15" s="216"/>
      <c r="AM15" s="216">
        <v>0</v>
      </c>
      <c r="AN15" s="216"/>
      <c r="AO15" s="216"/>
      <c r="AP15" s="216">
        <v>0</v>
      </c>
      <c r="AQ15" s="216"/>
      <c r="AR15" s="216"/>
      <c r="AS15" s="216">
        <v>0</v>
      </c>
      <c r="AT15" s="216"/>
      <c r="AU15" s="216"/>
      <c r="AV15" s="216">
        <v>0</v>
      </c>
      <c r="AW15" s="216"/>
      <c r="AX15" s="216"/>
      <c r="AY15" s="216">
        <v>0.32600000000000001</v>
      </c>
      <c r="AZ15" s="216"/>
      <c r="BA15" s="76"/>
      <c r="BB15" s="188" t="s">
        <v>110</v>
      </c>
      <c r="BC15" s="304" t="s">
        <v>77</v>
      </c>
      <c r="BD15" s="305" t="s">
        <v>111</v>
      </c>
      <c r="BE15" s="305" t="s">
        <v>112</v>
      </c>
      <c r="BF15" s="305" t="s">
        <v>113</v>
      </c>
      <c r="BG15" s="305" t="s">
        <v>154</v>
      </c>
      <c r="BH15" s="305" t="s">
        <v>115</v>
      </c>
      <c r="BI15" s="134"/>
      <c r="BJ15" s="134"/>
      <c r="BK15" s="134"/>
      <c r="BL15" s="135"/>
      <c r="BM15" s="135"/>
      <c r="BN15" s="135"/>
      <c r="BO15" s="135"/>
      <c r="BP15" s="349">
        <f t="shared" si="3"/>
        <v>0</v>
      </c>
      <c r="BQ15" s="349">
        <f t="shared" si="4"/>
        <v>0</v>
      </c>
      <c r="BR15" s="136"/>
    </row>
    <row r="16" spans="1:71" s="34" customFormat="1" ht="110.25" customHeight="1">
      <c r="B16" s="36" t="s">
        <v>184</v>
      </c>
      <c r="C16" s="780" t="s">
        <v>185</v>
      </c>
      <c r="D16" s="84" t="s">
        <v>99</v>
      </c>
      <c r="E16" s="84" t="s">
        <v>100</v>
      </c>
      <c r="F16" s="84" t="s">
        <v>101</v>
      </c>
      <c r="G16" s="84" t="s">
        <v>186</v>
      </c>
      <c r="H16" s="93" t="s">
        <v>187</v>
      </c>
      <c r="I16" s="93" t="s">
        <v>188</v>
      </c>
      <c r="J16" s="93" t="s">
        <v>189</v>
      </c>
      <c r="K16" s="43">
        <v>44197</v>
      </c>
      <c r="L16" s="43">
        <v>44561</v>
      </c>
      <c r="M16" s="93" t="s">
        <v>89</v>
      </c>
      <c r="N16" s="93" t="s">
        <v>90</v>
      </c>
      <c r="O16" s="93">
        <v>1</v>
      </c>
      <c r="P16" s="110">
        <f t="shared" si="0"/>
        <v>1.0000000000000002</v>
      </c>
      <c r="Q16" s="283">
        <v>0.2</v>
      </c>
      <c r="R16" s="283">
        <v>0</v>
      </c>
      <c r="S16" s="283"/>
      <c r="T16" s="12" t="s">
        <v>190</v>
      </c>
      <c r="U16" s="283">
        <v>0.05</v>
      </c>
      <c r="V16" s="283">
        <v>0.05</v>
      </c>
      <c r="W16" s="283" t="s">
        <v>191</v>
      </c>
      <c r="X16" s="283">
        <v>0.05</v>
      </c>
      <c r="Y16" s="107"/>
      <c r="Z16" s="107" t="s">
        <v>192</v>
      </c>
      <c r="AA16" s="283">
        <v>0.05</v>
      </c>
      <c r="AB16" s="108" t="s">
        <v>193</v>
      </c>
      <c r="AC16" s="108" t="s">
        <v>194</v>
      </c>
      <c r="AD16" s="283">
        <v>0.05</v>
      </c>
      <c r="AE16" s="283"/>
      <c r="AF16" s="283"/>
      <c r="AG16" s="283">
        <v>0.05</v>
      </c>
      <c r="AH16" s="283"/>
      <c r="AI16" s="283"/>
      <c r="AJ16" s="283">
        <v>0.25</v>
      </c>
      <c r="AK16" s="283"/>
      <c r="AL16" s="283"/>
      <c r="AM16" s="283">
        <v>0.05</v>
      </c>
      <c r="AN16" s="283"/>
      <c r="AO16" s="283"/>
      <c r="AP16" s="283">
        <v>0.15</v>
      </c>
      <c r="AQ16" s="283"/>
      <c r="AR16" s="283"/>
      <c r="AS16" s="283">
        <v>0.1</v>
      </c>
      <c r="AT16" s="283"/>
      <c r="AU16" s="283"/>
      <c r="AV16" s="283">
        <v>0.1</v>
      </c>
      <c r="AW16" s="283"/>
      <c r="AX16" s="283"/>
      <c r="AY16" s="283">
        <v>0.1</v>
      </c>
      <c r="AZ16" s="283"/>
      <c r="BA16" s="62"/>
      <c r="BB16" s="189" t="s">
        <v>142</v>
      </c>
      <c r="BC16" s="306" t="s">
        <v>153</v>
      </c>
      <c r="BD16" s="306" t="s">
        <v>111</v>
      </c>
      <c r="BE16" s="306" t="s">
        <v>112</v>
      </c>
      <c r="BF16" s="306" t="s">
        <v>113</v>
      </c>
      <c r="BG16" s="306" t="s">
        <v>195</v>
      </c>
      <c r="BH16" s="306" t="s">
        <v>115</v>
      </c>
      <c r="BI16" s="45">
        <v>0</v>
      </c>
      <c r="BJ16" s="45" t="s">
        <v>196</v>
      </c>
      <c r="BK16" s="45" t="s">
        <v>197</v>
      </c>
      <c r="BL16" s="46">
        <v>4</v>
      </c>
      <c r="BM16" s="46">
        <v>1</v>
      </c>
      <c r="BN16" s="46">
        <v>0</v>
      </c>
      <c r="BO16" s="46">
        <v>5</v>
      </c>
      <c r="BP16" s="349">
        <f t="shared" si="3"/>
        <v>0.15000000000000002</v>
      </c>
      <c r="BQ16" s="349">
        <f t="shared" si="4"/>
        <v>0.2</v>
      </c>
      <c r="BR16" s="218">
        <f t="shared" si="5"/>
        <v>1.3333333333333333</v>
      </c>
      <c r="BS16" s="6">
        <f>+AVERAGE(BR16:BR22)</f>
        <v>1.0833333333333333</v>
      </c>
    </row>
    <row r="17" spans="2:71" s="34" customFormat="1" ht="110.25" customHeight="1">
      <c r="B17" s="36" t="s">
        <v>198</v>
      </c>
      <c r="C17" s="781"/>
      <c r="D17" s="81" t="s">
        <v>99</v>
      </c>
      <c r="E17" s="81" t="s">
        <v>100</v>
      </c>
      <c r="F17" s="81" t="s">
        <v>101</v>
      </c>
      <c r="G17" s="81" t="s">
        <v>186</v>
      </c>
      <c r="H17" s="342" t="s">
        <v>199</v>
      </c>
      <c r="I17" s="342" t="s">
        <v>200</v>
      </c>
      <c r="J17" s="342" t="s">
        <v>201</v>
      </c>
      <c r="K17" s="38">
        <v>44197</v>
      </c>
      <c r="L17" s="38">
        <v>44561</v>
      </c>
      <c r="M17" s="342" t="s">
        <v>73</v>
      </c>
      <c r="N17" s="342" t="s">
        <v>74</v>
      </c>
      <c r="O17" s="342">
        <v>1</v>
      </c>
      <c r="P17" s="104">
        <f t="shared" si="0"/>
        <v>1</v>
      </c>
      <c r="Q17" s="349">
        <v>0.05</v>
      </c>
      <c r="R17" s="349">
        <v>0</v>
      </c>
      <c r="S17" s="349"/>
      <c r="T17" s="56" t="s">
        <v>190</v>
      </c>
      <c r="U17" s="349">
        <v>0</v>
      </c>
      <c r="V17" s="349">
        <v>0</v>
      </c>
      <c r="W17" s="349" t="s">
        <v>202</v>
      </c>
      <c r="X17" s="349">
        <v>0</v>
      </c>
      <c r="Y17" s="108">
        <v>0</v>
      </c>
      <c r="Z17" s="108" t="s">
        <v>203</v>
      </c>
      <c r="AA17" s="349">
        <v>0</v>
      </c>
      <c r="AB17" s="107">
        <v>0</v>
      </c>
      <c r="AC17" s="204" t="s">
        <v>204</v>
      </c>
      <c r="AD17" s="349">
        <v>0</v>
      </c>
      <c r="AE17" s="349"/>
      <c r="AF17" s="349"/>
      <c r="AG17" s="349">
        <v>0</v>
      </c>
      <c r="AH17" s="349"/>
      <c r="AI17" s="349"/>
      <c r="AJ17" s="349">
        <v>0</v>
      </c>
      <c r="AK17" s="349"/>
      <c r="AL17" s="349"/>
      <c r="AM17" s="349">
        <v>0</v>
      </c>
      <c r="AN17" s="349"/>
      <c r="AO17" s="349"/>
      <c r="AP17" s="349">
        <v>0</v>
      </c>
      <c r="AQ17" s="349"/>
      <c r="AR17" s="349"/>
      <c r="AS17" s="349">
        <v>0</v>
      </c>
      <c r="AT17" s="349"/>
      <c r="AU17" s="349"/>
      <c r="AV17" s="349">
        <v>0</v>
      </c>
      <c r="AW17" s="349"/>
      <c r="AX17" s="349"/>
      <c r="AY17" s="349">
        <v>1</v>
      </c>
      <c r="AZ17" s="349"/>
      <c r="BA17" s="59"/>
      <c r="BB17" s="184" t="s">
        <v>142</v>
      </c>
      <c r="BC17" s="299" t="s">
        <v>153</v>
      </c>
      <c r="BD17" s="307" t="s">
        <v>111</v>
      </c>
      <c r="BE17" s="307" t="s">
        <v>112</v>
      </c>
      <c r="BF17" s="307" t="s">
        <v>113</v>
      </c>
      <c r="BG17" s="307" t="s">
        <v>195</v>
      </c>
      <c r="BH17" s="307" t="s">
        <v>115</v>
      </c>
      <c r="BI17" s="48">
        <v>0</v>
      </c>
      <c r="BJ17" s="48" t="s">
        <v>196</v>
      </c>
      <c r="BK17" s="48" t="s">
        <v>205</v>
      </c>
      <c r="BL17" s="49">
        <v>16</v>
      </c>
      <c r="BM17" s="49">
        <v>0</v>
      </c>
      <c r="BN17" s="49">
        <v>1</v>
      </c>
      <c r="BO17" s="49">
        <v>17</v>
      </c>
      <c r="BP17" s="349">
        <f t="shared" ref="BP17:BP81" si="6">+R17+U17+X17+AA17</f>
        <v>0</v>
      </c>
      <c r="BQ17" s="349">
        <f t="shared" ref="BQ17:BQ81" si="7">+S17+V17+Y17+AB17</f>
        <v>0</v>
      </c>
      <c r="BR17" s="219" t="str">
        <f t="shared" si="5"/>
        <v>No programación, No avance</v>
      </c>
    </row>
    <row r="18" spans="2:71" s="34" customFormat="1" ht="110.25" customHeight="1">
      <c r="B18" s="36" t="s">
        <v>206</v>
      </c>
      <c r="C18" s="781"/>
      <c r="D18" s="81" t="s">
        <v>99</v>
      </c>
      <c r="E18" s="81" t="s">
        <v>100</v>
      </c>
      <c r="F18" s="81" t="s">
        <v>101</v>
      </c>
      <c r="G18" s="81" t="s">
        <v>186</v>
      </c>
      <c r="H18" s="342" t="s">
        <v>207</v>
      </c>
      <c r="I18" s="342" t="s">
        <v>208</v>
      </c>
      <c r="J18" s="342" t="s">
        <v>189</v>
      </c>
      <c r="K18" s="38">
        <v>44197</v>
      </c>
      <c r="L18" s="38">
        <v>44561</v>
      </c>
      <c r="M18" s="342" t="s">
        <v>89</v>
      </c>
      <c r="N18" s="342" t="s">
        <v>90</v>
      </c>
      <c r="O18" s="342">
        <v>1</v>
      </c>
      <c r="P18" s="104">
        <f t="shared" si="0"/>
        <v>1.0000000000000002</v>
      </c>
      <c r="Q18" s="349">
        <v>0.05</v>
      </c>
      <c r="R18" s="349">
        <v>0</v>
      </c>
      <c r="S18" s="349"/>
      <c r="T18" s="56" t="s">
        <v>190</v>
      </c>
      <c r="U18" s="349">
        <v>0.05</v>
      </c>
      <c r="V18" s="349">
        <v>0.05</v>
      </c>
      <c r="W18" s="349" t="s">
        <v>209</v>
      </c>
      <c r="X18" s="349">
        <v>0.05</v>
      </c>
      <c r="Y18" s="108" t="s">
        <v>210</v>
      </c>
      <c r="Z18" s="108" t="s">
        <v>211</v>
      </c>
      <c r="AA18" s="349">
        <v>0.05</v>
      </c>
      <c r="AB18" s="108" t="s">
        <v>212</v>
      </c>
      <c r="AC18" s="108" t="s">
        <v>213</v>
      </c>
      <c r="AD18" s="349">
        <v>0.05</v>
      </c>
      <c r="AE18" s="349"/>
      <c r="AF18" s="349"/>
      <c r="AG18" s="349">
        <v>0.05</v>
      </c>
      <c r="AH18" s="349"/>
      <c r="AI18" s="349"/>
      <c r="AJ18" s="349">
        <v>0.25</v>
      </c>
      <c r="AK18" s="349"/>
      <c r="AL18" s="349"/>
      <c r="AM18" s="349">
        <v>0.05</v>
      </c>
      <c r="AN18" s="349"/>
      <c r="AO18" s="349"/>
      <c r="AP18" s="349">
        <v>0.15</v>
      </c>
      <c r="AQ18" s="349"/>
      <c r="AR18" s="349"/>
      <c r="AS18" s="349">
        <v>0.1</v>
      </c>
      <c r="AT18" s="349"/>
      <c r="AU18" s="349"/>
      <c r="AV18" s="349">
        <v>0.1</v>
      </c>
      <c r="AW18" s="349"/>
      <c r="AX18" s="349"/>
      <c r="AY18" s="349">
        <v>0.1</v>
      </c>
      <c r="AZ18" s="349"/>
      <c r="BA18" s="59"/>
      <c r="BB18" s="190" t="s">
        <v>214</v>
      </c>
      <c r="BC18" s="307" t="s">
        <v>153</v>
      </c>
      <c r="BD18" s="307" t="s">
        <v>111</v>
      </c>
      <c r="BE18" s="307" t="s">
        <v>112</v>
      </c>
      <c r="BF18" s="307" t="s">
        <v>113</v>
      </c>
      <c r="BG18" s="307" t="s">
        <v>114</v>
      </c>
      <c r="BH18" s="307" t="s">
        <v>115</v>
      </c>
      <c r="BI18" s="48">
        <v>0</v>
      </c>
      <c r="BJ18" s="48" t="s">
        <v>196</v>
      </c>
      <c r="BK18" s="48" t="s">
        <v>215</v>
      </c>
      <c r="BL18" s="49">
        <v>8</v>
      </c>
      <c r="BM18" s="49">
        <v>0</v>
      </c>
      <c r="BN18" s="49">
        <v>1</v>
      </c>
      <c r="BO18" s="49">
        <v>9</v>
      </c>
      <c r="BP18" s="349">
        <f t="shared" si="6"/>
        <v>0.15000000000000002</v>
      </c>
      <c r="BQ18" s="349">
        <f t="shared" si="7"/>
        <v>0.2</v>
      </c>
      <c r="BR18" s="219">
        <f t="shared" si="5"/>
        <v>1.3333333333333333</v>
      </c>
    </row>
    <row r="19" spans="2:71" s="34" customFormat="1" ht="110.25" customHeight="1">
      <c r="B19" s="36" t="s">
        <v>216</v>
      </c>
      <c r="C19" s="781"/>
      <c r="D19" s="81" t="s">
        <v>99</v>
      </c>
      <c r="E19" s="81" t="s">
        <v>100</v>
      </c>
      <c r="F19" s="81" t="s">
        <v>101</v>
      </c>
      <c r="G19" s="81" t="s">
        <v>186</v>
      </c>
      <c r="H19" s="342" t="s">
        <v>217</v>
      </c>
      <c r="I19" s="342" t="s">
        <v>218</v>
      </c>
      <c r="J19" s="342" t="s">
        <v>219</v>
      </c>
      <c r="K19" s="38">
        <v>44197</v>
      </c>
      <c r="L19" s="38">
        <v>44561</v>
      </c>
      <c r="M19" s="342" t="s">
        <v>220</v>
      </c>
      <c r="N19" s="342" t="s">
        <v>74</v>
      </c>
      <c r="O19" s="342">
        <v>1</v>
      </c>
      <c r="P19" s="104">
        <f t="shared" si="0"/>
        <v>0.99999999999999989</v>
      </c>
      <c r="Q19" s="349">
        <v>1</v>
      </c>
      <c r="R19" s="349">
        <v>0</v>
      </c>
      <c r="S19" s="349"/>
      <c r="T19" s="56" t="s">
        <v>190</v>
      </c>
      <c r="U19" s="349">
        <v>0.1</v>
      </c>
      <c r="V19" s="349">
        <v>0.1</v>
      </c>
      <c r="W19" s="349" t="s">
        <v>221</v>
      </c>
      <c r="X19" s="349">
        <v>0.1</v>
      </c>
      <c r="Y19" s="108" t="s">
        <v>222</v>
      </c>
      <c r="Z19" s="108" t="s">
        <v>223</v>
      </c>
      <c r="AA19" s="349">
        <v>0.1</v>
      </c>
      <c r="AB19" s="107">
        <v>0</v>
      </c>
      <c r="AC19" s="204" t="s">
        <v>224</v>
      </c>
      <c r="AD19" s="349">
        <v>0.1</v>
      </c>
      <c r="AE19" s="349"/>
      <c r="AF19" s="349"/>
      <c r="AG19" s="349">
        <v>0.05</v>
      </c>
      <c r="AH19" s="349"/>
      <c r="AI19" s="349"/>
      <c r="AJ19" s="349">
        <v>0.05</v>
      </c>
      <c r="AK19" s="349"/>
      <c r="AL19" s="349"/>
      <c r="AM19" s="349">
        <v>0.05</v>
      </c>
      <c r="AN19" s="349"/>
      <c r="AO19" s="349"/>
      <c r="AP19" s="349">
        <v>0.05</v>
      </c>
      <c r="AQ19" s="349"/>
      <c r="AR19" s="349"/>
      <c r="AS19" s="349">
        <v>0.05</v>
      </c>
      <c r="AT19" s="349"/>
      <c r="AU19" s="349"/>
      <c r="AV19" s="349">
        <v>0.25</v>
      </c>
      <c r="AW19" s="349"/>
      <c r="AX19" s="349"/>
      <c r="AY19" s="349">
        <v>0.1</v>
      </c>
      <c r="AZ19" s="349"/>
      <c r="BA19" s="59"/>
      <c r="BB19" s="190" t="s">
        <v>214</v>
      </c>
      <c r="BC19" s="307" t="s">
        <v>153</v>
      </c>
      <c r="BD19" s="307" t="s">
        <v>111</v>
      </c>
      <c r="BE19" s="307" t="s">
        <v>112</v>
      </c>
      <c r="BF19" s="307" t="s">
        <v>113</v>
      </c>
      <c r="BG19" s="307" t="s">
        <v>114</v>
      </c>
      <c r="BH19" s="307" t="s">
        <v>115</v>
      </c>
      <c r="BI19" s="48">
        <v>0</v>
      </c>
      <c r="BJ19" s="48" t="s">
        <v>225</v>
      </c>
      <c r="BK19" s="48" t="s">
        <v>225</v>
      </c>
      <c r="BL19" s="49">
        <v>9</v>
      </c>
      <c r="BM19" s="49">
        <v>0</v>
      </c>
      <c r="BN19" s="49">
        <v>0</v>
      </c>
      <c r="BO19" s="49">
        <v>9</v>
      </c>
      <c r="BP19" s="349">
        <f t="shared" si="6"/>
        <v>0.30000000000000004</v>
      </c>
      <c r="BQ19" s="349">
        <f t="shared" si="7"/>
        <v>0.30000000000000004</v>
      </c>
      <c r="BR19" s="219">
        <f t="shared" si="5"/>
        <v>1</v>
      </c>
    </row>
    <row r="20" spans="2:71" s="34" customFormat="1" ht="110.25" customHeight="1">
      <c r="B20" s="36" t="s">
        <v>226</v>
      </c>
      <c r="C20" s="781"/>
      <c r="D20" s="81" t="s">
        <v>99</v>
      </c>
      <c r="E20" s="81" t="s">
        <v>100</v>
      </c>
      <c r="F20" s="81" t="s">
        <v>101</v>
      </c>
      <c r="G20" s="81" t="s">
        <v>186</v>
      </c>
      <c r="H20" s="342" t="s">
        <v>186</v>
      </c>
      <c r="I20" s="342" t="s">
        <v>227</v>
      </c>
      <c r="J20" s="342" t="s">
        <v>228</v>
      </c>
      <c r="K20" s="38">
        <v>44197</v>
      </c>
      <c r="L20" s="38">
        <v>44561</v>
      </c>
      <c r="M20" s="342" t="s">
        <v>220</v>
      </c>
      <c r="N20" s="342" t="s">
        <v>74</v>
      </c>
      <c r="O20" s="342">
        <v>1</v>
      </c>
      <c r="P20" s="104">
        <f t="shared" si="0"/>
        <v>1.0000000000000002</v>
      </c>
      <c r="Q20" s="349">
        <v>0.1</v>
      </c>
      <c r="R20" s="349">
        <v>0</v>
      </c>
      <c r="S20" s="349"/>
      <c r="T20" s="56" t="s">
        <v>190</v>
      </c>
      <c r="U20" s="349">
        <v>0.05</v>
      </c>
      <c r="V20" s="349"/>
      <c r="W20" s="349" t="s">
        <v>229</v>
      </c>
      <c r="X20" s="349">
        <v>0.05</v>
      </c>
      <c r="Y20" s="108" t="s">
        <v>210</v>
      </c>
      <c r="Z20" s="108" t="s">
        <v>230</v>
      </c>
      <c r="AA20" s="349">
        <v>0.05</v>
      </c>
      <c r="AB20" s="107">
        <v>0</v>
      </c>
      <c r="AC20" s="204" t="s">
        <v>231</v>
      </c>
      <c r="AD20" s="349">
        <v>0.05</v>
      </c>
      <c r="AE20" s="349"/>
      <c r="AF20" s="349"/>
      <c r="AG20" s="349">
        <v>0.05</v>
      </c>
      <c r="AH20" s="349"/>
      <c r="AI20" s="349"/>
      <c r="AJ20" s="349">
        <v>0.25</v>
      </c>
      <c r="AK20" s="349"/>
      <c r="AL20" s="349"/>
      <c r="AM20" s="349">
        <v>0.05</v>
      </c>
      <c r="AN20" s="349"/>
      <c r="AO20" s="349"/>
      <c r="AP20" s="349">
        <v>0.15</v>
      </c>
      <c r="AQ20" s="349"/>
      <c r="AR20" s="349"/>
      <c r="AS20" s="349">
        <v>0.1</v>
      </c>
      <c r="AT20" s="349"/>
      <c r="AU20" s="349"/>
      <c r="AV20" s="349">
        <v>0.1</v>
      </c>
      <c r="AW20" s="349"/>
      <c r="AX20" s="349"/>
      <c r="AY20" s="349">
        <v>0.1</v>
      </c>
      <c r="AZ20" s="349"/>
      <c r="BA20" s="59"/>
      <c r="BB20" s="190" t="s">
        <v>214</v>
      </c>
      <c r="BC20" s="307" t="s">
        <v>153</v>
      </c>
      <c r="BD20" s="307" t="s">
        <v>111</v>
      </c>
      <c r="BE20" s="307" t="s">
        <v>112</v>
      </c>
      <c r="BF20" s="307" t="s">
        <v>113</v>
      </c>
      <c r="BG20" s="307" t="s">
        <v>154</v>
      </c>
      <c r="BH20" s="307" t="s">
        <v>115</v>
      </c>
      <c r="BI20" s="48">
        <v>0</v>
      </c>
      <c r="BJ20" s="48" t="s">
        <v>225</v>
      </c>
      <c r="BK20" s="48" t="s">
        <v>225</v>
      </c>
      <c r="BL20" s="49">
        <v>8</v>
      </c>
      <c r="BM20" s="49">
        <v>0</v>
      </c>
      <c r="BN20" s="49">
        <v>0</v>
      </c>
      <c r="BO20" s="49">
        <v>8</v>
      </c>
      <c r="BP20" s="349">
        <f t="shared" si="6"/>
        <v>0.15000000000000002</v>
      </c>
      <c r="BQ20" s="349">
        <f t="shared" si="7"/>
        <v>0.1</v>
      </c>
      <c r="BR20" s="219">
        <f t="shared" si="5"/>
        <v>0.66666666666666663</v>
      </c>
    </row>
    <row r="21" spans="2:71" s="34" customFormat="1" ht="110.25" customHeight="1">
      <c r="B21" s="36" t="s">
        <v>232</v>
      </c>
      <c r="C21" s="781"/>
      <c r="D21" s="81" t="s">
        <v>99</v>
      </c>
      <c r="E21" s="81" t="s">
        <v>100</v>
      </c>
      <c r="F21" s="81" t="s">
        <v>101</v>
      </c>
      <c r="G21" s="81" t="s">
        <v>186</v>
      </c>
      <c r="H21" s="342" t="s">
        <v>233</v>
      </c>
      <c r="I21" s="342" t="s">
        <v>234</v>
      </c>
      <c r="J21" s="342" t="s">
        <v>235</v>
      </c>
      <c r="K21" s="38">
        <v>44197</v>
      </c>
      <c r="L21" s="38">
        <v>44561</v>
      </c>
      <c r="M21" s="342" t="s">
        <v>73</v>
      </c>
      <c r="N21" s="342" t="s">
        <v>74</v>
      </c>
      <c r="O21" s="342">
        <v>17500</v>
      </c>
      <c r="P21" s="104">
        <f t="shared" si="0"/>
        <v>17500</v>
      </c>
      <c r="Q21" s="349">
        <v>0.3</v>
      </c>
      <c r="R21" s="349">
        <v>0</v>
      </c>
      <c r="S21" s="349"/>
      <c r="T21" s="56" t="s">
        <v>190</v>
      </c>
      <c r="U21" s="349">
        <v>0</v>
      </c>
      <c r="V21" s="349"/>
      <c r="W21" s="349" t="s">
        <v>236</v>
      </c>
      <c r="X21" s="349">
        <v>0</v>
      </c>
      <c r="Y21" s="108">
        <v>0</v>
      </c>
      <c r="Z21" s="108" t="s">
        <v>237</v>
      </c>
      <c r="AA21" s="349">
        <v>0</v>
      </c>
      <c r="AB21" s="107">
        <v>0</v>
      </c>
      <c r="AC21" s="204" t="s">
        <v>238</v>
      </c>
      <c r="AD21" s="349">
        <v>0</v>
      </c>
      <c r="AE21" s="349"/>
      <c r="AF21" s="349"/>
      <c r="AG21" s="349">
        <v>0</v>
      </c>
      <c r="AH21" s="349"/>
      <c r="AI21" s="349"/>
      <c r="AJ21" s="349">
        <v>1000</v>
      </c>
      <c r="AK21" s="349"/>
      <c r="AL21" s="349"/>
      <c r="AM21" s="349">
        <v>1000</v>
      </c>
      <c r="AN21" s="349"/>
      <c r="AO21" s="349"/>
      <c r="AP21" s="349">
        <v>3000</v>
      </c>
      <c r="AQ21" s="349"/>
      <c r="AR21" s="349"/>
      <c r="AS21" s="349">
        <v>5000</v>
      </c>
      <c r="AT21" s="349"/>
      <c r="AU21" s="349"/>
      <c r="AV21" s="349">
        <v>7500</v>
      </c>
      <c r="AW21" s="349"/>
      <c r="AX21" s="349"/>
      <c r="AY21" s="349">
        <v>0</v>
      </c>
      <c r="AZ21" s="349"/>
      <c r="BA21" s="59"/>
      <c r="BB21" s="190" t="s">
        <v>214</v>
      </c>
      <c r="BC21" s="307" t="s">
        <v>153</v>
      </c>
      <c r="BD21" s="307" t="s">
        <v>111</v>
      </c>
      <c r="BE21" s="307" t="s">
        <v>112</v>
      </c>
      <c r="BF21" s="307" t="s">
        <v>113</v>
      </c>
      <c r="BG21" s="307" t="s">
        <v>114</v>
      </c>
      <c r="BH21" s="307" t="s">
        <v>115</v>
      </c>
      <c r="BI21" s="48">
        <v>0</v>
      </c>
      <c r="BJ21" s="48" t="s">
        <v>239</v>
      </c>
      <c r="BK21" s="48" t="s">
        <v>240</v>
      </c>
      <c r="BL21" s="49">
        <v>7</v>
      </c>
      <c r="BM21" s="49">
        <v>0</v>
      </c>
      <c r="BN21" s="49">
        <v>1</v>
      </c>
      <c r="BO21" s="49">
        <v>8</v>
      </c>
      <c r="BP21" s="349">
        <f t="shared" si="6"/>
        <v>0</v>
      </c>
      <c r="BQ21" s="349">
        <f t="shared" si="7"/>
        <v>0</v>
      </c>
      <c r="BR21" s="219" t="str">
        <f t="shared" si="5"/>
        <v>No programación, No avance</v>
      </c>
    </row>
    <row r="22" spans="2:71" s="34" customFormat="1" ht="110.25" customHeight="1" thickBot="1">
      <c r="B22" s="36" t="s">
        <v>241</v>
      </c>
      <c r="C22" s="782"/>
      <c r="D22" s="83" t="s">
        <v>99</v>
      </c>
      <c r="E22" s="83" t="s">
        <v>100</v>
      </c>
      <c r="F22" s="83" t="s">
        <v>101</v>
      </c>
      <c r="G22" s="83" t="s">
        <v>186</v>
      </c>
      <c r="H22" s="343" t="s">
        <v>242</v>
      </c>
      <c r="I22" s="343" t="s">
        <v>243</v>
      </c>
      <c r="J22" s="343" t="s">
        <v>244</v>
      </c>
      <c r="K22" s="41">
        <v>44197</v>
      </c>
      <c r="L22" s="41">
        <v>44561</v>
      </c>
      <c r="M22" s="343" t="s">
        <v>73</v>
      </c>
      <c r="N22" s="343" t="s">
        <v>74</v>
      </c>
      <c r="O22" s="343">
        <v>1</v>
      </c>
      <c r="P22" s="111">
        <f t="shared" si="0"/>
        <v>0</v>
      </c>
      <c r="Q22" s="217">
        <v>0.2</v>
      </c>
      <c r="R22" s="217">
        <v>0</v>
      </c>
      <c r="S22" s="217">
        <v>0</v>
      </c>
      <c r="T22" s="160" t="s">
        <v>245</v>
      </c>
      <c r="U22" s="217">
        <v>0</v>
      </c>
      <c r="V22" s="217">
        <v>0</v>
      </c>
      <c r="W22" s="160" t="s">
        <v>246</v>
      </c>
      <c r="X22" s="217">
        <v>0</v>
      </c>
      <c r="Y22" s="161">
        <v>0</v>
      </c>
      <c r="Z22" s="161" t="s">
        <v>247</v>
      </c>
      <c r="AA22" s="217">
        <v>0</v>
      </c>
      <c r="AB22" s="107">
        <v>0</v>
      </c>
      <c r="AC22" s="204" t="s">
        <v>248</v>
      </c>
      <c r="AD22" s="217">
        <v>0</v>
      </c>
      <c r="AE22" s="217"/>
      <c r="AF22" s="217"/>
      <c r="AG22" s="217">
        <v>0</v>
      </c>
      <c r="AH22" s="217"/>
      <c r="AI22" s="217"/>
      <c r="AJ22" s="217">
        <v>0</v>
      </c>
      <c r="AK22" s="217"/>
      <c r="AL22" s="217"/>
      <c r="AM22" s="217">
        <v>0</v>
      </c>
      <c r="AN22" s="217"/>
      <c r="AO22" s="217"/>
      <c r="AP22" s="217">
        <v>0</v>
      </c>
      <c r="AQ22" s="217"/>
      <c r="AR22" s="217"/>
      <c r="AS22" s="217">
        <v>0</v>
      </c>
      <c r="AT22" s="217"/>
      <c r="AU22" s="217"/>
      <c r="AV22" s="217">
        <v>0</v>
      </c>
      <c r="AW22" s="217"/>
      <c r="AX22" s="217"/>
      <c r="AY22" s="217">
        <v>0</v>
      </c>
      <c r="AZ22" s="217"/>
      <c r="BA22" s="61"/>
      <c r="BB22" s="191" t="s">
        <v>214</v>
      </c>
      <c r="BC22" s="308" t="s">
        <v>153</v>
      </c>
      <c r="BD22" s="308" t="s">
        <v>111</v>
      </c>
      <c r="BE22" s="308" t="s">
        <v>112</v>
      </c>
      <c r="BF22" s="308" t="s">
        <v>113</v>
      </c>
      <c r="BG22" s="308" t="s">
        <v>114</v>
      </c>
      <c r="BH22" s="308" t="s">
        <v>115</v>
      </c>
      <c r="BI22" s="52">
        <v>0</v>
      </c>
      <c r="BJ22" s="52" t="s">
        <v>249</v>
      </c>
      <c r="BK22" s="52" t="s">
        <v>249</v>
      </c>
      <c r="BL22" s="53">
        <v>19</v>
      </c>
      <c r="BM22" s="53">
        <v>0</v>
      </c>
      <c r="BN22" s="53">
        <v>1</v>
      </c>
      <c r="BO22" s="53">
        <v>20</v>
      </c>
      <c r="BP22" s="349">
        <f t="shared" si="6"/>
        <v>0</v>
      </c>
      <c r="BQ22" s="349">
        <f t="shared" si="7"/>
        <v>0</v>
      </c>
      <c r="BR22" s="159" t="str">
        <f t="shared" si="5"/>
        <v>No programación, No avance</v>
      </c>
    </row>
    <row r="23" spans="2:71" s="34" customFormat="1" ht="110.25" customHeight="1">
      <c r="B23" s="36" t="s">
        <v>250</v>
      </c>
      <c r="C23" s="774" t="s">
        <v>251</v>
      </c>
      <c r="D23" s="118" t="s">
        <v>99</v>
      </c>
      <c r="E23" s="118" t="s">
        <v>100</v>
      </c>
      <c r="F23" s="118" t="s">
        <v>101</v>
      </c>
      <c r="G23" s="118" t="s">
        <v>102</v>
      </c>
      <c r="H23" s="344" t="s">
        <v>252</v>
      </c>
      <c r="I23" s="344" t="s">
        <v>253</v>
      </c>
      <c r="J23" s="344" t="s">
        <v>254</v>
      </c>
      <c r="K23" s="72">
        <v>44197</v>
      </c>
      <c r="L23" s="72">
        <v>44561</v>
      </c>
      <c r="M23" s="344" t="s">
        <v>73</v>
      </c>
      <c r="N23" s="344" t="s">
        <v>74</v>
      </c>
      <c r="O23" s="344">
        <v>275000</v>
      </c>
      <c r="P23" s="119">
        <f t="shared" si="0"/>
        <v>275000</v>
      </c>
      <c r="Q23" s="214">
        <v>0.03</v>
      </c>
      <c r="R23" s="214">
        <v>0</v>
      </c>
      <c r="S23" s="214">
        <v>0</v>
      </c>
      <c r="T23" s="214" t="s">
        <v>255</v>
      </c>
      <c r="U23" s="214">
        <v>68750</v>
      </c>
      <c r="V23" s="214">
        <v>92893</v>
      </c>
      <c r="W23" s="214" t="s">
        <v>256</v>
      </c>
      <c r="X23" s="214">
        <v>0</v>
      </c>
      <c r="Y23" s="214"/>
      <c r="Z23" s="214"/>
      <c r="AA23" s="214">
        <v>0</v>
      </c>
      <c r="AB23" s="214"/>
      <c r="AC23" s="214"/>
      <c r="AD23" s="214">
        <v>68750</v>
      </c>
      <c r="AE23" s="214"/>
      <c r="AF23" s="214"/>
      <c r="AG23" s="214">
        <v>0</v>
      </c>
      <c r="AH23" s="214"/>
      <c r="AI23" s="214"/>
      <c r="AJ23" s="214">
        <v>0</v>
      </c>
      <c r="AK23" s="214"/>
      <c r="AL23" s="214"/>
      <c r="AM23" s="214">
        <v>137500</v>
      </c>
      <c r="AN23" s="214"/>
      <c r="AO23" s="214"/>
      <c r="AP23" s="214">
        <v>0</v>
      </c>
      <c r="AQ23" s="214"/>
      <c r="AR23" s="214"/>
      <c r="AS23" s="214">
        <v>0</v>
      </c>
      <c r="AT23" s="214"/>
      <c r="AU23" s="214"/>
      <c r="AV23" s="214">
        <v>0</v>
      </c>
      <c r="AW23" s="214"/>
      <c r="AX23" s="214"/>
      <c r="AY23" s="214">
        <v>0</v>
      </c>
      <c r="AZ23" s="214"/>
      <c r="BA23" s="73"/>
      <c r="BB23" s="192" t="s">
        <v>214</v>
      </c>
      <c r="BC23" s="309" t="s">
        <v>153</v>
      </c>
      <c r="BD23" s="309" t="s">
        <v>111</v>
      </c>
      <c r="BE23" s="309" t="s">
        <v>112</v>
      </c>
      <c r="BF23" s="309" t="s">
        <v>113</v>
      </c>
      <c r="BG23" s="309" t="s">
        <v>144</v>
      </c>
      <c r="BH23" s="309" t="s">
        <v>115</v>
      </c>
      <c r="BI23" s="120" t="s">
        <v>257</v>
      </c>
      <c r="BJ23" s="120" t="s">
        <v>258</v>
      </c>
      <c r="BK23" s="120" t="s">
        <v>258</v>
      </c>
      <c r="BL23" s="121">
        <v>8</v>
      </c>
      <c r="BM23" s="121">
        <v>0</v>
      </c>
      <c r="BN23" s="121">
        <v>0</v>
      </c>
      <c r="BO23" s="121">
        <v>8</v>
      </c>
      <c r="BP23" s="349">
        <f t="shared" si="6"/>
        <v>68750</v>
      </c>
      <c r="BQ23" s="349">
        <f t="shared" si="7"/>
        <v>92893</v>
      </c>
      <c r="BR23" s="122">
        <f t="shared" si="5"/>
        <v>1.3511709090909092</v>
      </c>
      <c r="BS23" s="6">
        <f>+AVERAGE(BR23:BR39)</f>
        <v>0.78372363636363629</v>
      </c>
    </row>
    <row r="24" spans="2:71" s="34" customFormat="1" ht="110.25" customHeight="1">
      <c r="B24" s="36" t="s">
        <v>259</v>
      </c>
      <c r="C24" s="775"/>
      <c r="D24" s="123" t="s">
        <v>99</v>
      </c>
      <c r="E24" s="123" t="s">
        <v>100</v>
      </c>
      <c r="F24" s="123" t="s">
        <v>101</v>
      </c>
      <c r="G24" s="123" t="s">
        <v>102</v>
      </c>
      <c r="H24" s="345" t="s">
        <v>252</v>
      </c>
      <c r="I24" s="345" t="s">
        <v>260</v>
      </c>
      <c r="J24" s="345" t="s">
        <v>261</v>
      </c>
      <c r="K24" s="63">
        <v>44197</v>
      </c>
      <c r="L24" s="63">
        <v>44561</v>
      </c>
      <c r="M24" s="345" t="s">
        <v>73</v>
      </c>
      <c r="N24" s="345" t="s">
        <v>74</v>
      </c>
      <c r="O24" s="345">
        <v>7</v>
      </c>
      <c r="P24" s="124">
        <f t="shared" si="0"/>
        <v>7</v>
      </c>
      <c r="Q24" s="215">
        <v>0.02</v>
      </c>
      <c r="R24" s="215">
        <v>0</v>
      </c>
      <c r="S24" s="215">
        <v>0</v>
      </c>
      <c r="T24" s="215"/>
      <c r="U24" s="215">
        <v>0</v>
      </c>
      <c r="V24" s="215"/>
      <c r="W24" s="215"/>
      <c r="X24" s="215">
        <v>0</v>
      </c>
      <c r="Y24" s="215"/>
      <c r="Z24" s="215"/>
      <c r="AA24" s="215">
        <v>0</v>
      </c>
      <c r="AB24" s="215"/>
      <c r="AC24" s="215"/>
      <c r="AD24" s="215">
        <v>0</v>
      </c>
      <c r="AE24" s="215"/>
      <c r="AF24" s="215"/>
      <c r="AG24" s="215">
        <v>0</v>
      </c>
      <c r="AH24" s="215"/>
      <c r="AI24" s="215"/>
      <c r="AJ24" s="215">
        <v>0</v>
      </c>
      <c r="AK24" s="215"/>
      <c r="AL24" s="215"/>
      <c r="AM24" s="215">
        <v>0</v>
      </c>
      <c r="AN24" s="215"/>
      <c r="AO24" s="215"/>
      <c r="AP24" s="215">
        <v>0</v>
      </c>
      <c r="AQ24" s="215"/>
      <c r="AR24" s="215"/>
      <c r="AS24" s="215">
        <v>0</v>
      </c>
      <c r="AT24" s="215"/>
      <c r="AU24" s="215"/>
      <c r="AV24" s="215">
        <v>0</v>
      </c>
      <c r="AW24" s="215"/>
      <c r="AX24" s="215"/>
      <c r="AY24" s="215">
        <v>7</v>
      </c>
      <c r="AZ24" s="215"/>
      <c r="BA24" s="64"/>
      <c r="BB24" s="187" t="s">
        <v>214</v>
      </c>
      <c r="BC24" s="303" t="s">
        <v>153</v>
      </c>
      <c r="BD24" s="303" t="s">
        <v>111</v>
      </c>
      <c r="BE24" s="303" t="s">
        <v>112</v>
      </c>
      <c r="BF24" s="303" t="s">
        <v>113</v>
      </c>
      <c r="BG24" s="303" t="s">
        <v>154</v>
      </c>
      <c r="BH24" s="303" t="s">
        <v>115</v>
      </c>
      <c r="BI24" s="125">
        <v>0</v>
      </c>
      <c r="BJ24" s="125" t="s">
        <v>258</v>
      </c>
      <c r="BK24" s="125" t="s">
        <v>258</v>
      </c>
      <c r="BL24" s="126">
        <v>1</v>
      </c>
      <c r="BM24" s="126">
        <v>0</v>
      </c>
      <c r="BN24" s="126">
        <v>2</v>
      </c>
      <c r="BO24" s="126">
        <v>3</v>
      </c>
      <c r="BP24" s="349">
        <f t="shared" si="6"/>
        <v>0</v>
      </c>
      <c r="BQ24" s="349">
        <f t="shared" si="7"/>
        <v>0</v>
      </c>
      <c r="BR24" s="127" t="str">
        <f t="shared" si="5"/>
        <v>No programación, No avance</v>
      </c>
    </row>
    <row r="25" spans="2:71" s="34" customFormat="1" ht="110.25" customHeight="1">
      <c r="B25" s="36" t="s">
        <v>262</v>
      </c>
      <c r="C25" s="775"/>
      <c r="D25" s="123" t="s">
        <v>99</v>
      </c>
      <c r="E25" s="123" t="s">
        <v>263</v>
      </c>
      <c r="F25" s="123" t="s">
        <v>264</v>
      </c>
      <c r="G25" s="123" t="s">
        <v>265</v>
      </c>
      <c r="H25" s="345" t="s">
        <v>266</v>
      </c>
      <c r="I25" s="345" t="s">
        <v>267</v>
      </c>
      <c r="J25" s="345" t="s">
        <v>268</v>
      </c>
      <c r="K25" s="63">
        <v>44197</v>
      </c>
      <c r="L25" s="63">
        <v>44561</v>
      </c>
      <c r="M25" s="345" t="s">
        <v>73</v>
      </c>
      <c r="N25" s="345" t="s">
        <v>74</v>
      </c>
      <c r="O25" s="345">
        <v>6</v>
      </c>
      <c r="P25" s="124">
        <f t="shared" si="0"/>
        <v>6</v>
      </c>
      <c r="Q25" s="215">
        <v>0.2</v>
      </c>
      <c r="R25" s="215">
        <v>0</v>
      </c>
      <c r="S25" s="215">
        <v>0</v>
      </c>
      <c r="T25" s="215"/>
      <c r="U25" s="215">
        <v>0</v>
      </c>
      <c r="V25" s="215"/>
      <c r="W25" s="215"/>
      <c r="X25" s="215">
        <v>0</v>
      </c>
      <c r="Y25" s="215"/>
      <c r="Z25" s="215"/>
      <c r="AA25" s="215">
        <v>0</v>
      </c>
      <c r="AB25" s="215"/>
      <c r="AC25" s="215"/>
      <c r="AD25" s="215">
        <v>0</v>
      </c>
      <c r="AE25" s="215"/>
      <c r="AF25" s="215"/>
      <c r="AG25" s="215">
        <v>0</v>
      </c>
      <c r="AH25" s="215"/>
      <c r="AI25" s="215"/>
      <c r="AJ25" s="215">
        <v>0</v>
      </c>
      <c r="AK25" s="215"/>
      <c r="AL25" s="215"/>
      <c r="AM25" s="215">
        <v>0</v>
      </c>
      <c r="AN25" s="215"/>
      <c r="AO25" s="215"/>
      <c r="AP25" s="215">
        <v>0</v>
      </c>
      <c r="AQ25" s="215"/>
      <c r="AR25" s="215"/>
      <c r="AS25" s="215">
        <v>0</v>
      </c>
      <c r="AT25" s="215"/>
      <c r="AU25" s="215"/>
      <c r="AV25" s="215">
        <v>6</v>
      </c>
      <c r="AW25" s="215"/>
      <c r="AX25" s="215"/>
      <c r="AY25" s="215">
        <v>0</v>
      </c>
      <c r="AZ25" s="215"/>
      <c r="BA25" s="64"/>
      <c r="BB25" s="187" t="s">
        <v>142</v>
      </c>
      <c r="BC25" s="303" t="s">
        <v>153</v>
      </c>
      <c r="BD25" s="303" t="s">
        <v>111</v>
      </c>
      <c r="BE25" s="303" t="s">
        <v>112</v>
      </c>
      <c r="BF25" s="303" t="s">
        <v>113</v>
      </c>
      <c r="BG25" s="303" t="s">
        <v>154</v>
      </c>
      <c r="BH25" s="303" t="s">
        <v>115</v>
      </c>
      <c r="BI25" s="125" t="s">
        <v>269</v>
      </c>
      <c r="BJ25" s="125" t="s">
        <v>270</v>
      </c>
      <c r="BK25" s="125" t="s">
        <v>270</v>
      </c>
      <c r="BL25" s="126">
        <v>0</v>
      </c>
      <c r="BM25" s="126">
        <v>0</v>
      </c>
      <c r="BN25" s="126">
        <v>0</v>
      </c>
      <c r="BO25" s="126">
        <v>0</v>
      </c>
      <c r="BP25" s="349">
        <f t="shared" si="6"/>
        <v>0</v>
      </c>
      <c r="BQ25" s="349">
        <f t="shared" si="7"/>
        <v>0</v>
      </c>
      <c r="BR25" s="127" t="str">
        <f t="shared" si="5"/>
        <v>No programación, No avance</v>
      </c>
    </row>
    <row r="26" spans="2:71" s="34" customFormat="1" ht="110.25" customHeight="1">
      <c r="B26" s="36" t="s">
        <v>271</v>
      </c>
      <c r="C26" s="775"/>
      <c r="D26" s="123" t="s">
        <v>99</v>
      </c>
      <c r="E26" s="123" t="s">
        <v>100</v>
      </c>
      <c r="F26" s="123" t="s">
        <v>101</v>
      </c>
      <c r="G26" s="123" t="s">
        <v>272</v>
      </c>
      <c r="H26" s="345" t="s">
        <v>273</v>
      </c>
      <c r="I26" s="345" t="s">
        <v>274</v>
      </c>
      <c r="J26" s="345" t="s">
        <v>275</v>
      </c>
      <c r="K26" s="63">
        <v>44197</v>
      </c>
      <c r="L26" s="63">
        <v>44561</v>
      </c>
      <c r="M26" s="345" t="s">
        <v>73</v>
      </c>
      <c r="N26" s="345" t="s">
        <v>74</v>
      </c>
      <c r="O26" s="345">
        <v>1</v>
      </c>
      <c r="P26" s="124">
        <f t="shared" si="0"/>
        <v>1</v>
      </c>
      <c r="Q26" s="215">
        <v>0.06</v>
      </c>
      <c r="R26" s="215">
        <v>0</v>
      </c>
      <c r="S26" s="215">
        <v>0</v>
      </c>
      <c r="T26" s="215"/>
      <c r="U26" s="215">
        <v>0</v>
      </c>
      <c r="V26" s="215"/>
      <c r="W26" s="215"/>
      <c r="X26" s="215">
        <v>0</v>
      </c>
      <c r="Y26" s="215"/>
      <c r="Z26" s="215"/>
      <c r="AA26" s="215">
        <v>0</v>
      </c>
      <c r="AB26" s="215"/>
      <c r="AC26" s="215"/>
      <c r="AD26" s="215">
        <v>0</v>
      </c>
      <c r="AE26" s="215"/>
      <c r="AF26" s="215"/>
      <c r="AG26" s="215">
        <v>0</v>
      </c>
      <c r="AH26" s="215"/>
      <c r="AI26" s="215"/>
      <c r="AJ26" s="215">
        <v>0</v>
      </c>
      <c r="AK26" s="215"/>
      <c r="AL26" s="215"/>
      <c r="AM26" s="215">
        <v>0</v>
      </c>
      <c r="AN26" s="215"/>
      <c r="AO26" s="215"/>
      <c r="AP26" s="215">
        <v>0</v>
      </c>
      <c r="AQ26" s="215"/>
      <c r="AR26" s="215"/>
      <c r="AS26" s="215">
        <v>0</v>
      </c>
      <c r="AT26" s="215"/>
      <c r="AU26" s="215"/>
      <c r="AV26" s="215">
        <v>0</v>
      </c>
      <c r="AW26" s="215"/>
      <c r="AX26" s="215"/>
      <c r="AY26" s="215">
        <v>1</v>
      </c>
      <c r="AZ26" s="215"/>
      <c r="BA26" s="64"/>
      <c r="BB26" s="187" t="s">
        <v>214</v>
      </c>
      <c r="BC26" s="303" t="s">
        <v>153</v>
      </c>
      <c r="BD26" s="303" t="s">
        <v>111</v>
      </c>
      <c r="BE26" s="303" t="s">
        <v>112</v>
      </c>
      <c r="BF26" s="303" t="s">
        <v>113</v>
      </c>
      <c r="BG26" s="303" t="s">
        <v>144</v>
      </c>
      <c r="BH26" s="303" t="s">
        <v>115</v>
      </c>
      <c r="BI26" s="125">
        <v>0</v>
      </c>
      <c r="BJ26" s="125" t="s">
        <v>270</v>
      </c>
      <c r="BK26" s="125" t="s">
        <v>270</v>
      </c>
      <c r="BL26" s="126">
        <v>1</v>
      </c>
      <c r="BM26" s="126">
        <v>0</v>
      </c>
      <c r="BN26" s="126">
        <v>0</v>
      </c>
      <c r="BO26" s="126">
        <v>1</v>
      </c>
      <c r="BP26" s="349">
        <f t="shared" si="6"/>
        <v>0</v>
      </c>
      <c r="BQ26" s="349">
        <f t="shared" si="7"/>
        <v>0</v>
      </c>
      <c r="BR26" s="127" t="str">
        <f t="shared" si="5"/>
        <v>No programación, No avance</v>
      </c>
    </row>
    <row r="27" spans="2:71" s="34" customFormat="1" ht="110.25" customHeight="1">
      <c r="B27" s="36" t="s">
        <v>276</v>
      </c>
      <c r="C27" s="775"/>
      <c r="D27" s="123" t="s">
        <v>99</v>
      </c>
      <c r="E27" s="123" t="s">
        <v>100</v>
      </c>
      <c r="F27" s="123" t="s">
        <v>101</v>
      </c>
      <c r="G27" s="123" t="s">
        <v>272</v>
      </c>
      <c r="H27" s="345" t="s">
        <v>273</v>
      </c>
      <c r="I27" s="345" t="s">
        <v>253</v>
      </c>
      <c r="J27" s="345" t="s">
        <v>277</v>
      </c>
      <c r="K27" s="63">
        <v>44197</v>
      </c>
      <c r="L27" s="63">
        <v>44561</v>
      </c>
      <c r="M27" s="345" t="s">
        <v>89</v>
      </c>
      <c r="N27" s="345" t="s">
        <v>90</v>
      </c>
      <c r="O27" s="345">
        <v>0.9</v>
      </c>
      <c r="P27" s="124">
        <f t="shared" si="0"/>
        <v>0.8999999999999998</v>
      </c>
      <c r="Q27" s="215">
        <v>0.06</v>
      </c>
      <c r="R27" s="215">
        <v>7.4999999999999997E-2</v>
      </c>
      <c r="S27" s="215"/>
      <c r="T27" s="215"/>
      <c r="U27" s="215">
        <v>7.4999999999999997E-2</v>
      </c>
      <c r="V27" s="215"/>
      <c r="W27" s="215"/>
      <c r="X27" s="215">
        <v>7.4999999999999997E-2</v>
      </c>
      <c r="Y27" s="215"/>
      <c r="Z27" s="215"/>
      <c r="AA27" s="215">
        <v>7.4999999999999997E-2</v>
      </c>
      <c r="AB27" s="215"/>
      <c r="AC27" s="215"/>
      <c r="AD27" s="215">
        <v>7.4999999999999997E-2</v>
      </c>
      <c r="AE27" s="215"/>
      <c r="AF27" s="215"/>
      <c r="AG27" s="215">
        <v>7.4999999999999997E-2</v>
      </c>
      <c r="AH27" s="215"/>
      <c r="AI27" s="215"/>
      <c r="AJ27" s="215">
        <v>7.4999999999999997E-2</v>
      </c>
      <c r="AK27" s="215"/>
      <c r="AL27" s="215"/>
      <c r="AM27" s="215">
        <v>7.4999999999999997E-2</v>
      </c>
      <c r="AN27" s="215"/>
      <c r="AO27" s="215"/>
      <c r="AP27" s="215">
        <v>7.4999999999999997E-2</v>
      </c>
      <c r="AQ27" s="215"/>
      <c r="AR27" s="215"/>
      <c r="AS27" s="215">
        <v>7.4999999999999997E-2</v>
      </c>
      <c r="AT27" s="215"/>
      <c r="AU27" s="215"/>
      <c r="AV27" s="215">
        <v>7.4999999999999997E-2</v>
      </c>
      <c r="AW27" s="215"/>
      <c r="AX27" s="215"/>
      <c r="AY27" s="215">
        <v>7.4999999999999997E-2</v>
      </c>
      <c r="AZ27" s="215"/>
      <c r="BA27" s="64"/>
      <c r="BB27" s="187" t="s">
        <v>214</v>
      </c>
      <c r="BC27" s="303" t="s">
        <v>77</v>
      </c>
      <c r="BD27" s="303" t="s">
        <v>111</v>
      </c>
      <c r="BE27" s="303" t="s">
        <v>112</v>
      </c>
      <c r="BF27" s="303" t="s">
        <v>80</v>
      </c>
      <c r="BG27" s="303" t="s">
        <v>154</v>
      </c>
      <c r="BH27" s="303" t="s">
        <v>115</v>
      </c>
      <c r="BI27" s="125">
        <v>0</v>
      </c>
      <c r="BJ27" s="125" t="s">
        <v>270</v>
      </c>
      <c r="BK27" s="125" t="s">
        <v>270</v>
      </c>
      <c r="BL27" s="126">
        <v>1</v>
      </c>
      <c r="BM27" s="126">
        <v>10</v>
      </c>
      <c r="BN27" s="126">
        <v>1</v>
      </c>
      <c r="BO27" s="126">
        <v>12</v>
      </c>
      <c r="BP27" s="349">
        <f t="shared" si="6"/>
        <v>0.3</v>
      </c>
      <c r="BQ27" s="349">
        <f t="shared" si="7"/>
        <v>0</v>
      </c>
      <c r="BR27" s="127">
        <f t="shared" si="5"/>
        <v>0</v>
      </c>
    </row>
    <row r="28" spans="2:71" s="34" customFormat="1" ht="110.25" customHeight="1">
      <c r="B28" s="36" t="s">
        <v>278</v>
      </c>
      <c r="C28" s="775"/>
      <c r="D28" s="123" t="s">
        <v>99</v>
      </c>
      <c r="E28" s="123" t="s">
        <v>100</v>
      </c>
      <c r="F28" s="123" t="s">
        <v>101</v>
      </c>
      <c r="G28" s="123" t="s">
        <v>272</v>
      </c>
      <c r="H28" s="345" t="s">
        <v>273</v>
      </c>
      <c r="I28" s="345" t="s">
        <v>279</v>
      </c>
      <c r="J28" s="345" t="s">
        <v>280</v>
      </c>
      <c r="K28" s="63">
        <v>44197</v>
      </c>
      <c r="L28" s="63">
        <v>44561</v>
      </c>
      <c r="M28" s="345" t="s">
        <v>73</v>
      </c>
      <c r="N28" s="345" t="s">
        <v>74</v>
      </c>
      <c r="O28" s="345">
        <v>1</v>
      </c>
      <c r="P28" s="124">
        <f t="shared" si="0"/>
        <v>100.01</v>
      </c>
      <c r="Q28" s="215">
        <v>0.04</v>
      </c>
      <c r="R28" s="215">
        <v>0</v>
      </c>
      <c r="S28" s="215"/>
      <c r="T28" s="215"/>
      <c r="U28" s="215">
        <v>0</v>
      </c>
      <c r="V28" s="215"/>
      <c r="W28" s="215"/>
      <c r="X28" s="215">
        <v>0</v>
      </c>
      <c r="Y28" s="215"/>
      <c r="Z28" s="215"/>
      <c r="AA28" s="215">
        <v>0</v>
      </c>
      <c r="AB28" s="215"/>
      <c r="AC28" s="215"/>
      <c r="AD28" s="215">
        <v>0</v>
      </c>
      <c r="AE28" s="215"/>
      <c r="AF28" s="215"/>
      <c r="AG28" s="215">
        <v>0</v>
      </c>
      <c r="AH28" s="215"/>
      <c r="AI28" s="215"/>
      <c r="AJ28" s="215">
        <v>0</v>
      </c>
      <c r="AK28" s="215"/>
      <c r="AL28" s="215"/>
      <c r="AM28" s="215">
        <v>0</v>
      </c>
      <c r="AN28" s="215"/>
      <c r="AO28" s="215"/>
      <c r="AP28" s="215">
        <v>0</v>
      </c>
      <c r="AQ28" s="215"/>
      <c r="AR28" s="215"/>
      <c r="AS28" s="215">
        <v>100</v>
      </c>
      <c r="AT28" s="215"/>
      <c r="AU28" s="215"/>
      <c r="AV28" s="215">
        <v>0</v>
      </c>
      <c r="AW28" s="215"/>
      <c r="AX28" s="215"/>
      <c r="AY28" s="215">
        <v>0.01</v>
      </c>
      <c r="AZ28" s="215"/>
      <c r="BA28" s="64"/>
      <c r="BB28" s="187" t="s">
        <v>214</v>
      </c>
      <c r="BC28" s="303" t="s">
        <v>153</v>
      </c>
      <c r="BD28" s="303" t="s">
        <v>111</v>
      </c>
      <c r="BE28" s="303" t="s">
        <v>112</v>
      </c>
      <c r="BF28" s="303" t="s">
        <v>113</v>
      </c>
      <c r="BG28" s="303" t="s">
        <v>154</v>
      </c>
      <c r="BH28" s="303" t="s">
        <v>115</v>
      </c>
      <c r="BI28" s="125">
        <v>0</v>
      </c>
      <c r="BJ28" s="125" t="s">
        <v>270</v>
      </c>
      <c r="BK28" s="125" t="s">
        <v>270</v>
      </c>
      <c r="BL28" s="126">
        <v>2</v>
      </c>
      <c r="BM28" s="126">
        <v>0</v>
      </c>
      <c r="BN28" s="126">
        <v>0</v>
      </c>
      <c r="BO28" s="126">
        <v>2</v>
      </c>
      <c r="BP28" s="349">
        <f t="shared" si="6"/>
        <v>0</v>
      </c>
      <c r="BQ28" s="349">
        <f t="shared" si="7"/>
        <v>0</v>
      </c>
      <c r="BR28" s="127" t="str">
        <f t="shared" si="5"/>
        <v>No programación, No avance</v>
      </c>
    </row>
    <row r="29" spans="2:71" s="34" customFormat="1" ht="110.25" customHeight="1">
      <c r="B29" s="36" t="s">
        <v>281</v>
      </c>
      <c r="C29" s="775"/>
      <c r="D29" s="123" t="s">
        <v>99</v>
      </c>
      <c r="E29" s="123" t="s">
        <v>100</v>
      </c>
      <c r="F29" s="123" t="s">
        <v>101</v>
      </c>
      <c r="G29" s="123" t="s">
        <v>272</v>
      </c>
      <c r="H29" s="345" t="s">
        <v>273</v>
      </c>
      <c r="I29" s="345" t="s">
        <v>282</v>
      </c>
      <c r="J29" s="345" t="s">
        <v>283</v>
      </c>
      <c r="K29" s="63">
        <v>44197</v>
      </c>
      <c r="L29" s="63">
        <v>44561</v>
      </c>
      <c r="M29" s="345" t="s">
        <v>73</v>
      </c>
      <c r="N29" s="345" t="s">
        <v>74</v>
      </c>
      <c r="O29" s="345">
        <v>170</v>
      </c>
      <c r="P29" s="124">
        <f t="shared" si="0"/>
        <v>170</v>
      </c>
      <c r="Q29" s="215">
        <v>0.04</v>
      </c>
      <c r="R29" s="215">
        <v>0</v>
      </c>
      <c r="S29" s="215"/>
      <c r="T29" s="215"/>
      <c r="U29" s="215">
        <v>0</v>
      </c>
      <c r="V29" s="215"/>
      <c r="W29" s="215"/>
      <c r="X29" s="215">
        <v>0</v>
      </c>
      <c r="Y29" s="215"/>
      <c r="Z29" s="215"/>
      <c r="AA29" s="215">
        <v>0</v>
      </c>
      <c r="AB29" s="215"/>
      <c r="AC29" s="215"/>
      <c r="AD29" s="215">
        <v>0</v>
      </c>
      <c r="AE29" s="215"/>
      <c r="AF29" s="215"/>
      <c r="AG29" s="215">
        <v>0</v>
      </c>
      <c r="AH29" s="215"/>
      <c r="AI29" s="215"/>
      <c r="AJ29" s="215">
        <v>0</v>
      </c>
      <c r="AK29" s="215"/>
      <c r="AL29" s="215"/>
      <c r="AM29" s="215">
        <v>0</v>
      </c>
      <c r="AN29" s="215"/>
      <c r="AO29" s="215"/>
      <c r="AP29" s="215">
        <v>0</v>
      </c>
      <c r="AQ29" s="215"/>
      <c r="AR29" s="215"/>
      <c r="AS29" s="215">
        <v>0</v>
      </c>
      <c r="AT29" s="215"/>
      <c r="AU29" s="215"/>
      <c r="AV29" s="215">
        <v>170</v>
      </c>
      <c r="AW29" s="215"/>
      <c r="AX29" s="215"/>
      <c r="AY29" s="215">
        <v>0</v>
      </c>
      <c r="AZ29" s="215"/>
      <c r="BA29" s="64"/>
      <c r="BB29" s="187" t="s">
        <v>214</v>
      </c>
      <c r="BC29" s="303" t="s">
        <v>153</v>
      </c>
      <c r="BD29" s="303" t="s">
        <v>111</v>
      </c>
      <c r="BE29" s="303" t="s">
        <v>112</v>
      </c>
      <c r="BF29" s="303" t="s">
        <v>113</v>
      </c>
      <c r="BG29" s="303" t="s">
        <v>144</v>
      </c>
      <c r="BH29" s="303" t="s">
        <v>115</v>
      </c>
      <c r="BI29" s="125" t="s">
        <v>284</v>
      </c>
      <c r="BJ29" s="125" t="s">
        <v>270</v>
      </c>
      <c r="BK29" s="125" t="s">
        <v>270</v>
      </c>
      <c r="BL29" s="126">
        <v>0</v>
      </c>
      <c r="BM29" s="126">
        <v>0</v>
      </c>
      <c r="BN29" s="126">
        <v>0</v>
      </c>
      <c r="BO29" s="126">
        <v>0</v>
      </c>
      <c r="BP29" s="349">
        <f t="shared" si="6"/>
        <v>0</v>
      </c>
      <c r="BQ29" s="349">
        <f t="shared" si="7"/>
        <v>0</v>
      </c>
      <c r="BR29" s="127" t="str">
        <f t="shared" si="5"/>
        <v>No programación, No avance</v>
      </c>
    </row>
    <row r="30" spans="2:71" s="34" customFormat="1" ht="110.25" customHeight="1">
      <c r="B30" s="36" t="s">
        <v>285</v>
      </c>
      <c r="C30" s="775"/>
      <c r="D30" s="123" t="s">
        <v>99</v>
      </c>
      <c r="E30" s="123" t="s">
        <v>100</v>
      </c>
      <c r="F30" s="123" t="s">
        <v>101</v>
      </c>
      <c r="G30" s="123" t="s">
        <v>272</v>
      </c>
      <c r="H30" s="345" t="s">
        <v>273</v>
      </c>
      <c r="I30" s="345" t="s">
        <v>286</v>
      </c>
      <c r="J30" s="345" t="s">
        <v>287</v>
      </c>
      <c r="K30" s="63">
        <v>44197</v>
      </c>
      <c r="L30" s="63">
        <v>44561</v>
      </c>
      <c r="M30" s="345" t="s">
        <v>73</v>
      </c>
      <c r="N30" s="345" t="s">
        <v>74</v>
      </c>
      <c r="O30" s="345">
        <v>1</v>
      </c>
      <c r="P30" s="124">
        <f t="shared" si="0"/>
        <v>100</v>
      </c>
      <c r="Q30" s="215">
        <v>0.04</v>
      </c>
      <c r="R30" s="215">
        <v>0</v>
      </c>
      <c r="S30" s="215"/>
      <c r="T30" s="215"/>
      <c r="U30" s="215">
        <v>0</v>
      </c>
      <c r="V30" s="215"/>
      <c r="W30" s="215"/>
      <c r="X30" s="215">
        <v>0</v>
      </c>
      <c r="Y30" s="215"/>
      <c r="Z30" s="215"/>
      <c r="AA30" s="215">
        <v>0</v>
      </c>
      <c r="AB30" s="215"/>
      <c r="AC30" s="215"/>
      <c r="AD30" s="215">
        <v>0</v>
      </c>
      <c r="AE30" s="215"/>
      <c r="AF30" s="215"/>
      <c r="AG30" s="215">
        <v>0</v>
      </c>
      <c r="AH30" s="215"/>
      <c r="AI30" s="215"/>
      <c r="AJ30" s="215">
        <v>0</v>
      </c>
      <c r="AK30" s="215"/>
      <c r="AL30" s="215"/>
      <c r="AM30" s="215">
        <v>0</v>
      </c>
      <c r="AN30" s="215"/>
      <c r="AO30" s="215"/>
      <c r="AP30" s="215">
        <v>0</v>
      </c>
      <c r="AQ30" s="215"/>
      <c r="AR30" s="215"/>
      <c r="AS30" s="215">
        <v>100</v>
      </c>
      <c r="AT30" s="215"/>
      <c r="AU30" s="215"/>
      <c r="AV30" s="215">
        <v>0</v>
      </c>
      <c r="AW30" s="215"/>
      <c r="AX30" s="215"/>
      <c r="AY30" s="215">
        <v>0</v>
      </c>
      <c r="AZ30" s="215"/>
      <c r="BA30" s="64"/>
      <c r="BB30" s="187" t="s">
        <v>214</v>
      </c>
      <c r="BC30" s="303" t="s">
        <v>153</v>
      </c>
      <c r="BD30" s="303" t="s">
        <v>111</v>
      </c>
      <c r="BE30" s="303" t="s">
        <v>112</v>
      </c>
      <c r="BF30" s="303" t="s">
        <v>113</v>
      </c>
      <c r="BG30" s="303" t="s">
        <v>154</v>
      </c>
      <c r="BH30" s="303" t="s">
        <v>115</v>
      </c>
      <c r="BI30" s="125">
        <v>0</v>
      </c>
      <c r="BJ30" s="125" t="s">
        <v>270</v>
      </c>
      <c r="BK30" s="125" t="s">
        <v>270</v>
      </c>
      <c r="BL30" s="126">
        <v>2</v>
      </c>
      <c r="BM30" s="126">
        <v>0</v>
      </c>
      <c r="BN30" s="126">
        <v>1</v>
      </c>
      <c r="BO30" s="126">
        <v>3</v>
      </c>
      <c r="BP30" s="349">
        <f t="shared" si="6"/>
        <v>0</v>
      </c>
      <c r="BQ30" s="349">
        <f t="shared" si="7"/>
        <v>0</v>
      </c>
      <c r="BR30" s="127" t="str">
        <f t="shared" si="5"/>
        <v>No programación, No avance</v>
      </c>
    </row>
    <row r="31" spans="2:71" s="34" customFormat="1" ht="110.25" customHeight="1">
      <c r="B31" s="36" t="s">
        <v>288</v>
      </c>
      <c r="C31" s="775"/>
      <c r="D31" s="123" t="s">
        <v>99</v>
      </c>
      <c r="E31" s="123" t="s">
        <v>100</v>
      </c>
      <c r="F31" s="123" t="s">
        <v>101</v>
      </c>
      <c r="G31" s="123" t="s">
        <v>272</v>
      </c>
      <c r="H31" s="345" t="s">
        <v>273</v>
      </c>
      <c r="I31" s="345" t="s">
        <v>289</v>
      </c>
      <c r="J31" s="345" t="s">
        <v>290</v>
      </c>
      <c r="K31" s="63">
        <v>44197</v>
      </c>
      <c r="L31" s="63">
        <v>44561</v>
      </c>
      <c r="M31" s="345" t="s">
        <v>73</v>
      </c>
      <c r="N31" s="345">
        <v>0</v>
      </c>
      <c r="O31" s="345">
        <v>1</v>
      </c>
      <c r="P31" s="124">
        <f t="shared" si="0"/>
        <v>100</v>
      </c>
      <c r="Q31" s="215">
        <v>0.02</v>
      </c>
      <c r="R31" s="215">
        <v>0</v>
      </c>
      <c r="S31" s="215"/>
      <c r="T31" s="215"/>
      <c r="U31" s="215">
        <v>0</v>
      </c>
      <c r="V31" s="215"/>
      <c r="W31" s="215"/>
      <c r="X31" s="215">
        <v>0</v>
      </c>
      <c r="Y31" s="215"/>
      <c r="Z31" s="215"/>
      <c r="AA31" s="215">
        <v>0</v>
      </c>
      <c r="AB31" s="215"/>
      <c r="AC31" s="215"/>
      <c r="AD31" s="215">
        <v>0</v>
      </c>
      <c r="AE31" s="215"/>
      <c r="AF31" s="215"/>
      <c r="AG31" s="215">
        <v>0</v>
      </c>
      <c r="AH31" s="215"/>
      <c r="AI31" s="215"/>
      <c r="AJ31" s="215">
        <v>0</v>
      </c>
      <c r="AK31" s="215"/>
      <c r="AL31" s="215"/>
      <c r="AM31" s="215">
        <v>0</v>
      </c>
      <c r="AN31" s="215"/>
      <c r="AO31" s="215"/>
      <c r="AP31" s="215">
        <v>0</v>
      </c>
      <c r="AQ31" s="215"/>
      <c r="AR31" s="215"/>
      <c r="AS31" s="215">
        <v>100</v>
      </c>
      <c r="AT31" s="215"/>
      <c r="AU31" s="215"/>
      <c r="AV31" s="215">
        <v>0</v>
      </c>
      <c r="AW31" s="215"/>
      <c r="AX31" s="215"/>
      <c r="AY31" s="215">
        <v>0</v>
      </c>
      <c r="AZ31" s="215"/>
      <c r="BA31" s="64"/>
      <c r="BB31" s="187" t="s">
        <v>214</v>
      </c>
      <c r="BC31" s="303" t="s">
        <v>153</v>
      </c>
      <c r="BD31" s="303" t="s">
        <v>111</v>
      </c>
      <c r="BE31" s="303" t="s">
        <v>112</v>
      </c>
      <c r="BF31" s="303" t="s">
        <v>113</v>
      </c>
      <c r="BG31" s="303" t="s">
        <v>154</v>
      </c>
      <c r="BH31" s="303" t="s">
        <v>115</v>
      </c>
      <c r="BI31" s="125">
        <v>0</v>
      </c>
      <c r="BJ31" s="125" t="s">
        <v>270</v>
      </c>
      <c r="BK31" s="125" t="s">
        <v>270</v>
      </c>
      <c r="BL31" s="126">
        <v>3</v>
      </c>
      <c r="BM31" s="126">
        <v>0</v>
      </c>
      <c r="BN31" s="126">
        <v>1</v>
      </c>
      <c r="BO31" s="126">
        <v>4</v>
      </c>
      <c r="BP31" s="349">
        <f t="shared" si="6"/>
        <v>0</v>
      </c>
      <c r="BQ31" s="349">
        <f t="shared" si="7"/>
        <v>0</v>
      </c>
      <c r="BR31" s="127" t="str">
        <f t="shared" si="5"/>
        <v>No programación, No avance</v>
      </c>
    </row>
    <row r="32" spans="2:71" s="34" customFormat="1" ht="110.25" customHeight="1">
      <c r="B32" s="36" t="s">
        <v>291</v>
      </c>
      <c r="C32" s="775"/>
      <c r="D32" s="123" t="s">
        <v>99</v>
      </c>
      <c r="E32" s="123" t="s">
        <v>100</v>
      </c>
      <c r="F32" s="123" t="s">
        <v>101</v>
      </c>
      <c r="G32" s="123" t="s">
        <v>272</v>
      </c>
      <c r="H32" s="345" t="s">
        <v>273</v>
      </c>
      <c r="I32" s="345" t="s">
        <v>292</v>
      </c>
      <c r="J32" s="345" t="s">
        <v>293</v>
      </c>
      <c r="K32" s="63">
        <v>44197</v>
      </c>
      <c r="L32" s="63">
        <v>44561</v>
      </c>
      <c r="M32" s="345" t="s">
        <v>73</v>
      </c>
      <c r="N32" s="345" t="s">
        <v>74</v>
      </c>
      <c r="O32" s="345">
        <v>1</v>
      </c>
      <c r="P32" s="124">
        <f t="shared" si="0"/>
        <v>100</v>
      </c>
      <c r="Q32" s="215">
        <v>0.04</v>
      </c>
      <c r="R32" s="215">
        <v>0</v>
      </c>
      <c r="S32" s="215"/>
      <c r="T32" s="215"/>
      <c r="U32" s="215">
        <v>0</v>
      </c>
      <c r="V32" s="215"/>
      <c r="W32" s="215"/>
      <c r="X32" s="215">
        <v>0</v>
      </c>
      <c r="Y32" s="215"/>
      <c r="Z32" s="215"/>
      <c r="AA32" s="215">
        <v>0</v>
      </c>
      <c r="AB32" s="215"/>
      <c r="AC32" s="215"/>
      <c r="AD32" s="215">
        <v>0</v>
      </c>
      <c r="AE32" s="215"/>
      <c r="AF32" s="215"/>
      <c r="AG32" s="215">
        <v>0</v>
      </c>
      <c r="AH32" s="215"/>
      <c r="AI32" s="215"/>
      <c r="AJ32" s="215">
        <v>0</v>
      </c>
      <c r="AK32" s="215"/>
      <c r="AL32" s="215"/>
      <c r="AM32" s="215">
        <v>0</v>
      </c>
      <c r="AN32" s="215"/>
      <c r="AO32" s="215"/>
      <c r="AP32" s="215">
        <v>0</v>
      </c>
      <c r="AQ32" s="215"/>
      <c r="AR32" s="215"/>
      <c r="AS32" s="215">
        <v>0</v>
      </c>
      <c r="AT32" s="215"/>
      <c r="AU32" s="215"/>
      <c r="AV32" s="215">
        <v>100</v>
      </c>
      <c r="AW32" s="215"/>
      <c r="AX32" s="215"/>
      <c r="AY32" s="215">
        <v>0</v>
      </c>
      <c r="AZ32" s="215"/>
      <c r="BA32" s="64"/>
      <c r="BB32" s="187" t="s">
        <v>214</v>
      </c>
      <c r="BC32" s="303" t="s">
        <v>153</v>
      </c>
      <c r="BD32" s="303" t="s">
        <v>111</v>
      </c>
      <c r="BE32" s="303" t="s">
        <v>112</v>
      </c>
      <c r="BF32" s="303" t="s">
        <v>113</v>
      </c>
      <c r="BG32" s="303" t="s">
        <v>144</v>
      </c>
      <c r="BH32" s="303" t="s">
        <v>115</v>
      </c>
      <c r="BI32" s="125">
        <v>0</v>
      </c>
      <c r="BJ32" s="125" t="s">
        <v>270</v>
      </c>
      <c r="BK32" s="125" t="s">
        <v>270</v>
      </c>
      <c r="BL32" s="126">
        <v>1</v>
      </c>
      <c r="BM32" s="126">
        <v>5</v>
      </c>
      <c r="BN32" s="126">
        <v>1</v>
      </c>
      <c r="BO32" s="126">
        <v>7</v>
      </c>
      <c r="BP32" s="349">
        <f t="shared" si="6"/>
        <v>0</v>
      </c>
      <c r="BQ32" s="349">
        <f t="shared" si="7"/>
        <v>0</v>
      </c>
      <c r="BR32" s="127" t="str">
        <f t="shared" si="5"/>
        <v>No programación, No avance</v>
      </c>
    </row>
    <row r="33" spans="2:71" s="34" customFormat="1" ht="110.25" customHeight="1">
      <c r="B33" s="36"/>
      <c r="C33" s="775"/>
      <c r="D33" s="123" t="s">
        <v>99</v>
      </c>
      <c r="E33" s="123" t="s">
        <v>263</v>
      </c>
      <c r="F33" s="123" t="s">
        <v>264</v>
      </c>
      <c r="G33" s="123" t="s">
        <v>265</v>
      </c>
      <c r="H33" s="345" t="s">
        <v>294</v>
      </c>
      <c r="I33" s="345" t="s">
        <v>295</v>
      </c>
      <c r="J33" s="345" t="s">
        <v>296</v>
      </c>
      <c r="K33" s="63">
        <v>44197</v>
      </c>
      <c r="L33" s="63">
        <v>44561</v>
      </c>
      <c r="M33" s="345" t="s">
        <v>89</v>
      </c>
      <c r="N33" s="345" t="s">
        <v>90</v>
      </c>
      <c r="O33" s="345">
        <v>1</v>
      </c>
      <c r="P33" s="124">
        <f>+AY33+AV33+AS33+AP33+AM33+AJ33+AG33+AD33+AA33+X33+U33+R33</f>
        <v>0</v>
      </c>
      <c r="Q33" s="215">
        <v>1</v>
      </c>
      <c r="R33" s="215">
        <v>0</v>
      </c>
      <c r="S33" s="215"/>
      <c r="T33" s="215"/>
      <c r="U33" s="215">
        <v>0</v>
      </c>
      <c r="V33" s="215"/>
      <c r="W33" s="215"/>
      <c r="X33" s="215">
        <v>0</v>
      </c>
      <c r="Y33" s="215"/>
      <c r="Z33" s="215"/>
      <c r="AA33" s="215">
        <v>0</v>
      </c>
      <c r="AB33" s="215"/>
      <c r="AC33" s="215"/>
      <c r="AD33" s="215">
        <v>0</v>
      </c>
      <c r="AE33" s="215"/>
      <c r="AF33" s="215"/>
      <c r="AG33" s="215">
        <v>0</v>
      </c>
      <c r="AH33" s="215"/>
      <c r="AI33" s="215"/>
      <c r="AJ33" s="215">
        <v>0</v>
      </c>
      <c r="AK33" s="215"/>
      <c r="AL33" s="215"/>
      <c r="AM33" s="215">
        <v>0</v>
      </c>
      <c r="AN33" s="215"/>
      <c r="AO33" s="215"/>
      <c r="AP33" s="215">
        <v>0</v>
      </c>
      <c r="AQ33" s="215"/>
      <c r="AR33" s="215"/>
      <c r="AS33" s="215">
        <v>0</v>
      </c>
      <c r="AT33" s="215"/>
      <c r="AU33" s="215"/>
      <c r="AV33" s="215">
        <v>0</v>
      </c>
      <c r="AW33" s="215"/>
      <c r="AX33" s="215"/>
      <c r="AY33" s="215">
        <v>0</v>
      </c>
      <c r="AZ33" s="215"/>
      <c r="BA33" s="64"/>
      <c r="BB33" s="187" t="s">
        <v>214</v>
      </c>
      <c r="BC33" s="303" t="s">
        <v>153</v>
      </c>
      <c r="BD33" s="303" t="s">
        <v>111</v>
      </c>
      <c r="BE33" s="303" t="s">
        <v>112</v>
      </c>
      <c r="BF33" s="303" t="s">
        <v>113</v>
      </c>
      <c r="BG33" s="303" t="s">
        <v>113</v>
      </c>
      <c r="BH33" s="303" t="s">
        <v>115</v>
      </c>
      <c r="BI33" s="125"/>
      <c r="BJ33" s="125" t="s">
        <v>297</v>
      </c>
      <c r="BK33" s="125" t="s">
        <v>297</v>
      </c>
      <c r="BL33" s="126"/>
      <c r="BM33" s="126"/>
      <c r="BN33" s="126"/>
      <c r="BO33" s="126"/>
      <c r="BP33" s="349">
        <f>+R33+U33+X33+AA33</f>
        <v>0</v>
      </c>
      <c r="BQ33" s="349"/>
      <c r="BR33" s="127"/>
    </row>
    <row r="34" spans="2:71" s="34" customFormat="1" ht="110.25" customHeight="1">
      <c r="B34" s="36" t="s">
        <v>298</v>
      </c>
      <c r="C34" s="775"/>
      <c r="D34" s="123" t="s">
        <v>99</v>
      </c>
      <c r="E34" s="123" t="s">
        <v>263</v>
      </c>
      <c r="F34" s="123" t="s">
        <v>264</v>
      </c>
      <c r="G34" s="123" t="s">
        <v>265</v>
      </c>
      <c r="H34" s="345" t="s">
        <v>299</v>
      </c>
      <c r="I34" s="345" t="s">
        <v>300</v>
      </c>
      <c r="J34" s="345" t="s">
        <v>301</v>
      </c>
      <c r="K34" s="63">
        <v>44197</v>
      </c>
      <c r="L34" s="63">
        <v>44561</v>
      </c>
      <c r="M34" s="345" t="s">
        <v>73</v>
      </c>
      <c r="N34" s="345" t="s">
        <v>74</v>
      </c>
      <c r="O34" s="345">
        <v>8</v>
      </c>
      <c r="P34" s="124">
        <f t="shared" si="0"/>
        <v>9</v>
      </c>
      <c r="Q34" s="215">
        <v>0.1</v>
      </c>
      <c r="R34" s="215">
        <v>1</v>
      </c>
      <c r="S34" s="215">
        <v>1</v>
      </c>
      <c r="T34" s="215"/>
      <c r="U34" s="215">
        <v>0</v>
      </c>
      <c r="V34" s="215">
        <v>0</v>
      </c>
      <c r="W34" s="215"/>
      <c r="X34" s="215">
        <v>0</v>
      </c>
      <c r="Y34" s="215"/>
      <c r="Z34" s="215"/>
      <c r="AA34" s="215">
        <v>0</v>
      </c>
      <c r="AB34" s="215"/>
      <c r="AC34" s="215"/>
      <c r="AD34" s="215">
        <v>0</v>
      </c>
      <c r="AE34" s="215"/>
      <c r="AF34" s="215"/>
      <c r="AG34" s="215">
        <v>0</v>
      </c>
      <c r="AH34" s="215"/>
      <c r="AI34" s="215"/>
      <c r="AJ34" s="215">
        <v>0</v>
      </c>
      <c r="AK34" s="215"/>
      <c r="AL34" s="215"/>
      <c r="AM34" s="215">
        <v>0</v>
      </c>
      <c r="AN34" s="215"/>
      <c r="AO34" s="215"/>
      <c r="AP34" s="215">
        <v>0</v>
      </c>
      <c r="AQ34" s="215"/>
      <c r="AR34" s="215"/>
      <c r="AS34" s="215">
        <v>0</v>
      </c>
      <c r="AT34" s="215"/>
      <c r="AU34" s="215"/>
      <c r="AV34" s="215">
        <v>8</v>
      </c>
      <c r="AW34" s="215"/>
      <c r="AX34" s="215"/>
      <c r="AY34" s="215">
        <v>0</v>
      </c>
      <c r="AZ34" s="215"/>
      <c r="BA34" s="64"/>
      <c r="BB34" s="187" t="s">
        <v>142</v>
      </c>
      <c r="BC34" s="303" t="s">
        <v>153</v>
      </c>
      <c r="BD34" s="303" t="s">
        <v>302</v>
      </c>
      <c r="BE34" s="303" t="s">
        <v>112</v>
      </c>
      <c r="BF34" s="303" t="s">
        <v>113</v>
      </c>
      <c r="BG34" s="303" t="s">
        <v>114</v>
      </c>
      <c r="BH34" s="303" t="s">
        <v>115</v>
      </c>
      <c r="BI34" s="125">
        <v>0</v>
      </c>
      <c r="BJ34" s="125" t="s">
        <v>297</v>
      </c>
      <c r="BK34" s="125" t="s">
        <v>297</v>
      </c>
      <c r="BL34" s="126">
        <v>1</v>
      </c>
      <c r="BM34" s="126">
        <v>0</v>
      </c>
      <c r="BN34" s="126">
        <v>1</v>
      </c>
      <c r="BO34" s="126">
        <v>2</v>
      </c>
      <c r="BP34" s="349">
        <f t="shared" si="6"/>
        <v>1</v>
      </c>
      <c r="BQ34" s="349">
        <f t="shared" si="7"/>
        <v>1</v>
      </c>
      <c r="BR34" s="127">
        <f t="shared" si="5"/>
        <v>1</v>
      </c>
    </row>
    <row r="35" spans="2:71" s="34" customFormat="1" ht="110.25" customHeight="1">
      <c r="B35" s="36" t="s">
        <v>303</v>
      </c>
      <c r="C35" s="775"/>
      <c r="D35" s="123" t="s">
        <v>99</v>
      </c>
      <c r="E35" s="123" t="s">
        <v>263</v>
      </c>
      <c r="F35" s="123" t="s">
        <v>264</v>
      </c>
      <c r="G35" s="123" t="s">
        <v>265</v>
      </c>
      <c r="H35" s="345" t="s">
        <v>299</v>
      </c>
      <c r="I35" s="345" t="s">
        <v>304</v>
      </c>
      <c r="J35" s="345" t="s">
        <v>305</v>
      </c>
      <c r="K35" s="63">
        <v>44197</v>
      </c>
      <c r="L35" s="63">
        <v>44561</v>
      </c>
      <c r="M35" s="345" t="s">
        <v>73</v>
      </c>
      <c r="N35" s="345" t="s">
        <v>74</v>
      </c>
      <c r="O35" s="345">
        <v>1</v>
      </c>
      <c r="P35" s="124">
        <f t="shared" si="0"/>
        <v>1</v>
      </c>
      <c r="Q35" s="215">
        <v>0.03</v>
      </c>
      <c r="R35" s="215">
        <v>0</v>
      </c>
      <c r="S35" s="215"/>
      <c r="T35" s="215"/>
      <c r="U35" s="215">
        <v>0</v>
      </c>
      <c r="V35" s="215"/>
      <c r="W35" s="215"/>
      <c r="X35" s="215">
        <v>0</v>
      </c>
      <c r="Y35" s="215"/>
      <c r="Z35" s="215"/>
      <c r="AA35" s="215">
        <v>0</v>
      </c>
      <c r="AB35" s="215"/>
      <c r="AC35" s="215"/>
      <c r="AD35" s="215">
        <v>0</v>
      </c>
      <c r="AE35" s="215"/>
      <c r="AF35" s="215"/>
      <c r="AG35" s="215">
        <v>0</v>
      </c>
      <c r="AH35" s="215"/>
      <c r="AI35" s="215"/>
      <c r="AJ35" s="215">
        <v>0</v>
      </c>
      <c r="AK35" s="215"/>
      <c r="AL35" s="215"/>
      <c r="AM35" s="215">
        <v>0</v>
      </c>
      <c r="AN35" s="215"/>
      <c r="AO35" s="215"/>
      <c r="AP35" s="215">
        <v>0</v>
      </c>
      <c r="AQ35" s="215"/>
      <c r="AR35" s="215"/>
      <c r="AS35" s="215">
        <v>0</v>
      </c>
      <c r="AT35" s="215"/>
      <c r="AU35" s="215"/>
      <c r="AV35" s="215">
        <v>1</v>
      </c>
      <c r="AW35" s="215"/>
      <c r="AX35" s="215"/>
      <c r="AY35" s="215">
        <v>0</v>
      </c>
      <c r="AZ35" s="215"/>
      <c r="BA35" s="64"/>
      <c r="BB35" s="187" t="s">
        <v>142</v>
      </c>
      <c r="BC35" s="303" t="s">
        <v>153</v>
      </c>
      <c r="BD35" s="303" t="s">
        <v>111</v>
      </c>
      <c r="BE35" s="303" t="s">
        <v>112</v>
      </c>
      <c r="BF35" s="303" t="s">
        <v>113</v>
      </c>
      <c r="BG35" s="303" t="s">
        <v>114</v>
      </c>
      <c r="BH35" s="303" t="s">
        <v>115</v>
      </c>
      <c r="BI35" s="125">
        <v>0</v>
      </c>
      <c r="BJ35" s="125" t="s">
        <v>297</v>
      </c>
      <c r="BK35" s="125" t="s">
        <v>297</v>
      </c>
      <c r="BL35" s="126">
        <v>3</v>
      </c>
      <c r="BM35" s="126">
        <v>0</v>
      </c>
      <c r="BN35" s="126">
        <v>1</v>
      </c>
      <c r="BO35" s="126">
        <v>4</v>
      </c>
      <c r="BP35" s="349">
        <f t="shared" si="6"/>
        <v>0</v>
      </c>
      <c r="BQ35" s="349">
        <f t="shared" si="7"/>
        <v>0</v>
      </c>
      <c r="BR35" s="127" t="str">
        <f t="shared" si="5"/>
        <v>No programación, No avance</v>
      </c>
    </row>
    <row r="36" spans="2:71" s="34" customFormat="1" ht="110.25" customHeight="1">
      <c r="B36" s="36" t="s">
        <v>306</v>
      </c>
      <c r="C36" s="775"/>
      <c r="D36" s="123" t="s">
        <v>99</v>
      </c>
      <c r="E36" s="123" t="s">
        <v>263</v>
      </c>
      <c r="F36" s="123" t="s">
        <v>264</v>
      </c>
      <c r="G36" s="123" t="s">
        <v>265</v>
      </c>
      <c r="H36" s="345" t="s">
        <v>299</v>
      </c>
      <c r="I36" s="345" t="s">
        <v>307</v>
      </c>
      <c r="J36" s="345" t="s">
        <v>308</v>
      </c>
      <c r="K36" s="63">
        <v>44197</v>
      </c>
      <c r="L36" s="63">
        <v>44561</v>
      </c>
      <c r="M36" s="345" t="s">
        <v>73</v>
      </c>
      <c r="N36" s="345" t="s">
        <v>74</v>
      </c>
      <c r="O36" s="345">
        <v>1</v>
      </c>
      <c r="P36" s="124">
        <f t="shared" si="0"/>
        <v>1</v>
      </c>
      <c r="Q36" s="215">
        <v>0.02</v>
      </c>
      <c r="R36" s="215">
        <v>0</v>
      </c>
      <c r="S36" s="215"/>
      <c r="T36" s="215"/>
      <c r="U36" s="215">
        <v>0</v>
      </c>
      <c r="V36" s="215"/>
      <c r="W36" s="215"/>
      <c r="X36" s="215">
        <v>0</v>
      </c>
      <c r="Y36" s="215"/>
      <c r="Z36" s="215"/>
      <c r="AA36" s="215">
        <v>0</v>
      </c>
      <c r="AB36" s="215"/>
      <c r="AC36" s="215"/>
      <c r="AD36" s="215">
        <v>0</v>
      </c>
      <c r="AE36" s="215"/>
      <c r="AF36" s="215"/>
      <c r="AG36" s="215">
        <v>0</v>
      </c>
      <c r="AH36" s="215"/>
      <c r="AI36" s="215"/>
      <c r="AJ36" s="215">
        <v>0</v>
      </c>
      <c r="AK36" s="215"/>
      <c r="AL36" s="215"/>
      <c r="AM36" s="215">
        <v>0</v>
      </c>
      <c r="AN36" s="215"/>
      <c r="AO36" s="215"/>
      <c r="AP36" s="215">
        <v>0</v>
      </c>
      <c r="AQ36" s="215"/>
      <c r="AR36" s="215"/>
      <c r="AS36" s="215">
        <v>0</v>
      </c>
      <c r="AT36" s="215"/>
      <c r="AU36" s="215"/>
      <c r="AV36" s="215">
        <v>0</v>
      </c>
      <c r="AW36" s="215"/>
      <c r="AX36" s="215"/>
      <c r="AY36" s="215">
        <v>1</v>
      </c>
      <c r="AZ36" s="215"/>
      <c r="BA36" s="64"/>
      <c r="BB36" s="187" t="s">
        <v>142</v>
      </c>
      <c r="BC36" s="303" t="s">
        <v>153</v>
      </c>
      <c r="BD36" s="303" t="s">
        <v>111</v>
      </c>
      <c r="BE36" s="303" t="s">
        <v>112</v>
      </c>
      <c r="BF36" s="303" t="s">
        <v>113</v>
      </c>
      <c r="BG36" s="303" t="s">
        <v>144</v>
      </c>
      <c r="BH36" s="303" t="s">
        <v>115</v>
      </c>
      <c r="BI36" s="125">
        <v>0</v>
      </c>
      <c r="BJ36" s="125" t="s">
        <v>297</v>
      </c>
      <c r="BK36" s="125" t="s">
        <v>297</v>
      </c>
      <c r="BL36" s="126">
        <v>1</v>
      </c>
      <c r="BM36" s="126">
        <v>0</v>
      </c>
      <c r="BN36" s="126">
        <v>1</v>
      </c>
      <c r="BO36" s="126">
        <v>2</v>
      </c>
      <c r="BP36" s="349">
        <f t="shared" si="6"/>
        <v>0</v>
      </c>
      <c r="BQ36" s="349">
        <f t="shared" si="7"/>
        <v>0</v>
      </c>
      <c r="BR36" s="127" t="str">
        <f t="shared" si="5"/>
        <v>No programación, No avance</v>
      </c>
    </row>
    <row r="37" spans="2:71" s="34" customFormat="1" ht="110.25" customHeight="1">
      <c r="B37" s="36" t="s">
        <v>309</v>
      </c>
      <c r="C37" s="775"/>
      <c r="D37" s="123" t="s">
        <v>177</v>
      </c>
      <c r="E37" s="123" t="s">
        <v>310</v>
      </c>
      <c r="F37" s="123" t="s">
        <v>179</v>
      </c>
      <c r="G37" s="123" t="s">
        <v>311</v>
      </c>
      <c r="H37" s="345" t="s">
        <v>312</v>
      </c>
      <c r="I37" s="345" t="s">
        <v>313</v>
      </c>
      <c r="J37" s="345" t="s">
        <v>314</v>
      </c>
      <c r="K37" s="63">
        <v>44197</v>
      </c>
      <c r="L37" s="63">
        <v>44561</v>
      </c>
      <c r="M37" s="345" t="s">
        <v>73</v>
      </c>
      <c r="N37" s="345" t="s">
        <v>74</v>
      </c>
      <c r="O37" s="345">
        <v>5</v>
      </c>
      <c r="P37" s="124">
        <f t="shared" si="0"/>
        <v>5</v>
      </c>
      <c r="Q37" s="215">
        <v>0.15</v>
      </c>
      <c r="R37" s="215">
        <v>0</v>
      </c>
      <c r="S37" s="215"/>
      <c r="T37" s="215"/>
      <c r="U37" s="215">
        <v>0</v>
      </c>
      <c r="V37" s="215"/>
      <c r="W37" s="215"/>
      <c r="X37" s="215">
        <v>0</v>
      </c>
      <c r="Y37" s="215"/>
      <c r="Z37" s="215"/>
      <c r="AA37" s="215">
        <v>0</v>
      </c>
      <c r="AB37" s="215"/>
      <c r="AC37" s="215"/>
      <c r="AD37" s="215">
        <v>0</v>
      </c>
      <c r="AE37" s="215"/>
      <c r="AF37" s="215"/>
      <c r="AG37" s="215">
        <v>0</v>
      </c>
      <c r="AH37" s="215"/>
      <c r="AI37" s="215"/>
      <c r="AJ37" s="215">
        <v>0</v>
      </c>
      <c r="AK37" s="215"/>
      <c r="AL37" s="215"/>
      <c r="AM37" s="215">
        <v>0</v>
      </c>
      <c r="AN37" s="215"/>
      <c r="AO37" s="215"/>
      <c r="AP37" s="215">
        <v>0</v>
      </c>
      <c r="AQ37" s="215"/>
      <c r="AR37" s="215"/>
      <c r="AS37" s="215">
        <v>0</v>
      </c>
      <c r="AT37" s="215"/>
      <c r="AU37" s="215"/>
      <c r="AV37" s="215">
        <v>5</v>
      </c>
      <c r="AW37" s="215"/>
      <c r="AX37" s="215"/>
      <c r="AY37" s="215">
        <v>0</v>
      </c>
      <c r="AZ37" s="215"/>
      <c r="BA37" s="64"/>
      <c r="BB37" s="187" t="s">
        <v>142</v>
      </c>
      <c r="BC37" s="303" t="s">
        <v>153</v>
      </c>
      <c r="BD37" s="303" t="s">
        <v>302</v>
      </c>
      <c r="BE37" s="303" t="s">
        <v>112</v>
      </c>
      <c r="BF37" s="303" t="s">
        <v>113</v>
      </c>
      <c r="BG37" s="303" t="s">
        <v>144</v>
      </c>
      <c r="BH37" s="303" t="s">
        <v>115</v>
      </c>
      <c r="BI37" s="125">
        <v>0</v>
      </c>
      <c r="BJ37" s="125" t="s">
        <v>315</v>
      </c>
      <c r="BK37" s="125" t="s">
        <v>315</v>
      </c>
      <c r="BL37" s="126">
        <v>1</v>
      </c>
      <c r="BM37" s="126">
        <v>0</v>
      </c>
      <c r="BN37" s="126">
        <v>1</v>
      </c>
      <c r="BO37" s="126">
        <v>2</v>
      </c>
      <c r="BP37" s="349">
        <f t="shared" si="6"/>
        <v>0</v>
      </c>
      <c r="BQ37" s="349">
        <f t="shared" si="7"/>
        <v>0</v>
      </c>
      <c r="BR37" s="127" t="str">
        <f t="shared" si="5"/>
        <v>No programación, No avance</v>
      </c>
    </row>
    <row r="38" spans="2:71" s="34" customFormat="1" ht="110.25" customHeight="1">
      <c r="B38" s="36" t="s">
        <v>316</v>
      </c>
      <c r="C38" s="775"/>
      <c r="D38" s="123" t="s">
        <v>177</v>
      </c>
      <c r="E38" s="123" t="s">
        <v>310</v>
      </c>
      <c r="F38" s="123" t="s">
        <v>179</v>
      </c>
      <c r="G38" s="123" t="s">
        <v>311</v>
      </c>
      <c r="H38" s="345" t="s">
        <v>317</v>
      </c>
      <c r="I38" s="345" t="s">
        <v>318</v>
      </c>
      <c r="J38" s="345" t="s">
        <v>319</v>
      </c>
      <c r="K38" s="63">
        <v>44197</v>
      </c>
      <c r="L38" s="63">
        <v>44561</v>
      </c>
      <c r="M38" s="345" t="s">
        <v>73</v>
      </c>
      <c r="N38" s="345" t="s">
        <v>74</v>
      </c>
      <c r="O38" s="345">
        <v>1</v>
      </c>
      <c r="P38" s="124">
        <f t="shared" si="0"/>
        <v>1</v>
      </c>
      <c r="Q38" s="215">
        <v>0.05</v>
      </c>
      <c r="R38" s="215">
        <v>0</v>
      </c>
      <c r="S38" s="215"/>
      <c r="T38" s="215"/>
      <c r="U38" s="215">
        <v>0</v>
      </c>
      <c r="V38" s="215"/>
      <c r="W38" s="215"/>
      <c r="X38" s="215">
        <v>0</v>
      </c>
      <c r="Y38" s="215"/>
      <c r="Z38" s="215"/>
      <c r="AA38" s="215">
        <v>0</v>
      </c>
      <c r="AB38" s="215"/>
      <c r="AC38" s="215"/>
      <c r="AD38" s="215">
        <v>0</v>
      </c>
      <c r="AE38" s="215"/>
      <c r="AF38" s="215"/>
      <c r="AG38" s="215">
        <v>0</v>
      </c>
      <c r="AH38" s="215"/>
      <c r="AI38" s="215"/>
      <c r="AJ38" s="215">
        <v>0.5</v>
      </c>
      <c r="AK38" s="215"/>
      <c r="AL38" s="215"/>
      <c r="AM38" s="215">
        <v>0</v>
      </c>
      <c r="AN38" s="215"/>
      <c r="AO38" s="215"/>
      <c r="AP38" s="215">
        <v>0</v>
      </c>
      <c r="AQ38" s="215"/>
      <c r="AR38" s="215"/>
      <c r="AS38" s="215">
        <v>0</v>
      </c>
      <c r="AT38" s="215"/>
      <c r="AU38" s="215"/>
      <c r="AV38" s="215">
        <v>0</v>
      </c>
      <c r="AW38" s="215"/>
      <c r="AX38" s="215"/>
      <c r="AY38" s="215">
        <v>0.5</v>
      </c>
      <c r="AZ38" s="215"/>
      <c r="BA38" s="64"/>
      <c r="BB38" s="187" t="s">
        <v>214</v>
      </c>
      <c r="BC38" s="303" t="s">
        <v>153</v>
      </c>
      <c r="BD38" s="303" t="s">
        <v>111</v>
      </c>
      <c r="BE38" s="303" t="s">
        <v>320</v>
      </c>
      <c r="BF38" s="303" t="s">
        <v>113</v>
      </c>
      <c r="BG38" s="303" t="s">
        <v>154</v>
      </c>
      <c r="BH38" s="303" t="s">
        <v>321</v>
      </c>
      <c r="BI38" s="125" t="s">
        <v>322</v>
      </c>
      <c r="BJ38" s="125" t="s">
        <v>315</v>
      </c>
      <c r="BK38" s="125" t="s">
        <v>315</v>
      </c>
      <c r="BL38" s="126">
        <v>10</v>
      </c>
      <c r="BM38" s="126">
        <v>0</v>
      </c>
      <c r="BN38" s="126">
        <v>1</v>
      </c>
      <c r="BO38" s="126">
        <v>11</v>
      </c>
      <c r="BP38" s="349">
        <f t="shared" si="6"/>
        <v>0</v>
      </c>
      <c r="BQ38" s="349">
        <f t="shared" si="7"/>
        <v>0</v>
      </c>
      <c r="BR38" s="127" t="str">
        <f t="shared" si="5"/>
        <v>No programación, No avance</v>
      </c>
    </row>
    <row r="39" spans="2:71" s="34" customFormat="1" ht="110.25" customHeight="1" thickBot="1">
      <c r="B39" s="36" t="s">
        <v>316</v>
      </c>
      <c r="C39" s="776"/>
      <c r="D39" s="130" t="s">
        <v>99</v>
      </c>
      <c r="E39" s="130" t="s">
        <v>263</v>
      </c>
      <c r="F39" s="130" t="s">
        <v>264</v>
      </c>
      <c r="G39" s="130" t="s">
        <v>323</v>
      </c>
      <c r="H39" s="282" t="s">
        <v>317</v>
      </c>
      <c r="I39" s="282" t="s">
        <v>324</v>
      </c>
      <c r="J39" s="282" t="s">
        <v>324</v>
      </c>
      <c r="K39" s="75">
        <v>44197</v>
      </c>
      <c r="L39" s="75">
        <v>44561</v>
      </c>
      <c r="M39" s="282" t="s">
        <v>73</v>
      </c>
      <c r="N39" s="282" t="s">
        <v>74</v>
      </c>
      <c r="O39" s="282">
        <v>1</v>
      </c>
      <c r="P39" s="132">
        <f t="shared" ref="P39:P70" si="8">+AY39+AV39+AS39+AP39+AM39+AJ39+AG39+AD39+AA39+X39+U39+R39</f>
        <v>1</v>
      </c>
      <c r="Q39" s="216">
        <v>0.1</v>
      </c>
      <c r="R39" s="216">
        <v>0</v>
      </c>
      <c r="S39" s="216"/>
      <c r="T39" s="216"/>
      <c r="U39" s="216">
        <v>0</v>
      </c>
      <c r="V39" s="216"/>
      <c r="W39" s="216"/>
      <c r="X39" s="216">
        <v>0</v>
      </c>
      <c r="Y39" s="216"/>
      <c r="Z39" s="216"/>
      <c r="AA39" s="216">
        <v>0</v>
      </c>
      <c r="AB39" s="216"/>
      <c r="AC39" s="216"/>
      <c r="AD39" s="216">
        <v>0</v>
      </c>
      <c r="AE39" s="216"/>
      <c r="AF39" s="216"/>
      <c r="AG39" s="216">
        <v>0</v>
      </c>
      <c r="AH39" s="216"/>
      <c r="AI39" s="216"/>
      <c r="AJ39" s="216">
        <v>0</v>
      </c>
      <c r="AK39" s="216"/>
      <c r="AL39" s="216"/>
      <c r="AM39" s="216">
        <v>0</v>
      </c>
      <c r="AN39" s="216"/>
      <c r="AO39" s="216"/>
      <c r="AP39" s="216">
        <v>0</v>
      </c>
      <c r="AQ39" s="216"/>
      <c r="AR39" s="216"/>
      <c r="AS39" s="216">
        <v>0</v>
      </c>
      <c r="AT39" s="216"/>
      <c r="AU39" s="216"/>
      <c r="AV39" s="216">
        <v>1</v>
      </c>
      <c r="AW39" s="216"/>
      <c r="AX39" s="216"/>
      <c r="AY39" s="216">
        <v>0</v>
      </c>
      <c r="AZ39" s="216"/>
      <c r="BA39" s="76"/>
      <c r="BB39" s="193" t="s">
        <v>214</v>
      </c>
      <c r="BC39" s="304" t="s">
        <v>153</v>
      </c>
      <c r="BD39" s="304" t="s">
        <v>111</v>
      </c>
      <c r="BE39" s="304" t="s">
        <v>320</v>
      </c>
      <c r="BF39" s="304" t="s">
        <v>113</v>
      </c>
      <c r="BG39" s="304" t="s">
        <v>154</v>
      </c>
      <c r="BH39" s="304" t="s">
        <v>321</v>
      </c>
      <c r="BI39" s="134" t="s">
        <v>322</v>
      </c>
      <c r="BJ39" s="134" t="s">
        <v>325</v>
      </c>
      <c r="BK39" s="134" t="s">
        <v>315</v>
      </c>
      <c r="BL39" s="135">
        <v>10</v>
      </c>
      <c r="BM39" s="135">
        <v>0</v>
      </c>
      <c r="BN39" s="135">
        <v>1</v>
      </c>
      <c r="BO39" s="135">
        <v>11</v>
      </c>
      <c r="BP39" s="349">
        <f t="shared" si="6"/>
        <v>0</v>
      </c>
      <c r="BQ39" s="349">
        <f t="shared" si="7"/>
        <v>0</v>
      </c>
      <c r="BR39" s="136" t="str">
        <f t="shared" si="5"/>
        <v>No programación, No avance</v>
      </c>
    </row>
    <row r="40" spans="2:71" s="34" customFormat="1" ht="110.25" customHeight="1">
      <c r="B40" s="36" t="s">
        <v>326</v>
      </c>
      <c r="C40" s="780" t="s">
        <v>327</v>
      </c>
      <c r="D40" s="84" t="s">
        <v>99</v>
      </c>
      <c r="E40" s="84" t="s">
        <v>100</v>
      </c>
      <c r="F40" s="84" t="s">
        <v>101</v>
      </c>
      <c r="G40" s="84" t="s">
        <v>186</v>
      </c>
      <c r="H40" s="93" t="s">
        <v>328</v>
      </c>
      <c r="I40" s="93" t="s">
        <v>329</v>
      </c>
      <c r="J40" s="93" t="s">
        <v>330</v>
      </c>
      <c r="K40" s="43">
        <v>44197</v>
      </c>
      <c r="L40" s="43">
        <v>44561</v>
      </c>
      <c r="M40" s="93" t="s">
        <v>89</v>
      </c>
      <c r="N40" s="93" t="s">
        <v>90</v>
      </c>
      <c r="O40" s="93">
        <v>0.05</v>
      </c>
      <c r="P40" s="110">
        <f t="shared" si="8"/>
        <v>0.05</v>
      </c>
      <c r="Q40" s="283">
        <v>0.18</v>
      </c>
      <c r="R40" s="283">
        <v>0</v>
      </c>
      <c r="S40" s="283">
        <v>0</v>
      </c>
      <c r="T40" s="283" t="s">
        <v>331</v>
      </c>
      <c r="U40" s="283">
        <v>0</v>
      </c>
      <c r="V40" s="283">
        <v>0</v>
      </c>
      <c r="W40" s="283" t="s">
        <v>331</v>
      </c>
      <c r="X40" s="283">
        <v>0</v>
      </c>
      <c r="Y40" s="283"/>
      <c r="Z40" s="283"/>
      <c r="AA40" s="283">
        <v>0</v>
      </c>
      <c r="AB40" s="283"/>
      <c r="AC40" s="283"/>
      <c r="AD40" s="283">
        <v>0</v>
      </c>
      <c r="AE40" s="283"/>
      <c r="AF40" s="283"/>
      <c r="AG40" s="283">
        <v>0</v>
      </c>
      <c r="AH40" s="283"/>
      <c r="AI40" s="283"/>
      <c r="AJ40" s="283">
        <v>0</v>
      </c>
      <c r="AK40" s="283"/>
      <c r="AL40" s="283"/>
      <c r="AM40" s="283">
        <v>0</v>
      </c>
      <c r="AN40" s="283"/>
      <c r="AO40" s="283"/>
      <c r="AP40" s="283">
        <v>0</v>
      </c>
      <c r="AQ40" s="283"/>
      <c r="AR40" s="283"/>
      <c r="AS40" s="283">
        <v>0</v>
      </c>
      <c r="AT40" s="283"/>
      <c r="AU40" s="283"/>
      <c r="AV40" s="283">
        <v>0</v>
      </c>
      <c r="AW40" s="283"/>
      <c r="AX40" s="283"/>
      <c r="AY40" s="283">
        <v>0.05</v>
      </c>
      <c r="AZ40" s="283"/>
      <c r="BA40" s="62"/>
      <c r="BB40" s="189" t="s">
        <v>214</v>
      </c>
      <c r="BC40" s="310" t="s">
        <v>153</v>
      </c>
      <c r="BD40" s="310" t="s">
        <v>111</v>
      </c>
      <c r="BE40" s="310" t="s">
        <v>112</v>
      </c>
      <c r="BF40" s="310" t="s">
        <v>113</v>
      </c>
      <c r="BG40" s="310" t="s">
        <v>144</v>
      </c>
      <c r="BH40" s="310" t="s">
        <v>115</v>
      </c>
      <c r="BI40" s="163" t="s">
        <v>332</v>
      </c>
      <c r="BJ40" s="163" t="s">
        <v>333</v>
      </c>
      <c r="BK40" s="163" t="s">
        <v>334</v>
      </c>
      <c r="BL40" s="164">
        <v>0</v>
      </c>
      <c r="BM40" s="164">
        <v>0</v>
      </c>
      <c r="BN40" s="164">
        <v>9</v>
      </c>
      <c r="BO40" s="164">
        <v>9</v>
      </c>
      <c r="BP40" s="349">
        <f t="shared" si="6"/>
        <v>0</v>
      </c>
      <c r="BQ40" s="349">
        <f t="shared" si="7"/>
        <v>0</v>
      </c>
      <c r="BR40" s="165" t="str">
        <f t="shared" si="5"/>
        <v>No programación, No avance</v>
      </c>
      <c r="BS40" s="34" t="e">
        <f>+AVERAGE(BR40:BR45)</f>
        <v>#DIV/0!</v>
      </c>
    </row>
    <row r="41" spans="2:71" s="34" customFormat="1" ht="110.25" customHeight="1">
      <c r="B41" s="36" t="s">
        <v>335</v>
      </c>
      <c r="C41" s="781"/>
      <c r="D41" s="81" t="s">
        <v>99</v>
      </c>
      <c r="E41" s="81" t="s">
        <v>100</v>
      </c>
      <c r="F41" s="81" t="s">
        <v>101</v>
      </c>
      <c r="G41" s="81" t="s">
        <v>186</v>
      </c>
      <c r="H41" s="342" t="s">
        <v>336</v>
      </c>
      <c r="I41" s="342" t="s">
        <v>336</v>
      </c>
      <c r="J41" s="342" t="s">
        <v>337</v>
      </c>
      <c r="K41" s="38">
        <v>44197</v>
      </c>
      <c r="L41" s="38">
        <v>44561</v>
      </c>
      <c r="M41" s="342" t="s">
        <v>73</v>
      </c>
      <c r="N41" s="342" t="s">
        <v>74</v>
      </c>
      <c r="O41" s="342">
        <v>2</v>
      </c>
      <c r="P41" s="104">
        <f t="shared" si="8"/>
        <v>2</v>
      </c>
      <c r="Q41" s="349">
        <v>0.18</v>
      </c>
      <c r="R41" s="349">
        <v>0</v>
      </c>
      <c r="S41" s="349">
        <v>0</v>
      </c>
      <c r="T41" s="349" t="s">
        <v>338</v>
      </c>
      <c r="U41" s="349">
        <v>0</v>
      </c>
      <c r="V41" s="349">
        <v>0</v>
      </c>
      <c r="W41" s="349" t="s">
        <v>339</v>
      </c>
      <c r="X41" s="349">
        <v>0</v>
      </c>
      <c r="Y41" s="349"/>
      <c r="Z41" s="349"/>
      <c r="AA41" s="349">
        <v>0</v>
      </c>
      <c r="AB41" s="349"/>
      <c r="AC41" s="349"/>
      <c r="AD41" s="349">
        <v>0</v>
      </c>
      <c r="AE41" s="349"/>
      <c r="AF41" s="349"/>
      <c r="AG41" s="349">
        <v>0</v>
      </c>
      <c r="AH41" s="349"/>
      <c r="AI41" s="349"/>
      <c r="AJ41" s="349">
        <v>0</v>
      </c>
      <c r="AK41" s="349"/>
      <c r="AL41" s="349"/>
      <c r="AM41" s="349">
        <v>0</v>
      </c>
      <c r="AN41" s="349"/>
      <c r="AO41" s="349"/>
      <c r="AP41" s="349">
        <v>0</v>
      </c>
      <c r="AQ41" s="349"/>
      <c r="AR41" s="349"/>
      <c r="AS41" s="349">
        <v>0</v>
      </c>
      <c r="AT41" s="349"/>
      <c r="AU41" s="349"/>
      <c r="AV41" s="349">
        <v>0</v>
      </c>
      <c r="AW41" s="349"/>
      <c r="AX41" s="349"/>
      <c r="AY41" s="349">
        <v>2</v>
      </c>
      <c r="AZ41" s="349"/>
      <c r="BA41" s="59"/>
      <c r="BB41" s="184" t="s">
        <v>214</v>
      </c>
      <c r="BC41" s="299" t="s">
        <v>153</v>
      </c>
      <c r="BD41" s="299" t="s">
        <v>111</v>
      </c>
      <c r="BE41" s="299" t="s">
        <v>112</v>
      </c>
      <c r="BF41" s="299" t="s">
        <v>113</v>
      </c>
      <c r="BG41" s="299" t="s">
        <v>144</v>
      </c>
      <c r="BH41" s="299" t="s">
        <v>115</v>
      </c>
      <c r="BI41" s="152" t="s">
        <v>340</v>
      </c>
      <c r="BJ41" s="152" t="s">
        <v>341</v>
      </c>
      <c r="BK41" s="152" t="s">
        <v>334</v>
      </c>
      <c r="BL41" s="153">
        <v>0</v>
      </c>
      <c r="BM41" s="153">
        <v>0</v>
      </c>
      <c r="BN41" s="153">
        <v>7</v>
      </c>
      <c r="BO41" s="153">
        <v>7</v>
      </c>
      <c r="BP41" s="349">
        <f t="shared" si="6"/>
        <v>0</v>
      </c>
      <c r="BQ41" s="349">
        <f t="shared" si="7"/>
        <v>0</v>
      </c>
      <c r="BR41" s="154" t="str">
        <f t="shared" si="5"/>
        <v>No programación, No avance</v>
      </c>
    </row>
    <row r="42" spans="2:71" s="34" customFormat="1" ht="110.25" customHeight="1">
      <c r="B42" s="36" t="s">
        <v>342</v>
      </c>
      <c r="C42" s="781"/>
      <c r="D42" s="81" t="s">
        <v>177</v>
      </c>
      <c r="E42" s="81" t="s">
        <v>310</v>
      </c>
      <c r="F42" s="81" t="s">
        <v>179</v>
      </c>
      <c r="G42" s="81" t="s">
        <v>343</v>
      </c>
      <c r="H42" s="342" t="s">
        <v>344</v>
      </c>
      <c r="I42" s="342" t="s">
        <v>345</v>
      </c>
      <c r="J42" s="342" t="s">
        <v>346</v>
      </c>
      <c r="K42" s="38">
        <v>44197</v>
      </c>
      <c r="L42" s="38">
        <v>44561</v>
      </c>
      <c r="M42" s="342" t="s">
        <v>89</v>
      </c>
      <c r="N42" s="342" t="s">
        <v>90</v>
      </c>
      <c r="O42" s="342">
        <v>0.2</v>
      </c>
      <c r="P42" s="104">
        <f t="shared" si="8"/>
        <v>0.2</v>
      </c>
      <c r="Q42" s="349">
        <v>0.18</v>
      </c>
      <c r="R42" s="349">
        <v>0</v>
      </c>
      <c r="S42" s="349">
        <v>0</v>
      </c>
      <c r="T42" s="349" t="s">
        <v>347</v>
      </c>
      <c r="U42" s="349">
        <v>0</v>
      </c>
      <c r="V42" s="349">
        <v>0</v>
      </c>
      <c r="W42" s="349" t="s">
        <v>347</v>
      </c>
      <c r="X42" s="349">
        <v>0</v>
      </c>
      <c r="Y42" s="349"/>
      <c r="Z42" s="349"/>
      <c r="AA42" s="349">
        <v>0</v>
      </c>
      <c r="AB42" s="349"/>
      <c r="AC42" s="349"/>
      <c r="AD42" s="349">
        <v>0</v>
      </c>
      <c r="AE42" s="349"/>
      <c r="AF42" s="349"/>
      <c r="AG42" s="349">
        <v>0</v>
      </c>
      <c r="AH42" s="349"/>
      <c r="AI42" s="349"/>
      <c r="AJ42" s="349">
        <v>0</v>
      </c>
      <c r="AK42" s="349"/>
      <c r="AL42" s="349"/>
      <c r="AM42" s="349">
        <v>0</v>
      </c>
      <c r="AN42" s="349"/>
      <c r="AO42" s="349"/>
      <c r="AP42" s="349">
        <v>0</v>
      </c>
      <c r="AQ42" s="349"/>
      <c r="AR42" s="349"/>
      <c r="AS42" s="349">
        <v>0</v>
      </c>
      <c r="AT42" s="349"/>
      <c r="AU42" s="349"/>
      <c r="AV42" s="349">
        <v>0</v>
      </c>
      <c r="AW42" s="349"/>
      <c r="AX42" s="349"/>
      <c r="AY42" s="349">
        <v>0.2</v>
      </c>
      <c r="AZ42" s="349"/>
      <c r="BA42" s="59"/>
      <c r="BB42" s="184" t="s">
        <v>214</v>
      </c>
      <c r="BC42" s="299" t="s">
        <v>153</v>
      </c>
      <c r="BD42" s="299" t="s">
        <v>111</v>
      </c>
      <c r="BE42" s="299" t="s">
        <v>112</v>
      </c>
      <c r="BF42" s="299" t="s">
        <v>113</v>
      </c>
      <c r="BG42" s="299" t="s">
        <v>144</v>
      </c>
      <c r="BH42" s="299" t="s">
        <v>115</v>
      </c>
      <c r="BI42" s="152" t="s">
        <v>348</v>
      </c>
      <c r="BJ42" s="152" t="s">
        <v>349</v>
      </c>
      <c r="BK42" s="152" t="s">
        <v>334</v>
      </c>
      <c r="BL42" s="153">
        <v>0</v>
      </c>
      <c r="BM42" s="153">
        <v>0</v>
      </c>
      <c r="BN42" s="153">
        <v>6</v>
      </c>
      <c r="BO42" s="153">
        <v>6</v>
      </c>
      <c r="BP42" s="349">
        <f t="shared" si="6"/>
        <v>0</v>
      </c>
      <c r="BQ42" s="349">
        <f t="shared" si="7"/>
        <v>0</v>
      </c>
      <c r="BR42" s="154" t="str">
        <f t="shared" si="5"/>
        <v>No programación, No avance</v>
      </c>
    </row>
    <row r="43" spans="2:71" s="34" customFormat="1" ht="110.25" customHeight="1">
      <c r="B43" s="36" t="s">
        <v>350</v>
      </c>
      <c r="C43" s="781"/>
      <c r="D43" s="81" t="s">
        <v>177</v>
      </c>
      <c r="E43" s="81" t="s">
        <v>310</v>
      </c>
      <c r="F43" s="81" t="s">
        <v>179</v>
      </c>
      <c r="G43" s="81" t="s">
        <v>343</v>
      </c>
      <c r="H43" s="342" t="s">
        <v>351</v>
      </c>
      <c r="I43" s="342" t="s">
        <v>352</v>
      </c>
      <c r="J43" s="342" t="s">
        <v>346</v>
      </c>
      <c r="K43" s="38">
        <v>44197</v>
      </c>
      <c r="L43" s="38">
        <v>44561</v>
      </c>
      <c r="M43" s="342" t="s">
        <v>89</v>
      </c>
      <c r="N43" s="342" t="s">
        <v>90</v>
      </c>
      <c r="O43" s="342">
        <v>0.2</v>
      </c>
      <c r="P43" s="104">
        <f t="shared" si="8"/>
        <v>0.2</v>
      </c>
      <c r="Q43" s="349">
        <v>0.18</v>
      </c>
      <c r="R43" s="349">
        <v>0</v>
      </c>
      <c r="S43" s="349">
        <v>0</v>
      </c>
      <c r="T43" s="349" t="s">
        <v>353</v>
      </c>
      <c r="U43" s="349">
        <v>0</v>
      </c>
      <c r="V43" s="349">
        <v>0</v>
      </c>
      <c r="W43" s="349" t="s">
        <v>353</v>
      </c>
      <c r="X43" s="349">
        <v>0</v>
      </c>
      <c r="Y43" s="349"/>
      <c r="Z43" s="349"/>
      <c r="AA43" s="349">
        <v>0</v>
      </c>
      <c r="AB43" s="349"/>
      <c r="AC43" s="349"/>
      <c r="AD43" s="349">
        <v>0</v>
      </c>
      <c r="AE43" s="349"/>
      <c r="AF43" s="349"/>
      <c r="AG43" s="349">
        <v>0</v>
      </c>
      <c r="AH43" s="349"/>
      <c r="AI43" s="349"/>
      <c r="AJ43" s="349">
        <v>0</v>
      </c>
      <c r="AK43" s="349"/>
      <c r="AL43" s="349"/>
      <c r="AM43" s="349">
        <v>0</v>
      </c>
      <c r="AN43" s="349"/>
      <c r="AO43" s="349"/>
      <c r="AP43" s="349">
        <v>0</v>
      </c>
      <c r="AQ43" s="349"/>
      <c r="AR43" s="349"/>
      <c r="AS43" s="349">
        <v>0</v>
      </c>
      <c r="AT43" s="349"/>
      <c r="AU43" s="349"/>
      <c r="AV43" s="349">
        <v>0</v>
      </c>
      <c r="AW43" s="349"/>
      <c r="AX43" s="349"/>
      <c r="AY43" s="349">
        <v>0.2</v>
      </c>
      <c r="AZ43" s="349"/>
      <c r="BA43" s="59"/>
      <c r="BB43" s="184" t="s">
        <v>214</v>
      </c>
      <c r="BC43" s="299" t="s">
        <v>153</v>
      </c>
      <c r="BD43" s="299" t="s">
        <v>111</v>
      </c>
      <c r="BE43" s="299" t="s">
        <v>112</v>
      </c>
      <c r="BF43" s="299" t="s">
        <v>113</v>
      </c>
      <c r="BG43" s="299" t="s">
        <v>144</v>
      </c>
      <c r="BH43" s="299" t="s">
        <v>115</v>
      </c>
      <c r="BI43" s="152" t="s">
        <v>354</v>
      </c>
      <c r="BJ43" s="152" t="s">
        <v>355</v>
      </c>
      <c r="BK43" s="152" t="s">
        <v>334</v>
      </c>
      <c r="BL43" s="153">
        <v>0</v>
      </c>
      <c r="BM43" s="153">
        <v>0</v>
      </c>
      <c r="BN43" s="153">
        <v>11</v>
      </c>
      <c r="BO43" s="153">
        <v>11</v>
      </c>
      <c r="BP43" s="349">
        <f t="shared" si="6"/>
        <v>0</v>
      </c>
      <c r="BQ43" s="349">
        <f t="shared" si="7"/>
        <v>0</v>
      </c>
      <c r="BR43" s="154" t="str">
        <f t="shared" si="5"/>
        <v>No programación, No avance</v>
      </c>
    </row>
    <row r="44" spans="2:71" s="34" customFormat="1" ht="110.25" customHeight="1">
      <c r="B44" s="36" t="s">
        <v>356</v>
      </c>
      <c r="C44" s="781"/>
      <c r="D44" s="81" t="s">
        <v>177</v>
      </c>
      <c r="E44" s="81" t="s">
        <v>310</v>
      </c>
      <c r="F44" s="81" t="s">
        <v>179</v>
      </c>
      <c r="G44" s="81" t="s">
        <v>343</v>
      </c>
      <c r="H44" s="342" t="s">
        <v>357</v>
      </c>
      <c r="I44" s="342" t="s">
        <v>357</v>
      </c>
      <c r="J44" s="342" t="s">
        <v>358</v>
      </c>
      <c r="K44" s="38">
        <v>44197</v>
      </c>
      <c r="L44" s="38">
        <v>44561</v>
      </c>
      <c r="M44" s="342" t="s">
        <v>89</v>
      </c>
      <c r="N44" s="342" t="s">
        <v>90</v>
      </c>
      <c r="O44" s="342">
        <v>0.1</v>
      </c>
      <c r="P44" s="104">
        <f t="shared" si="8"/>
        <v>0.1</v>
      </c>
      <c r="Q44" s="349">
        <v>0.18</v>
      </c>
      <c r="R44" s="349">
        <v>0</v>
      </c>
      <c r="S44" s="349">
        <v>0</v>
      </c>
      <c r="T44" s="349" t="s">
        <v>347</v>
      </c>
      <c r="U44" s="349">
        <v>0</v>
      </c>
      <c r="V44" s="349">
        <v>0</v>
      </c>
      <c r="W44" s="349" t="s">
        <v>347</v>
      </c>
      <c r="X44" s="349">
        <v>0</v>
      </c>
      <c r="Y44" s="349"/>
      <c r="Z44" s="349"/>
      <c r="AA44" s="349">
        <v>0</v>
      </c>
      <c r="AB44" s="349"/>
      <c r="AC44" s="349"/>
      <c r="AD44" s="349">
        <v>0</v>
      </c>
      <c r="AE44" s="349"/>
      <c r="AF44" s="349"/>
      <c r="AG44" s="349">
        <v>0</v>
      </c>
      <c r="AH44" s="349"/>
      <c r="AI44" s="349"/>
      <c r="AJ44" s="349">
        <v>0</v>
      </c>
      <c r="AK44" s="349"/>
      <c r="AL44" s="349"/>
      <c r="AM44" s="349">
        <v>0</v>
      </c>
      <c r="AN44" s="349"/>
      <c r="AO44" s="349"/>
      <c r="AP44" s="349">
        <v>0</v>
      </c>
      <c r="AQ44" s="349"/>
      <c r="AR44" s="349"/>
      <c r="AS44" s="349">
        <v>0</v>
      </c>
      <c r="AT44" s="349"/>
      <c r="AU44" s="349"/>
      <c r="AV44" s="349">
        <v>0</v>
      </c>
      <c r="AW44" s="349"/>
      <c r="AX44" s="349"/>
      <c r="AY44" s="349">
        <v>0.1</v>
      </c>
      <c r="AZ44" s="349"/>
      <c r="BA44" s="59"/>
      <c r="BB44" s="184" t="s">
        <v>214</v>
      </c>
      <c r="BC44" s="299" t="s">
        <v>153</v>
      </c>
      <c r="BD44" s="299" t="s">
        <v>111</v>
      </c>
      <c r="BE44" s="299" t="s">
        <v>112</v>
      </c>
      <c r="BF44" s="299" t="s">
        <v>113</v>
      </c>
      <c r="BG44" s="299" t="s">
        <v>144</v>
      </c>
      <c r="BH44" s="299" t="s">
        <v>115</v>
      </c>
      <c r="BI44" s="152" t="s">
        <v>359</v>
      </c>
      <c r="BJ44" s="152" t="s">
        <v>349</v>
      </c>
      <c r="BK44" s="152" t="s">
        <v>334</v>
      </c>
      <c r="BL44" s="153">
        <v>1</v>
      </c>
      <c r="BM44" s="153">
        <v>0</v>
      </c>
      <c r="BN44" s="153">
        <v>7</v>
      </c>
      <c r="BO44" s="153">
        <v>8</v>
      </c>
      <c r="BP44" s="349">
        <f t="shared" si="6"/>
        <v>0</v>
      </c>
      <c r="BQ44" s="349">
        <f t="shared" si="7"/>
        <v>0</v>
      </c>
      <c r="BR44" s="154" t="str">
        <f t="shared" si="5"/>
        <v>No programación, No avance</v>
      </c>
    </row>
    <row r="45" spans="2:71" s="34" customFormat="1" ht="110.25" customHeight="1" thickBot="1">
      <c r="B45" s="36" t="s">
        <v>360</v>
      </c>
      <c r="C45" s="782"/>
      <c r="D45" s="83" t="s">
        <v>67</v>
      </c>
      <c r="E45" s="83" t="s">
        <v>68</v>
      </c>
      <c r="F45" s="83" t="s">
        <v>361</v>
      </c>
      <c r="G45" s="83" t="s">
        <v>362</v>
      </c>
      <c r="H45" s="343" t="s">
        <v>363</v>
      </c>
      <c r="I45" s="343" t="s">
        <v>363</v>
      </c>
      <c r="J45" s="343" t="s">
        <v>364</v>
      </c>
      <c r="K45" s="41">
        <v>44197</v>
      </c>
      <c r="L45" s="41">
        <v>44561</v>
      </c>
      <c r="M45" s="343" t="s">
        <v>73</v>
      </c>
      <c r="N45" s="343" t="s">
        <v>74</v>
      </c>
      <c r="O45" s="343">
        <v>1</v>
      </c>
      <c r="P45" s="111">
        <f t="shared" si="8"/>
        <v>1</v>
      </c>
      <c r="Q45" s="217">
        <v>0.1</v>
      </c>
      <c r="R45" s="217">
        <v>0</v>
      </c>
      <c r="S45" s="217">
        <v>0</v>
      </c>
      <c r="T45" s="217" t="s">
        <v>365</v>
      </c>
      <c r="U45" s="217">
        <v>0</v>
      </c>
      <c r="V45" s="217">
        <v>0</v>
      </c>
      <c r="W45" s="217" t="s">
        <v>365</v>
      </c>
      <c r="X45" s="217">
        <v>0</v>
      </c>
      <c r="Y45" s="217"/>
      <c r="Z45" s="217"/>
      <c r="AA45" s="217">
        <v>0</v>
      </c>
      <c r="AB45" s="217"/>
      <c r="AC45" s="217"/>
      <c r="AD45" s="217">
        <v>0</v>
      </c>
      <c r="AE45" s="217"/>
      <c r="AF45" s="217"/>
      <c r="AG45" s="217">
        <v>0</v>
      </c>
      <c r="AH45" s="217"/>
      <c r="AI45" s="217"/>
      <c r="AJ45" s="217">
        <v>0</v>
      </c>
      <c r="AK45" s="217"/>
      <c r="AL45" s="217"/>
      <c r="AM45" s="217">
        <v>0</v>
      </c>
      <c r="AN45" s="217"/>
      <c r="AO45" s="217"/>
      <c r="AP45" s="217">
        <v>0</v>
      </c>
      <c r="AQ45" s="217"/>
      <c r="AR45" s="217"/>
      <c r="AS45" s="217">
        <v>0</v>
      </c>
      <c r="AT45" s="217"/>
      <c r="AU45" s="217"/>
      <c r="AV45" s="217">
        <v>1</v>
      </c>
      <c r="AW45" s="217"/>
      <c r="AX45" s="217"/>
      <c r="AY45" s="217">
        <v>0</v>
      </c>
      <c r="AZ45" s="217"/>
      <c r="BA45" s="61"/>
      <c r="BB45" s="185" t="s">
        <v>214</v>
      </c>
      <c r="BC45" s="300" t="s">
        <v>153</v>
      </c>
      <c r="BD45" s="300" t="s">
        <v>111</v>
      </c>
      <c r="BE45" s="300" t="s">
        <v>112</v>
      </c>
      <c r="BF45" s="300" t="s">
        <v>113</v>
      </c>
      <c r="BG45" s="300" t="s">
        <v>144</v>
      </c>
      <c r="BH45" s="300" t="s">
        <v>115</v>
      </c>
      <c r="BI45" s="166">
        <v>0</v>
      </c>
      <c r="BJ45" s="166" t="s">
        <v>334</v>
      </c>
      <c r="BK45" s="166" t="s">
        <v>334</v>
      </c>
      <c r="BL45" s="167">
        <v>1</v>
      </c>
      <c r="BM45" s="167">
        <v>0</v>
      </c>
      <c r="BN45" s="167">
        <v>3</v>
      </c>
      <c r="BO45" s="167">
        <v>4</v>
      </c>
      <c r="BP45" s="349">
        <f t="shared" si="6"/>
        <v>0</v>
      </c>
      <c r="BQ45" s="349">
        <f t="shared" si="7"/>
        <v>0</v>
      </c>
      <c r="BR45" s="168" t="str">
        <f t="shared" si="5"/>
        <v>No programación, No avance</v>
      </c>
    </row>
    <row r="46" spans="2:71" s="34" customFormat="1" ht="110.25" customHeight="1" thickBot="1">
      <c r="B46" s="36" t="s">
        <v>366</v>
      </c>
      <c r="C46" s="774" t="s">
        <v>367</v>
      </c>
      <c r="D46" s="118" t="s">
        <v>177</v>
      </c>
      <c r="E46" s="118" t="s">
        <v>310</v>
      </c>
      <c r="F46" s="118" t="s">
        <v>179</v>
      </c>
      <c r="G46" s="118" t="s">
        <v>368</v>
      </c>
      <c r="H46" s="344" t="s">
        <v>369</v>
      </c>
      <c r="I46" s="344" t="s">
        <v>370</v>
      </c>
      <c r="J46" s="344" t="s">
        <v>371</v>
      </c>
      <c r="K46" s="72">
        <v>44197</v>
      </c>
      <c r="L46" s="72">
        <v>44561</v>
      </c>
      <c r="M46" s="344" t="s">
        <v>73</v>
      </c>
      <c r="N46" s="344" t="s">
        <v>74</v>
      </c>
      <c r="O46" s="344">
        <v>3</v>
      </c>
      <c r="P46" s="119">
        <f t="shared" si="8"/>
        <v>6</v>
      </c>
      <c r="Q46" s="214">
        <v>0.1</v>
      </c>
      <c r="R46" s="214">
        <v>0</v>
      </c>
      <c r="S46" s="214">
        <v>0</v>
      </c>
      <c r="T46" s="137" t="s">
        <v>372</v>
      </c>
      <c r="U46" s="214">
        <v>0</v>
      </c>
      <c r="V46" s="344">
        <v>0</v>
      </c>
      <c r="W46" s="137" t="s">
        <v>373</v>
      </c>
      <c r="X46" s="214">
        <v>0</v>
      </c>
      <c r="Y46" s="227">
        <v>0</v>
      </c>
      <c r="Z46" s="326" t="s">
        <v>374</v>
      </c>
      <c r="AA46" s="229">
        <v>0</v>
      </c>
      <c r="AB46" s="227">
        <v>0</v>
      </c>
      <c r="AC46" s="242" t="s">
        <v>375</v>
      </c>
      <c r="AD46" s="229">
        <v>0</v>
      </c>
      <c r="AE46" s="214"/>
      <c r="AF46" s="214"/>
      <c r="AG46" s="214">
        <v>1</v>
      </c>
      <c r="AH46" s="214"/>
      <c r="AI46" s="214"/>
      <c r="AJ46" s="214">
        <v>1</v>
      </c>
      <c r="AK46" s="214"/>
      <c r="AL46" s="214"/>
      <c r="AM46" s="214">
        <v>1</v>
      </c>
      <c r="AN46" s="214"/>
      <c r="AO46" s="214"/>
      <c r="AP46" s="214">
        <v>0</v>
      </c>
      <c r="AQ46" s="214"/>
      <c r="AR46" s="214"/>
      <c r="AS46" s="214">
        <v>0</v>
      </c>
      <c r="AT46" s="214"/>
      <c r="AU46" s="214"/>
      <c r="AV46" s="214">
        <v>0</v>
      </c>
      <c r="AW46" s="214"/>
      <c r="AX46" s="214"/>
      <c r="AY46" s="214">
        <v>3</v>
      </c>
      <c r="AZ46" s="214"/>
      <c r="BA46" s="73"/>
      <c r="BB46" s="186" t="s">
        <v>142</v>
      </c>
      <c r="BC46" s="311" t="s">
        <v>77</v>
      </c>
      <c r="BD46" s="311" t="s">
        <v>302</v>
      </c>
      <c r="BE46" s="311" t="s">
        <v>376</v>
      </c>
      <c r="BF46" s="311" t="s">
        <v>113</v>
      </c>
      <c r="BG46" s="311" t="s">
        <v>144</v>
      </c>
      <c r="BH46" s="311" t="s">
        <v>115</v>
      </c>
      <c r="BI46" s="120">
        <v>0</v>
      </c>
      <c r="BJ46" s="120" t="s">
        <v>377</v>
      </c>
      <c r="BK46" s="120" t="s">
        <v>378</v>
      </c>
      <c r="BL46" s="121">
        <v>9</v>
      </c>
      <c r="BM46" s="121">
        <v>3</v>
      </c>
      <c r="BN46" s="121">
        <v>1</v>
      </c>
      <c r="BO46" s="121">
        <v>13</v>
      </c>
      <c r="BP46" s="349">
        <f t="shared" si="6"/>
        <v>0</v>
      </c>
      <c r="BQ46" s="349">
        <f t="shared" si="7"/>
        <v>0</v>
      </c>
      <c r="BR46" s="122" t="str">
        <f t="shared" si="5"/>
        <v>No programación, No avance</v>
      </c>
      <c r="BS46" s="6">
        <f>+AVERAGE(BR46:BR55)</f>
        <v>1.090408521262936</v>
      </c>
    </row>
    <row r="47" spans="2:71" s="34" customFormat="1" ht="110.25" customHeight="1" thickBot="1">
      <c r="B47" s="36" t="s">
        <v>379</v>
      </c>
      <c r="C47" s="775"/>
      <c r="D47" s="123" t="s">
        <v>177</v>
      </c>
      <c r="E47" s="123" t="s">
        <v>310</v>
      </c>
      <c r="F47" s="123" t="s">
        <v>179</v>
      </c>
      <c r="G47" s="123" t="s">
        <v>368</v>
      </c>
      <c r="H47" s="345" t="s">
        <v>380</v>
      </c>
      <c r="I47" s="345" t="s">
        <v>381</v>
      </c>
      <c r="J47" s="345" t="s">
        <v>382</v>
      </c>
      <c r="K47" s="63">
        <v>44197</v>
      </c>
      <c r="L47" s="63">
        <v>44561</v>
      </c>
      <c r="M47" s="345" t="s">
        <v>73</v>
      </c>
      <c r="N47" s="344" t="s">
        <v>74</v>
      </c>
      <c r="O47" s="345">
        <v>4</v>
      </c>
      <c r="P47" s="124">
        <f t="shared" si="8"/>
        <v>4</v>
      </c>
      <c r="Q47" s="215">
        <v>0.15</v>
      </c>
      <c r="R47" s="215">
        <v>1</v>
      </c>
      <c r="S47" s="215">
        <v>1</v>
      </c>
      <c r="T47" s="65" t="s">
        <v>383</v>
      </c>
      <c r="U47" s="215">
        <v>1</v>
      </c>
      <c r="V47" s="345">
        <v>0</v>
      </c>
      <c r="W47" s="74" t="s">
        <v>384</v>
      </c>
      <c r="X47" s="215">
        <v>1</v>
      </c>
      <c r="Y47" s="232">
        <v>0</v>
      </c>
      <c r="Z47" s="235" t="s">
        <v>385</v>
      </c>
      <c r="AA47" s="234">
        <v>0</v>
      </c>
      <c r="AB47" s="232">
        <v>1</v>
      </c>
      <c r="AC47" s="235" t="s">
        <v>386</v>
      </c>
      <c r="AD47" s="234">
        <v>0</v>
      </c>
      <c r="AE47" s="215"/>
      <c r="AF47" s="215"/>
      <c r="AG47" s="215">
        <v>0</v>
      </c>
      <c r="AH47" s="215"/>
      <c r="AI47" s="215"/>
      <c r="AJ47" s="215">
        <v>0</v>
      </c>
      <c r="AK47" s="215"/>
      <c r="AL47" s="215"/>
      <c r="AM47" s="215">
        <v>0</v>
      </c>
      <c r="AN47" s="215"/>
      <c r="AO47" s="215"/>
      <c r="AP47" s="215">
        <v>0</v>
      </c>
      <c r="AQ47" s="215"/>
      <c r="AR47" s="215"/>
      <c r="AS47" s="215">
        <v>0</v>
      </c>
      <c r="AT47" s="215"/>
      <c r="AU47" s="215"/>
      <c r="AV47" s="215">
        <v>0</v>
      </c>
      <c r="AW47" s="215"/>
      <c r="AX47" s="215"/>
      <c r="AY47" s="215">
        <v>1</v>
      </c>
      <c r="AZ47" s="215"/>
      <c r="BA47" s="64"/>
      <c r="BB47" s="194" t="s">
        <v>142</v>
      </c>
      <c r="BC47" s="303" t="s">
        <v>77</v>
      </c>
      <c r="BD47" s="303" t="s">
        <v>302</v>
      </c>
      <c r="BE47" s="303" t="s">
        <v>376</v>
      </c>
      <c r="BF47" s="303" t="s">
        <v>113</v>
      </c>
      <c r="BG47" s="303" t="s">
        <v>144</v>
      </c>
      <c r="BH47" s="303" t="s">
        <v>115</v>
      </c>
      <c r="BI47" s="125">
        <v>0</v>
      </c>
      <c r="BJ47" s="125" t="s">
        <v>377</v>
      </c>
      <c r="BK47" s="125" t="s">
        <v>378</v>
      </c>
      <c r="BL47" s="126">
        <v>9</v>
      </c>
      <c r="BM47" s="126">
        <v>8</v>
      </c>
      <c r="BN47" s="126">
        <v>1</v>
      </c>
      <c r="BO47" s="126">
        <v>18</v>
      </c>
      <c r="BP47" s="349">
        <f t="shared" si="6"/>
        <v>3</v>
      </c>
      <c r="BQ47" s="349">
        <f t="shared" si="7"/>
        <v>2</v>
      </c>
      <c r="BR47" s="127">
        <f t="shared" si="5"/>
        <v>0.66666666666666663</v>
      </c>
    </row>
    <row r="48" spans="2:71" s="34" customFormat="1" ht="110.25" customHeight="1" thickBot="1">
      <c r="B48" s="36" t="s">
        <v>387</v>
      </c>
      <c r="C48" s="775"/>
      <c r="D48" s="123" t="s">
        <v>177</v>
      </c>
      <c r="E48" s="123" t="s">
        <v>310</v>
      </c>
      <c r="F48" s="123" t="s">
        <v>179</v>
      </c>
      <c r="G48" s="123" t="s">
        <v>368</v>
      </c>
      <c r="H48" s="345" t="s">
        <v>380</v>
      </c>
      <c r="I48" s="345" t="s">
        <v>388</v>
      </c>
      <c r="J48" s="345" t="s">
        <v>389</v>
      </c>
      <c r="K48" s="63">
        <v>44197</v>
      </c>
      <c r="L48" s="63">
        <v>44561</v>
      </c>
      <c r="M48" s="345" t="s">
        <v>73</v>
      </c>
      <c r="N48" s="344" t="s">
        <v>74</v>
      </c>
      <c r="O48" s="345">
        <v>10</v>
      </c>
      <c r="P48" s="124">
        <f t="shared" si="8"/>
        <v>10</v>
      </c>
      <c r="Q48" s="215">
        <v>0.15</v>
      </c>
      <c r="R48" s="215">
        <v>0</v>
      </c>
      <c r="S48" s="215">
        <v>0</v>
      </c>
      <c r="T48" s="74" t="s">
        <v>390</v>
      </c>
      <c r="U48" s="215">
        <v>0</v>
      </c>
      <c r="V48" s="345">
        <v>0</v>
      </c>
      <c r="W48" s="155" t="s">
        <v>391</v>
      </c>
      <c r="X48" s="215">
        <v>0</v>
      </c>
      <c r="Y48" s="232">
        <v>0</v>
      </c>
      <c r="Z48" s="243" t="s">
        <v>392</v>
      </c>
      <c r="AA48" s="234">
        <v>3</v>
      </c>
      <c r="AB48" s="232">
        <v>0</v>
      </c>
      <c r="AC48" s="235" t="s">
        <v>393</v>
      </c>
      <c r="AD48" s="234">
        <v>0</v>
      </c>
      <c r="AE48" s="215"/>
      <c r="AF48" s="215"/>
      <c r="AG48" s="215">
        <v>0</v>
      </c>
      <c r="AH48" s="215"/>
      <c r="AI48" s="215"/>
      <c r="AJ48" s="215">
        <v>3</v>
      </c>
      <c r="AK48" s="215"/>
      <c r="AL48" s="215"/>
      <c r="AM48" s="215">
        <v>0</v>
      </c>
      <c r="AN48" s="215"/>
      <c r="AO48" s="215"/>
      <c r="AP48" s="215">
        <v>0</v>
      </c>
      <c r="AQ48" s="215"/>
      <c r="AR48" s="215"/>
      <c r="AS48" s="215">
        <v>3</v>
      </c>
      <c r="AT48" s="215"/>
      <c r="AU48" s="215"/>
      <c r="AV48" s="215">
        <v>0</v>
      </c>
      <c r="AW48" s="215"/>
      <c r="AX48" s="215"/>
      <c r="AY48" s="215">
        <v>1</v>
      </c>
      <c r="AZ48" s="215"/>
      <c r="BA48" s="64"/>
      <c r="BB48" s="194" t="s">
        <v>142</v>
      </c>
      <c r="BC48" s="303" t="s">
        <v>153</v>
      </c>
      <c r="BD48" s="303" t="s">
        <v>302</v>
      </c>
      <c r="BE48" s="303" t="s">
        <v>376</v>
      </c>
      <c r="BF48" s="303" t="s">
        <v>113</v>
      </c>
      <c r="BG48" s="303" t="s">
        <v>144</v>
      </c>
      <c r="BH48" s="303" t="s">
        <v>115</v>
      </c>
      <c r="BI48" s="125">
        <v>0</v>
      </c>
      <c r="BJ48" s="125" t="s">
        <v>394</v>
      </c>
      <c r="BK48" s="125" t="s">
        <v>378</v>
      </c>
      <c r="BL48" s="126">
        <v>9</v>
      </c>
      <c r="BM48" s="126">
        <v>1</v>
      </c>
      <c r="BN48" s="126">
        <v>1</v>
      </c>
      <c r="BO48" s="126">
        <v>11</v>
      </c>
      <c r="BP48" s="349">
        <f t="shared" si="6"/>
        <v>3</v>
      </c>
      <c r="BQ48" s="349">
        <f t="shared" si="7"/>
        <v>0</v>
      </c>
      <c r="BR48" s="127">
        <f t="shared" si="5"/>
        <v>0</v>
      </c>
    </row>
    <row r="49" spans="2:71" s="34" customFormat="1" ht="110.25" customHeight="1" thickBot="1">
      <c r="B49" s="36" t="s">
        <v>395</v>
      </c>
      <c r="C49" s="775"/>
      <c r="D49" s="123" t="s">
        <v>177</v>
      </c>
      <c r="E49" s="123" t="s">
        <v>310</v>
      </c>
      <c r="F49" s="123" t="s">
        <v>179</v>
      </c>
      <c r="G49" s="123" t="s">
        <v>368</v>
      </c>
      <c r="H49" s="345" t="s">
        <v>396</v>
      </c>
      <c r="I49" s="345" t="s">
        <v>397</v>
      </c>
      <c r="J49" s="345" t="s">
        <v>398</v>
      </c>
      <c r="K49" s="63">
        <v>44197</v>
      </c>
      <c r="L49" s="63">
        <v>44561</v>
      </c>
      <c r="M49" s="345" t="s">
        <v>73</v>
      </c>
      <c r="N49" s="344" t="s">
        <v>74</v>
      </c>
      <c r="O49" s="345">
        <v>70</v>
      </c>
      <c r="P49" s="124">
        <f t="shared" si="8"/>
        <v>70</v>
      </c>
      <c r="Q49" s="215">
        <v>0.1</v>
      </c>
      <c r="R49" s="215">
        <v>0</v>
      </c>
      <c r="S49" s="215">
        <v>0</v>
      </c>
      <c r="T49" s="74" t="s">
        <v>399</v>
      </c>
      <c r="U49" s="215">
        <v>0</v>
      </c>
      <c r="V49" s="215">
        <v>0</v>
      </c>
      <c r="W49" s="155" t="s">
        <v>400</v>
      </c>
      <c r="X49" s="215">
        <v>0</v>
      </c>
      <c r="Y49" s="232">
        <v>0</v>
      </c>
      <c r="Z49" s="244" t="s">
        <v>401</v>
      </c>
      <c r="AA49" s="234">
        <v>0</v>
      </c>
      <c r="AB49" s="232">
        <v>0</v>
      </c>
      <c r="AC49" s="244" t="s">
        <v>402</v>
      </c>
      <c r="AD49" s="234">
        <v>0</v>
      </c>
      <c r="AE49" s="215"/>
      <c r="AF49" s="215"/>
      <c r="AG49" s="215">
        <v>0</v>
      </c>
      <c r="AH49" s="215"/>
      <c r="AI49" s="215"/>
      <c r="AJ49" s="215">
        <v>0</v>
      </c>
      <c r="AK49" s="215"/>
      <c r="AL49" s="215"/>
      <c r="AM49" s="215">
        <v>0</v>
      </c>
      <c r="AN49" s="215"/>
      <c r="AO49" s="215"/>
      <c r="AP49" s="215">
        <v>0</v>
      </c>
      <c r="AQ49" s="215"/>
      <c r="AR49" s="215"/>
      <c r="AS49" s="215">
        <v>0</v>
      </c>
      <c r="AT49" s="215"/>
      <c r="AU49" s="215"/>
      <c r="AV49" s="215">
        <v>0</v>
      </c>
      <c r="AW49" s="215"/>
      <c r="AX49" s="215"/>
      <c r="AY49" s="215">
        <v>70</v>
      </c>
      <c r="AZ49" s="215"/>
      <c r="BA49" s="64"/>
      <c r="BB49" s="194" t="s">
        <v>142</v>
      </c>
      <c r="BC49" s="303" t="s">
        <v>153</v>
      </c>
      <c r="BD49" s="303" t="s">
        <v>302</v>
      </c>
      <c r="BE49" s="303" t="s">
        <v>376</v>
      </c>
      <c r="BF49" s="303" t="s">
        <v>113</v>
      </c>
      <c r="BG49" s="303" t="s">
        <v>144</v>
      </c>
      <c r="BH49" s="303" t="s">
        <v>115</v>
      </c>
      <c r="BI49" s="125">
        <v>0</v>
      </c>
      <c r="BJ49" s="125" t="s">
        <v>394</v>
      </c>
      <c r="BK49" s="125" t="s">
        <v>378</v>
      </c>
      <c r="BL49" s="126">
        <v>12</v>
      </c>
      <c r="BM49" s="126">
        <v>2</v>
      </c>
      <c r="BN49" s="126">
        <v>1</v>
      </c>
      <c r="BO49" s="126">
        <v>15</v>
      </c>
      <c r="BP49" s="349">
        <f t="shared" si="6"/>
        <v>0</v>
      </c>
      <c r="BQ49" s="349">
        <f t="shared" si="7"/>
        <v>0</v>
      </c>
      <c r="BR49" s="127" t="str">
        <f t="shared" si="5"/>
        <v>No programación, No avance</v>
      </c>
    </row>
    <row r="50" spans="2:71" s="34" customFormat="1" ht="110.25" customHeight="1">
      <c r="B50" s="36" t="s">
        <v>403</v>
      </c>
      <c r="C50" s="775"/>
      <c r="D50" s="123" t="s">
        <v>99</v>
      </c>
      <c r="E50" s="123" t="s">
        <v>100</v>
      </c>
      <c r="F50" s="123" t="s">
        <v>101</v>
      </c>
      <c r="G50" s="123" t="s">
        <v>102</v>
      </c>
      <c r="H50" s="345" t="s">
        <v>404</v>
      </c>
      <c r="I50" s="345" t="s">
        <v>405</v>
      </c>
      <c r="J50" s="345" t="s">
        <v>406</v>
      </c>
      <c r="K50" s="63">
        <v>44197</v>
      </c>
      <c r="L50" s="63">
        <v>44561</v>
      </c>
      <c r="M50" s="345" t="s">
        <v>73</v>
      </c>
      <c r="N50" s="344" t="s">
        <v>74</v>
      </c>
      <c r="O50" s="345">
        <v>34379</v>
      </c>
      <c r="P50" s="124">
        <f t="shared" si="8"/>
        <v>34379</v>
      </c>
      <c r="Q50" s="215">
        <v>0.1</v>
      </c>
      <c r="R50" s="215">
        <v>0</v>
      </c>
      <c r="S50" s="215">
        <v>0</v>
      </c>
      <c r="T50" s="74" t="s">
        <v>407</v>
      </c>
      <c r="U50" s="215">
        <v>5181</v>
      </c>
      <c r="V50" s="215">
        <v>1694</v>
      </c>
      <c r="W50" s="138" t="s">
        <v>408</v>
      </c>
      <c r="X50" s="215">
        <v>4997</v>
      </c>
      <c r="Y50" s="232">
        <v>0</v>
      </c>
      <c r="Z50" s="209" t="s">
        <v>409</v>
      </c>
      <c r="AA50" s="234">
        <v>18686</v>
      </c>
      <c r="AB50" s="232">
        <v>0</v>
      </c>
      <c r="AC50" s="209" t="s">
        <v>410</v>
      </c>
      <c r="AD50" s="234">
        <v>2141</v>
      </c>
      <c r="AE50" s="215"/>
      <c r="AF50" s="215"/>
      <c r="AG50" s="215">
        <v>3374</v>
      </c>
      <c r="AH50" s="215"/>
      <c r="AI50" s="215"/>
      <c r="AJ50" s="215">
        <v>0</v>
      </c>
      <c r="AK50" s="215"/>
      <c r="AL50" s="215"/>
      <c r="AM50" s="215">
        <v>0</v>
      </c>
      <c r="AN50" s="215"/>
      <c r="AO50" s="215"/>
      <c r="AP50" s="215">
        <v>0</v>
      </c>
      <c r="AQ50" s="215"/>
      <c r="AR50" s="215"/>
      <c r="AS50" s="215">
        <v>0</v>
      </c>
      <c r="AT50" s="215"/>
      <c r="AU50" s="215"/>
      <c r="AV50" s="215">
        <v>0</v>
      </c>
      <c r="AW50" s="215"/>
      <c r="AX50" s="215"/>
      <c r="AY50" s="215">
        <v>0</v>
      </c>
      <c r="AZ50" s="215"/>
      <c r="BA50" s="64"/>
      <c r="BB50" s="194" t="s">
        <v>142</v>
      </c>
      <c r="BC50" s="303" t="s">
        <v>153</v>
      </c>
      <c r="BD50" s="303" t="s">
        <v>302</v>
      </c>
      <c r="BE50" s="303" t="s">
        <v>411</v>
      </c>
      <c r="BF50" s="303" t="s">
        <v>113</v>
      </c>
      <c r="BG50" s="303" t="s">
        <v>144</v>
      </c>
      <c r="BH50" s="303" t="s">
        <v>115</v>
      </c>
      <c r="BI50" s="125">
        <v>0</v>
      </c>
      <c r="BJ50" s="125" t="s">
        <v>394</v>
      </c>
      <c r="BK50" s="125" t="s">
        <v>378</v>
      </c>
      <c r="BL50" s="126">
        <v>7</v>
      </c>
      <c r="BM50" s="126">
        <v>1</v>
      </c>
      <c r="BN50" s="126">
        <v>0</v>
      </c>
      <c r="BO50" s="126">
        <v>8</v>
      </c>
      <c r="BP50" s="349">
        <f t="shared" si="6"/>
        <v>28864</v>
      </c>
      <c r="BQ50" s="349">
        <f t="shared" si="7"/>
        <v>1694</v>
      </c>
      <c r="BR50" s="127">
        <f t="shared" si="5"/>
        <v>5.8689024390243899E-2</v>
      </c>
    </row>
    <row r="51" spans="2:71" s="34" customFormat="1" ht="110.25" customHeight="1" thickBot="1">
      <c r="B51" s="36"/>
      <c r="C51" s="775"/>
      <c r="D51" s="123" t="s">
        <v>99</v>
      </c>
      <c r="E51" s="123" t="s">
        <v>100</v>
      </c>
      <c r="F51" s="123" t="s">
        <v>101</v>
      </c>
      <c r="G51" s="123" t="s">
        <v>102</v>
      </c>
      <c r="H51" s="345" t="s">
        <v>404</v>
      </c>
      <c r="I51" s="345" t="s">
        <v>412</v>
      </c>
      <c r="J51" s="345" t="s">
        <v>412</v>
      </c>
      <c r="K51" s="63">
        <v>44197</v>
      </c>
      <c r="L51" s="63">
        <v>44561</v>
      </c>
      <c r="M51" s="345" t="s">
        <v>73</v>
      </c>
      <c r="N51" s="345" t="s">
        <v>74</v>
      </c>
      <c r="O51" s="345">
        <v>16000</v>
      </c>
      <c r="P51" s="124">
        <f t="shared" si="8"/>
        <v>1516</v>
      </c>
      <c r="Q51" s="215">
        <v>1</v>
      </c>
      <c r="R51" s="215">
        <v>0</v>
      </c>
      <c r="S51" s="215">
        <v>0</v>
      </c>
      <c r="T51" s="74" t="s">
        <v>413</v>
      </c>
      <c r="U51" s="215">
        <v>1516</v>
      </c>
      <c r="V51" s="215">
        <v>1608</v>
      </c>
      <c r="W51" s="156" t="s">
        <v>414</v>
      </c>
      <c r="X51" s="215">
        <v>0</v>
      </c>
      <c r="Y51" s="232">
        <v>1109</v>
      </c>
      <c r="Z51" s="245" t="s">
        <v>415</v>
      </c>
      <c r="AA51" s="234">
        <v>0</v>
      </c>
      <c r="AB51" s="232">
        <v>1712</v>
      </c>
      <c r="AC51" s="235" t="s">
        <v>416</v>
      </c>
      <c r="AD51" s="234">
        <v>0</v>
      </c>
      <c r="AE51" s="215"/>
      <c r="AF51" s="215"/>
      <c r="AG51" s="215">
        <v>0</v>
      </c>
      <c r="AH51" s="215"/>
      <c r="AI51" s="215"/>
      <c r="AJ51" s="215">
        <v>0</v>
      </c>
      <c r="AK51" s="215"/>
      <c r="AL51" s="215"/>
      <c r="AM51" s="215">
        <v>0</v>
      </c>
      <c r="AN51" s="215"/>
      <c r="AO51" s="215"/>
      <c r="AP51" s="215">
        <v>0</v>
      </c>
      <c r="AQ51" s="215"/>
      <c r="AR51" s="215"/>
      <c r="AS51" s="215">
        <v>0</v>
      </c>
      <c r="AT51" s="215"/>
      <c r="AU51" s="215"/>
      <c r="AV51" s="215">
        <v>0</v>
      </c>
      <c r="AW51" s="215"/>
      <c r="AX51" s="215"/>
      <c r="AY51" s="215">
        <v>0</v>
      </c>
      <c r="AZ51" s="215"/>
      <c r="BA51" s="64"/>
      <c r="BB51" s="194" t="s">
        <v>142</v>
      </c>
      <c r="BC51" s="303" t="s">
        <v>153</v>
      </c>
      <c r="BD51" s="303" t="s">
        <v>302</v>
      </c>
      <c r="BE51" s="303" t="s">
        <v>411</v>
      </c>
      <c r="BF51" s="303" t="s">
        <v>113</v>
      </c>
      <c r="BG51" s="303" t="s">
        <v>144</v>
      </c>
      <c r="BH51" s="303" t="s">
        <v>115</v>
      </c>
      <c r="BI51" s="125"/>
      <c r="BJ51" s="125"/>
      <c r="BK51" s="125"/>
      <c r="BL51" s="126"/>
      <c r="BM51" s="126"/>
      <c r="BN51" s="126"/>
      <c r="BO51" s="126"/>
      <c r="BP51" s="349">
        <f t="shared" si="6"/>
        <v>1516</v>
      </c>
      <c r="BQ51" s="349">
        <f t="shared" si="7"/>
        <v>4429</v>
      </c>
      <c r="BR51" s="127">
        <f t="shared" si="5"/>
        <v>2.9215039577836412</v>
      </c>
    </row>
    <row r="52" spans="2:71" s="34" customFormat="1" ht="110.25" customHeight="1">
      <c r="B52" s="36" t="s">
        <v>417</v>
      </c>
      <c r="C52" s="775"/>
      <c r="D52" s="123" t="s">
        <v>99</v>
      </c>
      <c r="E52" s="123" t="s">
        <v>100</v>
      </c>
      <c r="F52" s="123" t="s">
        <v>101</v>
      </c>
      <c r="G52" s="123" t="s">
        <v>102</v>
      </c>
      <c r="H52" s="345" t="s">
        <v>418</v>
      </c>
      <c r="I52" s="345" t="s">
        <v>419</v>
      </c>
      <c r="J52" s="345" t="s">
        <v>420</v>
      </c>
      <c r="K52" s="63">
        <v>44197</v>
      </c>
      <c r="L52" s="63">
        <v>44561</v>
      </c>
      <c r="M52" s="345" t="s">
        <v>73</v>
      </c>
      <c r="N52" s="344" t="s">
        <v>74</v>
      </c>
      <c r="O52" s="345">
        <v>20000</v>
      </c>
      <c r="P52" s="124">
        <f t="shared" si="8"/>
        <v>20000</v>
      </c>
      <c r="Q52" s="215">
        <v>0.1</v>
      </c>
      <c r="R52" s="215">
        <v>0</v>
      </c>
      <c r="S52" s="215">
        <v>0</v>
      </c>
      <c r="T52" s="74" t="s">
        <v>407</v>
      </c>
      <c r="U52" s="215">
        <v>0</v>
      </c>
      <c r="V52" s="215">
        <v>450</v>
      </c>
      <c r="W52" s="138" t="s">
        <v>421</v>
      </c>
      <c r="X52" s="215">
        <v>0</v>
      </c>
      <c r="Y52" s="232">
        <v>0</v>
      </c>
      <c r="Z52" s="245" t="s">
        <v>422</v>
      </c>
      <c r="AA52" s="234">
        <v>4000</v>
      </c>
      <c r="AB52" s="232">
        <v>6494</v>
      </c>
      <c r="AC52" s="245" t="s">
        <v>423</v>
      </c>
      <c r="AD52" s="234">
        <v>2000</v>
      </c>
      <c r="AE52" s="215"/>
      <c r="AF52" s="215"/>
      <c r="AG52" s="215">
        <v>2000</v>
      </c>
      <c r="AH52" s="215"/>
      <c r="AI52" s="215"/>
      <c r="AJ52" s="215">
        <v>2000</v>
      </c>
      <c r="AK52" s="215"/>
      <c r="AL52" s="215"/>
      <c r="AM52" s="215">
        <v>2000</v>
      </c>
      <c r="AN52" s="215"/>
      <c r="AO52" s="215"/>
      <c r="AP52" s="215">
        <v>2000</v>
      </c>
      <c r="AQ52" s="215"/>
      <c r="AR52" s="215"/>
      <c r="AS52" s="215">
        <v>2000</v>
      </c>
      <c r="AT52" s="215"/>
      <c r="AU52" s="215"/>
      <c r="AV52" s="215">
        <v>2000</v>
      </c>
      <c r="AW52" s="215"/>
      <c r="AX52" s="215"/>
      <c r="AY52" s="215">
        <v>2000</v>
      </c>
      <c r="AZ52" s="215"/>
      <c r="BA52" s="64"/>
      <c r="BB52" s="194" t="s">
        <v>142</v>
      </c>
      <c r="BC52" s="303" t="s">
        <v>153</v>
      </c>
      <c r="BD52" s="303" t="s">
        <v>302</v>
      </c>
      <c r="BE52" s="303" t="s">
        <v>411</v>
      </c>
      <c r="BF52" s="303" t="s">
        <v>113</v>
      </c>
      <c r="BG52" s="303" t="s">
        <v>144</v>
      </c>
      <c r="BH52" s="303" t="s">
        <v>115</v>
      </c>
      <c r="BI52" s="125">
        <v>0</v>
      </c>
      <c r="BJ52" s="125" t="s">
        <v>394</v>
      </c>
      <c r="BK52" s="125" t="s">
        <v>378</v>
      </c>
      <c r="BL52" s="126">
        <v>4</v>
      </c>
      <c r="BM52" s="126">
        <v>1</v>
      </c>
      <c r="BN52" s="126">
        <v>1</v>
      </c>
      <c r="BO52" s="126">
        <v>6</v>
      </c>
      <c r="BP52" s="349">
        <f t="shared" si="6"/>
        <v>4000</v>
      </c>
      <c r="BQ52" s="349">
        <f t="shared" si="7"/>
        <v>6944</v>
      </c>
      <c r="BR52" s="127">
        <f t="shared" si="5"/>
        <v>1.736</v>
      </c>
    </row>
    <row r="53" spans="2:71" s="34" customFormat="1" ht="110.25" customHeight="1" thickBot="1">
      <c r="B53" s="36" t="s">
        <v>424</v>
      </c>
      <c r="C53" s="775"/>
      <c r="D53" s="123" t="s">
        <v>67</v>
      </c>
      <c r="E53" s="123" t="s">
        <v>68</v>
      </c>
      <c r="F53" s="123" t="s">
        <v>425</v>
      </c>
      <c r="G53" s="123" t="s">
        <v>426</v>
      </c>
      <c r="H53" s="345" t="s">
        <v>427</v>
      </c>
      <c r="I53" s="345" t="s">
        <v>428</v>
      </c>
      <c r="J53" s="345" t="s">
        <v>428</v>
      </c>
      <c r="K53" s="63">
        <v>44197</v>
      </c>
      <c r="L53" s="63">
        <v>44561</v>
      </c>
      <c r="M53" s="345" t="s">
        <v>429</v>
      </c>
      <c r="N53" s="345" t="s">
        <v>430</v>
      </c>
      <c r="O53" s="345">
        <v>704989</v>
      </c>
      <c r="P53" s="124">
        <f t="shared" si="8"/>
        <v>704989</v>
      </c>
      <c r="Q53" s="215">
        <v>0.1</v>
      </c>
      <c r="R53" s="215">
        <v>0</v>
      </c>
      <c r="S53" s="215">
        <v>0</v>
      </c>
      <c r="T53" s="138" t="s">
        <v>431</v>
      </c>
      <c r="U53" s="215">
        <v>104387</v>
      </c>
      <c r="V53" s="215">
        <v>0</v>
      </c>
      <c r="W53" s="155" t="s">
        <v>432</v>
      </c>
      <c r="X53" s="215">
        <v>97827</v>
      </c>
      <c r="Y53" s="232">
        <v>0</v>
      </c>
      <c r="Z53" s="245" t="s">
        <v>433</v>
      </c>
      <c r="AA53" s="234">
        <v>390076</v>
      </c>
      <c r="AB53" s="232">
        <v>0</v>
      </c>
      <c r="AC53" s="245" t="s">
        <v>434</v>
      </c>
      <c r="AD53" s="234">
        <v>45519</v>
      </c>
      <c r="AE53" s="215"/>
      <c r="AF53" s="215"/>
      <c r="AG53" s="215">
        <v>67180</v>
      </c>
      <c r="AH53" s="215"/>
      <c r="AI53" s="215"/>
      <c r="AJ53" s="215">
        <v>0</v>
      </c>
      <c r="AK53" s="215"/>
      <c r="AL53" s="215"/>
      <c r="AM53" s="215">
        <v>0</v>
      </c>
      <c r="AN53" s="215"/>
      <c r="AO53" s="215"/>
      <c r="AP53" s="215">
        <v>0</v>
      </c>
      <c r="AQ53" s="215"/>
      <c r="AR53" s="215"/>
      <c r="AS53" s="215">
        <v>0</v>
      </c>
      <c r="AT53" s="215"/>
      <c r="AU53" s="215"/>
      <c r="AV53" s="215">
        <v>0</v>
      </c>
      <c r="AW53" s="215"/>
      <c r="AX53" s="215"/>
      <c r="AY53" s="215">
        <v>0</v>
      </c>
      <c r="AZ53" s="215"/>
      <c r="BA53" s="64"/>
      <c r="BB53" s="194" t="s">
        <v>142</v>
      </c>
      <c r="BC53" s="303" t="s">
        <v>153</v>
      </c>
      <c r="BD53" s="303" t="s">
        <v>111</v>
      </c>
      <c r="BE53" s="303" t="s">
        <v>112</v>
      </c>
      <c r="BF53" s="303" t="s">
        <v>113</v>
      </c>
      <c r="BG53" s="303" t="s">
        <v>144</v>
      </c>
      <c r="BH53" s="303" t="s">
        <v>115</v>
      </c>
      <c r="BI53" s="125">
        <v>0</v>
      </c>
      <c r="BJ53" s="125" t="s">
        <v>394</v>
      </c>
      <c r="BK53" s="125" t="s">
        <v>378</v>
      </c>
      <c r="BL53" s="126">
        <v>7</v>
      </c>
      <c r="BM53" s="126">
        <v>2</v>
      </c>
      <c r="BN53" s="126">
        <v>1</v>
      </c>
      <c r="BO53" s="126">
        <v>10</v>
      </c>
      <c r="BP53" s="349">
        <f t="shared" si="6"/>
        <v>592290</v>
      </c>
      <c r="BQ53" s="349">
        <f t="shared" si="7"/>
        <v>0</v>
      </c>
      <c r="BR53" s="127">
        <f t="shared" si="5"/>
        <v>0</v>
      </c>
    </row>
    <row r="54" spans="2:71" s="34" customFormat="1" ht="110.25" customHeight="1" thickBot="1">
      <c r="B54" s="36" t="s">
        <v>435</v>
      </c>
      <c r="C54" s="775"/>
      <c r="D54" s="123" t="s">
        <v>67</v>
      </c>
      <c r="E54" s="123" t="s">
        <v>68</v>
      </c>
      <c r="F54" s="123" t="s">
        <v>425</v>
      </c>
      <c r="G54" s="123" t="s">
        <v>426</v>
      </c>
      <c r="H54" s="345" t="s">
        <v>436</v>
      </c>
      <c r="I54" s="345" t="s">
        <v>437</v>
      </c>
      <c r="J54" s="345" t="s">
        <v>438</v>
      </c>
      <c r="K54" s="63">
        <v>44197</v>
      </c>
      <c r="L54" s="63">
        <v>44561</v>
      </c>
      <c r="M54" s="345" t="s">
        <v>73</v>
      </c>
      <c r="N54" s="344" t="s">
        <v>74</v>
      </c>
      <c r="O54" s="345">
        <v>60</v>
      </c>
      <c r="P54" s="124">
        <f t="shared" si="8"/>
        <v>60</v>
      </c>
      <c r="Q54" s="215">
        <v>0.1</v>
      </c>
      <c r="R54" s="215">
        <v>0</v>
      </c>
      <c r="S54" s="215">
        <v>0</v>
      </c>
      <c r="T54" s="138" t="s">
        <v>439</v>
      </c>
      <c r="U54" s="215">
        <v>4</v>
      </c>
      <c r="V54" s="215">
        <v>6</v>
      </c>
      <c r="W54" s="155" t="s">
        <v>440</v>
      </c>
      <c r="X54" s="215">
        <v>4</v>
      </c>
      <c r="Y54" s="232">
        <v>14</v>
      </c>
      <c r="Z54" s="245" t="s">
        <v>441</v>
      </c>
      <c r="AA54" s="234">
        <v>4</v>
      </c>
      <c r="AB54" s="232">
        <v>7</v>
      </c>
      <c r="AC54" s="244" t="s">
        <v>442</v>
      </c>
      <c r="AD54" s="234">
        <v>6</v>
      </c>
      <c r="AE54" s="215"/>
      <c r="AF54" s="215"/>
      <c r="AG54" s="215">
        <v>6</v>
      </c>
      <c r="AH54" s="215"/>
      <c r="AI54" s="215"/>
      <c r="AJ54" s="215">
        <v>6</v>
      </c>
      <c r="AK54" s="215"/>
      <c r="AL54" s="215"/>
      <c r="AM54" s="215">
        <v>6</v>
      </c>
      <c r="AN54" s="215"/>
      <c r="AO54" s="215"/>
      <c r="AP54" s="215">
        <v>6</v>
      </c>
      <c r="AQ54" s="215"/>
      <c r="AR54" s="215"/>
      <c r="AS54" s="215">
        <v>6</v>
      </c>
      <c r="AT54" s="215"/>
      <c r="AU54" s="215"/>
      <c r="AV54" s="215">
        <v>6</v>
      </c>
      <c r="AW54" s="215"/>
      <c r="AX54" s="215"/>
      <c r="AY54" s="215">
        <v>6</v>
      </c>
      <c r="AZ54" s="215"/>
      <c r="BA54" s="64"/>
      <c r="BB54" s="194" t="s">
        <v>142</v>
      </c>
      <c r="BC54" s="303" t="s">
        <v>153</v>
      </c>
      <c r="BD54" s="303" t="s">
        <v>111</v>
      </c>
      <c r="BE54" s="303" t="s">
        <v>112</v>
      </c>
      <c r="BF54" s="303" t="s">
        <v>113</v>
      </c>
      <c r="BG54" s="303" t="s">
        <v>144</v>
      </c>
      <c r="BH54" s="303" t="s">
        <v>115</v>
      </c>
      <c r="BI54" s="125">
        <v>0</v>
      </c>
      <c r="BJ54" s="125" t="s">
        <v>394</v>
      </c>
      <c r="BK54" s="125" t="s">
        <v>378</v>
      </c>
      <c r="BL54" s="126">
        <v>2</v>
      </c>
      <c r="BM54" s="126">
        <v>2</v>
      </c>
      <c r="BN54" s="126">
        <v>1</v>
      </c>
      <c r="BO54" s="126">
        <v>5</v>
      </c>
      <c r="BP54" s="349">
        <f t="shared" si="6"/>
        <v>12</v>
      </c>
      <c r="BQ54" s="349">
        <f t="shared" si="7"/>
        <v>27</v>
      </c>
      <c r="BR54" s="127">
        <f t="shared" si="5"/>
        <v>2.25</v>
      </c>
    </row>
    <row r="55" spans="2:71" s="34" customFormat="1" ht="110.25" customHeight="1" thickBot="1">
      <c r="B55" s="36" t="s">
        <v>443</v>
      </c>
      <c r="C55" s="776"/>
      <c r="D55" s="130" t="s">
        <v>67</v>
      </c>
      <c r="E55" s="130" t="s">
        <v>68</v>
      </c>
      <c r="F55" s="130" t="s">
        <v>425</v>
      </c>
      <c r="G55" s="130" t="s">
        <v>426</v>
      </c>
      <c r="H55" s="282" t="s">
        <v>444</v>
      </c>
      <c r="I55" s="282" t="s">
        <v>445</v>
      </c>
      <c r="J55" s="282" t="s">
        <v>446</v>
      </c>
      <c r="K55" s="75">
        <v>44197</v>
      </c>
      <c r="L55" s="75">
        <v>44561</v>
      </c>
      <c r="M55" s="282" t="s">
        <v>73</v>
      </c>
      <c r="N55" s="344" t="s">
        <v>74</v>
      </c>
      <c r="O55" s="282">
        <v>3</v>
      </c>
      <c r="P55" s="132">
        <f t="shared" si="8"/>
        <v>3</v>
      </c>
      <c r="Q55" s="216">
        <v>0.1</v>
      </c>
      <c r="R55" s="216">
        <v>0</v>
      </c>
      <c r="S55" s="216">
        <v>0</v>
      </c>
      <c r="T55" s="98" t="s">
        <v>447</v>
      </c>
      <c r="U55" s="216">
        <v>0</v>
      </c>
      <c r="V55" s="216">
        <v>0</v>
      </c>
      <c r="W55" s="169" t="s">
        <v>448</v>
      </c>
      <c r="X55" s="216">
        <v>0</v>
      </c>
      <c r="Y55" s="232">
        <v>0</v>
      </c>
      <c r="Z55" s="327" t="s">
        <v>449</v>
      </c>
      <c r="AA55" s="239">
        <v>0</v>
      </c>
      <c r="AB55" s="232">
        <v>0</v>
      </c>
      <c r="AC55" s="242" t="s">
        <v>450</v>
      </c>
      <c r="AD55" s="239">
        <v>0</v>
      </c>
      <c r="AE55" s="216"/>
      <c r="AF55" s="216"/>
      <c r="AG55" s="216">
        <v>0</v>
      </c>
      <c r="AH55" s="216"/>
      <c r="AI55" s="216"/>
      <c r="AJ55" s="216">
        <v>0</v>
      </c>
      <c r="AK55" s="216"/>
      <c r="AL55" s="216"/>
      <c r="AM55" s="216">
        <v>0</v>
      </c>
      <c r="AN55" s="216"/>
      <c r="AO55" s="216"/>
      <c r="AP55" s="216">
        <v>1</v>
      </c>
      <c r="AQ55" s="216"/>
      <c r="AR55" s="216"/>
      <c r="AS55" s="216">
        <v>1</v>
      </c>
      <c r="AT55" s="216"/>
      <c r="AU55" s="216"/>
      <c r="AV55" s="216">
        <v>1</v>
      </c>
      <c r="AW55" s="216"/>
      <c r="AX55" s="216"/>
      <c r="AY55" s="216">
        <v>0</v>
      </c>
      <c r="AZ55" s="216"/>
      <c r="BA55" s="76"/>
      <c r="BB55" s="188" t="s">
        <v>142</v>
      </c>
      <c r="BC55" s="304" t="s">
        <v>77</v>
      </c>
      <c r="BD55" s="304" t="s">
        <v>302</v>
      </c>
      <c r="BE55" s="304" t="s">
        <v>79</v>
      </c>
      <c r="BF55" s="304" t="s">
        <v>113</v>
      </c>
      <c r="BG55" s="304" t="s">
        <v>144</v>
      </c>
      <c r="BH55" s="304" t="s">
        <v>115</v>
      </c>
      <c r="BI55" s="134">
        <v>0</v>
      </c>
      <c r="BJ55" s="134" t="s">
        <v>451</v>
      </c>
      <c r="BK55" s="134" t="s">
        <v>378</v>
      </c>
      <c r="BL55" s="135">
        <v>9</v>
      </c>
      <c r="BM55" s="135">
        <v>1</v>
      </c>
      <c r="BN55" s="135">
        <v>1</v>
      </c>
      <c r="BO55" s="135">
        <v>11</v>
      </c>
      <c r="BP55" s="349">
        <f t="shared" si="6"/>
        <v>0</v>
      </c>
      <c r="BQ55" s="349">
        <f t="shared" si="7"/>
        <v>0</v>
      </c>
      <c r="BR55" s="136" t="str">
        <f t="shared" si="5"/>
        <v>No programación, No avance</v>
      </c>
    </row>
    <row r="56" spans="2:71" s="34" customFormat="1" ht="110.25" customHeight="1">
      <c r="B56" s="36" t="s">
        <v>452</v>
      </c>
      <c r="C56" s="777" t="s">
        <v>453</v>
      </c>
      <c r="D56" s="84" t="s">
        <v>67</v>
      </c>
      <c r="E56" s="84" t="s">
        <v>68</v>
      </c>
      <c r="F56" s="84" t="s">
        <v>69</v>
      </c>
      <c r="G56" s="84" t="s">
        <v>454</v>
      </c>
      <c r="H56" s="93" t="s">
        <v>455</v>
      </c>
      <c r="I56" s="93" t="s">
        <v>456</v>
      </c>
      <c r="J56" s="93" t="s">
        <v>457</v>
      </c>
      <c r="K56" s="43">
        <v>44197</v>
      </c>
      <c r="L56" s="43">
        <v>44561</v>
      </c>
      <c r="M56" s="93" t="s">
        <v>458</v>
      </c>
      <c r="N56" s="93" t="s">
        <v>74</v>
      </c>
      <c r="O56" s="93">
        <v>12</v>
      </c>
      <c r="P56" s="110">
        <f t="shared" si="8"/>
        <v>12</v>
      </c>
      <c r="Q56" s="283">
        <v>1</v>
      </c>
      <c r="R56" s="283">
        <v>1</v>
      </c>
      <c r="S56" s="283">
        <v>1</v>
      </c>
      <c r="T56" s="93" t="s">
        <v>459</v>
      </c>
      <c r="U56" s="283">
        <v>1</v>
      </c>
      <c r="V56" s="283">
        <v>1</v>
      </c>
      <c r="W56" s="93" t="s">
        <v>460</v>
      </c>
      <c r="X56" s="283">
        <v>1</v>
      </c>
      <c r="Y56" s="107">
        <v>1</v>
      </c>
      <c r="Z56" s="107" t="s">
        <v>461</v>
      </c>
      <c r="AA56" s="283">
        <v>1</v>
      </c>
      <c r="AB56" s="205">
        <v>1</v>
      </c>
      <c r="AC56" s="210" t="s">
        <v>462</v>
      </c>
      <c r="AD56" s="283">
        <v>1</v>
      </c>
      <c r="AE56" s="283"/>
      <c r="AF56" s="283"/>
      <c r="AG56" s="283">
        <v>1</v>
      </c>
      <c r="AH56" s="283"/>
      <c r="AI56" s="283"/>
      <c r="AJ56" s="283">
        <v>1</v>
      </c>
      <c r="AK56" s="283"/>
      <c r="AL56" s="283"/>
      <c r="AM56" s="283">
        <v>1</v>
      </c>
      <c r="AN56" s="283"/>
      <c r="AO56" s="283"/>
      <c r="AP56" s="283">
        <v>1</v>
      </c>
      <c r="AQ56" s="283"/>
      <c r="AR56" s="283"/>
      <c r="AS56" s="283">
        <v>1</v>
      </c>
      <c r="AT56" s="283"/>
      <c r="AU56" s="283"/>
      <c r="AV56" s="283">
        <v>1</v>
      </c>
      <c r="AW56" s="283"/>
      <c r="AX56" s="283"/>
      <c r="AY56" s="283">
        <v>1</v>
      </c>
      <c r="AZ56" s="283"/>
      <c r="BA56" s="62"/>
      <c r="BB56" s="189" t="s">
        <v>142</v>
      </c>
      <c r="BC56" s="310" t="s">
        <v>153</v>
      </c>
      <c r="BD56" s="310" t="s">
        <v>78</v>
      </c>
      <c r="BE56" s="310" t="s">
        <v>78</v>
      </c>
      <c r="BF56" s="310" t="s">
        <v>463</v>
      </c>
      <c r="BG56" s="310" t="s">
        <v>114</v>
      </c>
      <c r="BH56" s="299" t="s">
        <v>464</v>
      </c>
      <c r="BI56" s="45">
        <v>0</v>
      </c>
      <c r="BJ56" s="45" t="s">
        <v>465</v>
      </c>
      <c r="BK56" s="45" t="s">
        <v>466</v>
      </c>
      <c r="BL56" s="46">
        <v>2</v>
      </c>
      <c r="BM56" s="46">
        <v>0</v>
      </c>
      <c r="BN56" s="46">
        <v>2</v>
      </c>
      <c r="BO56" s="46"/>
      <c r="BP56" s="349">
        <f t="shared" si="6"/>
        <v>4</v>
      </c>
      <c r="BQ56" s="349">
        <f t="shared" si="7"/>
        <v>4</v>
      </c>
      <c r="BR56" s="218">
        <f t="shared" si="5"/>
        <v>1</v>
      </c>
      <c r="BS56" s="34">
        <f>+AVERAGE(BR56:BR58)</f>
        <v>0.48333333333333334</v>
      </c>
    </row>
    <row r="57" spans="2:71" s="34" customFormat="1" ht="110.25" customHeight="1">
      <c r="B57" s="36" t="s">
        <v>467</v>
      </c>
      <c r="C57" s="778"/>
      <c r="D57" s="81" t="s">
        <v>67</v>
      </c>
      <c r="E57" s="81" t="s">
        <v>68</v>
      </c>
      <c r="F57" s="81" t="s">
        <v>69</v>
      </c>
      <c r="G57" s="81" t="s">
        <v>454</v>
      </c>
      <c r="H57" s="342" t="s">
        <v>455</v>
      </c>
      <c r="I57" s="342" t="s">
        <v>468</v>
      </c>
      <c r="J57" s="342" t="s">
        <v>469</v>
      </c>
      <c r="K57" s="38">
        <v>44197</v>
      </c>
      <c r="L57" s="38">
        <v>44561</v>
      </c>
      <c r="M57" s="342" t="s">
        <v>458</v>
      </c>
      <c r="N57" s="342" t="s">
        <v>74</v>
      </c>
      <c r="O57" s="342">
        <v>12</v>
      </c>
      <c r="P57" s="104">
        <f t="shared" si="8"/>
        <v>12</v>
      </c>
      <c r="Q57" s="349">
        <v>1</v>
      </c>
      <c r="R57" s="349">
        <v>0</v>
      </c>
      <c r="S57" s="349">
        <v>0</v>
      </c>
      <c r="T57" s="342" t="s">
        <v>470</v>
      </c>
      <c r="U57" s="349">
        <v>0</v>
      </c>
      <c r="V57" s="349">
        <v>1</v>
      </c>
      <c r="W57" s="342" t="s">
        <v>471</v>
      </c>
      <c r="X57" s="349">
        <v>0</v>
      </c>
      <c r="Y57" s="108">
        <v>1</v>
      </c>
      <c r="Z57" s="108" t="s">
        <v>472</v>
      </c>
      <c r="AA57" s="349">
        <v>0</v>
      </c>
      <c r="AB57" s="107">
        <v>1</v>
      </c>
      <c r="AC57" s="204" t="s">
        <v>473</v>
      </c>
      <c r="AD57" s="349">
        <v>0</v>
      </c>
      <c r="AE57" s="349"/>
      <c r="AF57" s="349"/>
      <c r="AG57" s="349">
        <v>0</v>
      </c>
      <c r="AH57" s="349"/>
      <c r="AI57" s="349"/>
      <c r="AJ57" s="349">
        <v>0</v>
      </c>
      <c r="AK57" s="349"/>
      <c r="AL57" s="349"/>
      <c r="AM57" s="349">
        <v>0</v>
      </c>
      <c r="AN57" s="349"/>
      <c r="AO57" s="349"/>
      <c r="AP57" s="349">
        <v>0</v>
      </c>
      <c r="AQ57" s="349"/>
      <c r="AR57" s="349"/>
      <c r="AS57" s="349">
        <v>0</v>
      </c>
      <c r="AT57" s="349"/>
      <c r="AU57" s="349"/>
      <c r="AV57" s="349">
        <v>0</v>
      </c>
      <c r="AW57" s="349"/>
      <c r="AX57" s="349"/>
      <c r="AY57" s="349">
        <v>12</v>
      </c>
      <c r="AZ57" s="349"/>
      <c r="BA57" s="59"/>
      <c r="BB57" s="184" t="s">
        <v>142</v>
      </c>
      <c r="BC57" s="299" t="s">
        <v>153</v>
      </c>
      <c r="BD57" s="299" t="s">
        <v>78</v>
      </c>
      <c r="BE57" s="299" t="s">
        <v>78</v>
      </c>
      <c r="BF57" s="299" t="s">
        <v>463</v>
      </c>
      <c r="BG57" s="299" t="s">
        <v>114</v>
      </c>
      <c r="BH57" s="299" t="s">
        <v>464</v>
      </c>
      <c r="BI57" s="48">
        <v>0</v>
      </c>
      <c r="BJ57" s="48">
        <v>0</v>
      </c>
      <c r="BK57" s="48">
        <v>0</v>
      </c>
      <c r="BL57" s="49">
        <v>21</v>
      </c>
      <c r="BM57" s="49">
        <v>0</v>
      </c>
      <c r="BN57" s="49">
        <v>21</v>
      </c>
      <c r="BO57" s="49"/>
      <c r="BP57" s="349">
        <f t="shared" si="6"/>
        <v>0</v>
      </c>
      <c r="BQ57" s="349">
        <f t="shared" si="7"/>
        <v>3</v>
      </c>
      <c r="BR57" s="219">
        <f t="shared" si="5"/>
        <v>0.25</v>
      </c>
    </row>
    <row r="58" spans="2:71" s="34" customFormat="1" ht="110.25" customHeight="1" thickBot="1">
      <c r="B58" s="36" t="s">
        <v>474</v>
      </c>
      <c r="C58" s="779"/>
      <c r="D58" s="83" t="s">
        <v>67</v>
      </c>
      <c r="E58" s="83" t="s">
        <v>68</v>
      </c>
      <c r="F58" s="83" t="s">
        <v>69</v>
      </c>
      <c r="G58" s="83" t="s">
        <v>454</v>
      </c>
      <c r="H58" s="343" t="s">
        <v>455</v>
      </c>
      <c r="I58" s="343" t="s">
        <v>475</v>
      </c>
      <c r="J58" s="343" t="s">
        <v>476</v>
      </c>
      <c r="K58" s="41">
        <v>44197</v>
      </c>
      <c r="L58" s="41">
        <v>44561</v>
      </c>
      <c r="M58" s="343" t="s">
        <v>89</v>
      </c>
      <c r="N58" s="343" t="s">
        <v>90</v>
      </c>
      <c r="O58" s="343">
        <v>1</v>
      </c>
      <c r="P58" s="111">
        <f t="shared" si="8"/>
        <v>1</v>
      </c>
      <c r="Q58" s="170">
        <v>0.01</v>
      </c>
      <c r="R58" s="217">
        <v>0</v>
      </c>
      <c r="S58" s="217">
        <v>0</v>
      </c>
      <c r="T58" s="343" t="s">
        <v>477</v>
      </c>
      <c r="U58" s="217">
        <v>0</v>
      </c>
      <c r="V58" s="170">
        <v>0.2</v>
      </c>
      <c r="W58" s="343" t="s">
        <v>478</v>
      </c>
      <c r="X58" s="217">
        <v>0</v>
      </c>
      <c r="Y58" s="161">
        <v>0</v>
      </c>
      <c r="Z58" s="161" t="s">
        <v>479</v>
      </c>
      <c r="AA58" s="217">
        <v>0</v>
      </c>
      <c r="AB58" s="207">
        <v>0</v>
      </c>
      <c r="AC58" s="204" t="s">
        <v>480</v>
      </c>
      <c r="AD58" s="217">
        <v>0</v>
      </c>
      <c r="AE58" s="217"/>
      <c r="AF58" s="217"/>
      <c r="AG58" s="217">
        <v>0</v>
      </c>
      <c r="AH58" s="217"/>
      <c r="AI58" s="217"/>
      <c r="AJ58" s="217">
        <v>0</v>
      </c>
      <c r="AK58" s="217"/>
      <c r="AL58" s="217"/>
      <c r="AM58" s="217">
        <v>0</v>
      </c>
      <c r="AN58" s="217"/>
      <c r="AO58" s="217"/>
      <c r="AP58" s="217">
        <v>0</v>
      </c>
      <c r="AQ58" s="217"/>
      <c r="AR58" s="217"/>
      <c r="AS58" s="217">
        <v>0</v>
      </c>
      <c r="AT58" s="217"/>
      <c r="AU58" s="217"/>
      <c r="AV58" s="217">
        <v>0</v>
      </c>
      <c r="AW58" s="217"/>
      <c r="AX58" s="217"/>
      <c r="AY58" s="217">
        <v>1</v>
      </c>
      <c r="AZ58" s="217"/>
      <c r="BA58" s="61"/>
      <c r="BB58" s="185" t="s">
        <v>142</v>
      </c>
      <c r="BC58" s="300" t="s">
        <v>153</v>
      </c>
      <c r="BD58" s="300" t="s">
        <v>78</v>
      </c>
      <c r="BE58" s="300" t="s">
        <v>78</v>
      </c>
      <c r="BF58" s="300" t="s">
        <v>463</v>
      </c>
      <c r="BG58" s="300" t="s">
        <v>114</v>
      </c>
      <c r="BH58" s="299" t="s">
        <v>464</v>
      </c>
      <c r="BI58" s="52">
        <v>0</v>
      </c>
      <c r="BJ58" s="52" t="s">
        <v>465</v>
      </c>
      <c r="BK58" s="52" t="s">
        <v>481</v>
      </c>
      <c r="BL58" s="53">
        <v>14</v>
      </c>
      <c r="BM58" s="53">
        <v>0</v>
      </c>
      <c r="BN58" s="53">
        <v>14</v>
      </c>
      <c r="BO58" s="53"/>
      <c r="BP58" s="349">
        <f t="shared" si="6"/>
        <v>0</v>
      </c>
      <c r="BQ58" s="349">
        <f t="shared" si="7"/>
        <v>0.2</v>
      </c>
      <c r="BR58" s="159">
        <f t="shared" si="5"/>
        <v>0.2</v>
      </c>
    </row>
    <row r="59" spans="2:71" s="34" customFormat="1" ht="110.25" customHeight="1" thickBot="1">
      <c r="B59" s="36" t="s">
        <v>482</v>
      </c>
      <c r="C59" s="143" t="s">
        <v>483</v>
      </c>
      <c r="D59" s="144" t="s">
        <v>67</v>
      </c>
      <c r="E59" s="144" t="s">
        <v>68</v>
      </c>
      <c r="F59" s="144" t="s">
        <v>69</v>
      </c>
      <c r="G59" s="144" t="s">
        <v>454</v>
      </c>
      <c r="H59" s="146" t="s">
        <v>484</v>
      </c>
      <c r="I59" s="146" t="s">
        <v>485</v>
      </c>
      <c r="J59" s="146" t="s">
        <v>486</v>
      </c>
      <c r="K59" s="172">
        <v>44197</v>
      </c>
      <c r="L59" s="172">
        <v>44561</v>
      </c>
      <c r="M59" s="146" t="s">
        <v>220</v>
      </c>
      <c r="N59" s="146" t="s">
        <v>90</v>
      </c>
      <c r="O59" s="146">
        <v>1</v>
      </c>
      <c r="P59" s="173">
        <f t="shared" si="8"/>
        <v>1</v>
      </c>
      <c r="Q59" s="145">
        <v>1</v>
      </c>
      <c r="R59" s="145">
        <v>0</v>
      </c>
      <c r="S59" s="145">
        <v>0</v>
      </c>
      <c r="T59" s="145"/>
      <c r="U59" s="145">
        <v>0</v>
      </c>
      <c r="V59" s="145"/>
      <c r="W59" s="145"/>
      <c r="X59" s="145">
        <v>0</v>
      </c>
      <c r="Y59" s="145"/>
      <c r="Z59" s="145"/>
      <c r="AA59" s="145">
        <v>0.2</v>
      </c>
      <c r="AB59" s="145"/>
      <c r="AC59" s="145"/>
      <c r="AD59" s="145">
        <v>0</v>
      </c>
      <c r="AE59" s="145"/>
      <c r="AF59" s="145"/>
      <c r="AG59" s="145">
        <v>0</v>
      </c>
      <c r="AH59" s="145"/>
      <c r="AI59" s="145"/>
      <c r="AJ59" s="145">
        <v>0.2</v>
      </c>
      <c r="AK59" s="145"/>
      <c r="AL59" s="145"/>
      <c r="AM59" s="145">
        <v>0</v>
      </c>
      <c r="AN59" s="145"/>
      <c r="AO59" s="145"/>
      <c r="AP59" s="145">
        <v>0</v>
      </c>
      <c r="AQ59" s="145"/>
      <c r="AR59" s="145"/>
      <c r="AS59" s="145">
        <v>0.2</v>
      </c>
      <c r="AT59" s="145"/>
      <c r="AU59" s="145"/>
      <c r="AV59" s="145">
        <v>0.2</v>
      </c>
      <c r="AW59" s="145"/>
      <c r="AX59" s="145"/>
      <c r="AY59" s="145">
        <v>0.2</v>
      </c>
      <c r="AZ59" s="145"/>
      <c r="BA59" s="200"/>
      <c r="BB59" s="195" t="s">
        <v>142</v>
      </c>
      <c r="BC59" s="312" t="s">
        <v>153</v>
      </c>
      <c r="BD59" s="312" t="s">
        <v>302</v>
      </c>
      <c r="BE59" s="312" t="s">
        <v>91</v>
      </c>
      <c r="BF59" s="312" t="s">
        <v>487</v>
      </c>
      <c r="BG59" s="312" t="s">
        <v>488</v>
      </c>
      <c r="BH59" s="312" t="s">
        <v>115</v>
      </c>
      <c r="BI59" s="174" t="s">
        <v>332</v>
      </c>
      <c r="BJ59" s="174" t="s">
        <v>489</v>
      </c>
      <c r="BK59" s="174" t="s">
        <v>489</v>
      </c>
      <c r="BL59" s="175">
        <v>8</v>
      </c>
      <c r="BM59" s="175">
        <v>0</v>
      </c>
      <c r="BN59" s="175">
        <v>0</v>
      </c>
      <c r="BO59" s="175">
        <v>8</v>
      </c>
      <c r="BP59" s="349">
        <f t="shared" si="6"/>
        <v>0.2</v>
      </c>
      <c r="BQ59" s="349">
        <f t="shared" si="7"/>
        <v>0</v>
      </c>
      <c r="BR59" s="148">
        <f t="shared" si="5"/>
        <v>0</v>
      </c>
      <c r="BS59" s="6">
        <f>+AVERAGE(BR59)</f>
        <v>0</v>
      </c>
    </row>
    <row r="60" spans="2:71" s="34" customFormat="1" ht="110.25" customHeight="1">
      <c r="B60" s="36" t="s">
        <v>490</v>
      </c>
      <c r="C60" s="777" t="s">
        <v>491</v>
      </c>
      <c r="D60" s="84" t="s">
        <v>67</v>
      </c>
      <c r="E60" s="84" t="s">
        <v>68</v>
      </c>
      <c r="F60" s="84" t="s">
        <v>361</v>
      </c>
      <c r="G60" s="84" t="s">
        <v>492</v>
      </c>
      <c r="H60" s="93" t="s">
        <v>493</v>
      </c>
      <c r="I60" s="93" t="s">
        <v>494</v>
      </c>
      <c r="J60" s="93" t="s">
        <v>495</v>
      </c>
      <c r="K60" s="43">
        <v>44197</v>
      </c>
      <c r="L60" s="43">
        <v>44561</v>
      </c>
      <c r="M60" s="93" t="s">
        <v>89</v>
      </c>
      <c r="N60" s="93" t="s">
        <v>90</v>
      </c>
      <c r="O60" s="93">
        <v>0.6</v>
      </c>
      <c r="P60" s="110">
        <f t="shared" si="8"/>
        <v>0.6</v>
      </c>
      <c r="Q60" s="283">
        <v>0.5</v>
      </c>
      <c r="R60" s="283">
        <v>0.05</v>
      </c>
      <c r="S60" s="283"/>
      <c r="T60" s="283" t="s">
        <v>496</v>
      </c>
      <c r="U60" s="283">
        <v>0.05</v>
      </c>
      <c r="V60" s="283">
        <v>0.05</v>
      </c>
      <c r="W60" s="283" t="s">
        <v>497</v>
      </c>
      <c r="X60" s="283">
        <v>0.05</v>
      </c>
      <c r="Y60" s="283"/>
      <c r="Z60" s="283"/>
      <c r="AA60" s="283">
        <v>0.05</v>
      </c>
      <c r="AB60" s="283"/>
      <c r="AC60" s="283"/>
      <c r="AD60" s="283">
        <v>0.05</v>
      </c>
      <c r="AE60" s="283"/>
      <c r="AF60" s="283"/>
      <c r="AG60" s="283">
        <v>0.05</v>
      </c>
      <c r="AH60" s="283"/>
      <c r="AI60" s="283"/>
      <c r="AJ60" s="283">
        <v>0.05</v>
      </c>
      <c r="AK60" s="283"/>
      <c r="AL60" s="283"/>
      <c r="AM60" s="283">
        <v>0.05</v>
      </c>
      <c r="AN60" s="283"/>
      <c r="AO60" s="283"/>
      <c r="AP60" s="283">
        <v>0.05</v>
      </c>
      <c r="AQ60" s="283"/>
      <c r="AR60" s="283"/>
      <c r="AS60" s="283">
        <v>0.05</v>
      </c>
      <c r="AT60" s="283"/>
      <c r="AU60" s="283"/>
      <c r="AV60" s="283">
        <v>0.05</v>
      </c>
      <c r="AW60" s="283"/>
      <c r="AX60" s="283"/>
      <c r="AY60" s="283">
        <v>0.05</v>
      </c>
      <c r="AZ60" s="283"/>
      <c r="BA60" s="62"/>
      <c r="BB60" s="189" t="s">
        <v>142</v>
      </c>
      <c r="BC60" s="313" t="s">
        <v>153</v>
      </c>
      <c r="BD60" s="313" t="s">
        <v>498</v>
      </c>
      <c r="BE60" s="313" t="s">
        <v>499</v>
      </c>
      <c r="BF60" s="313" t="s">
        <v>487</v>
      </c>
      <c r="BG60" s="313" t="s">
        <v>500</v>
      </c>
      <c r="BH60" s="313" t="s">
        <v>501</v>
      </c>
      <c r="BI60" s="45">
        <v>0</v>
      </c>
      <c r="BJ60" s="45" t="s">
        <v>502</v>
      </c>
      <c r="BK60" s="45" t="s">
        <v>503</v>
      </c>
      <c r="BL60" s="46">
        <v>1</v>
      </c>
      <c r="BM60" s="46">
        <v>0</v>
      </c>
      <c r="BN60" s="46">
        <v>1</v>
      </c>
      <c r="BO60" s="46">
        <v>2</v>
      </c>
      <c r="BP60" s="349">
        <f t="shared" si="6"/>
        <v>0.2</v>
      </c>
      <c r="BQ60" s="349">
        <f t="shared" si="7"/>
        <v>0.05</v>
      </c>
      <c r="BR60" s="218">
        <f t="shared" si="5"/>
        <v>0.25</v>
      </c>
      <c r="BS60" s="6">
        <f>+AVERAGE(BR60:BR61)</f>
        <v>0.29166666666666663</v>
      </c>
    </row>
    <row r="61" spans="2:71" s="34" customFormat="1" ht="110.25" customHeight="1" thickBot="1">
      <c r="B61" s="36" t="s">
        <v>504</v>
      </c>
      <c r="C61" s="779"/>
      <c r="D61" s="83" t="s">
        <v>67</v>
      </c>
      <c r="E61" s="83" t="s">
        <v>68</v>
      </c>
      <c r="F61" s="83" t="s">
        <v>361</v>
      </c>
      <c r="G61" s="83" t="s">
        <v>492</v>
      </c>
      <c r="H61" s="343" t="s">
        <v>505</v>
      </c>
      <c r="I61" s="343" t="s">
        <v>506</v>
      </c>
      <c r="J61" s="343" t="s">
        <v>507</v>
      </c>
      <c r="K61" s="41">
        <v>44197</v>
      </c>
      <c r="L61" s="41">
        <v>44561</v>
      </c>
      <c r="M61" s="343" t="s">
        <v>89</v>
      </c>
      <c r="N61" s="343" t="s">
        <v>90</v>
      </c>
      <c r="O61" s="343">
        <v>1</v>
      </c>
      <c r="P61" s="111">
        <f t="shared" si="8"/>
        <v>1.0000000000000004</v>
      </c>
      <c r="Q61" s="170">
        <v>0.01</v>
      </c>
      <c r="R61" s="217">
        <v>0</v>
      </c>
      <c r="S61" s="217"/>
      <c r="T61" s="217" t="s">
        <v>496</v>
      </c>
      <c r="U61" s="217">
        <v>0.05</v>
      </c>
      <c r="V61" s="217">
        <v>0.05</v>
      </c>
      <c r="W61" s="217" t="s">
        <v>508</v>
      </c>
      <c r="X61" s="217">
        <v>0.05</v>
      </c>
      <c r="Y61" s="217"/>
      <c r="Z61" s="217"/>
      <c r="AA61" s="217">
        <v>0.05</v>
      </c>
      <c r="AB61" s="217"/>
      <c r="AC61" s="217"/>
      <c r="AD61" s="217">
        <v>0.05</v>
      </c>
      <c r="AE61" s="217"/>
      <c r="AF61" s="217"/>
      <c r="AG61" s="217">
        <v>0.05</v>
      </c>
      <c r="AH61" s="217"/>
      <c r="AI61" s="217"/>
      <c r="AJ61" s="217">
        <v>0.05</v>
      </c>
      <c r="AK61" s="217"/>
      <c r="AL61" s="217"/>
      <c r="AM61" s="217">
        <v>0.05</v>
      </c>
      <c r="AN61" s="217"/>
      <c r="AO61" s="217"/>
      <c r="AP61" s="217">
        <v>0.05</v>
      </c>
      <c r="AQ61" s="217"/>
      <c r="AR61" s="217"/>
      <c r="AS61" s="217">
        <v>0.05</v>
      </c>
      <c r="AT61" s="217"/>
      <c r="AU61" s="217"/>
      <c r="AV61" s="217">
        <v>0.05</v>
      </c>
      <c r="AW61" s="217"/>
      <c r="AX61" s="217"/>
      <c r="AY61" s="217">
        <v>0.5</v>
      </c>
      <c r="AZ61" s="217"/>
      <c r="BA61" s="61"/>
      <c r="BB61" s="185" t="s">
        <v>142</v>
      </c>
      <c r="BC61" s="314" t="s">
        <v>509</v>
      </c>
      <c r="BD61" s="314" t="s">
        <v>498</v>
      </c>
      <c r="BE61" s="314" t="s">
        <v>499</v>
      </c>
      <c r="BF61" s="314" t="s">
        <v>487</v>
      </c>
      <c r="BG61" s="314" t="s">
        <v>500</v>
      </c>
      <c r="BH61" s="314" t="s">
        <v>501</v>
      </c>
      <c r="BI61" s="52">
        <v>0</v>
      </c>
      <c r="BJ61" s="52" t="s">
        <v>502</v>
      </c>
      <c r="BK61" s="52" t="s">
        <v>503</v>
      </c>
      <c r="BL61" s="53">
        <v>1</v>
      </c>
      <c r="BM61" s="53">
        <v>0</v>
      </c>
      <c r="BN61" s="53">
        <v>1</v>
      </c>
      <c r="BO61" s="53">
        <v>2</v>
      </c>
      <c r="BP61" s="349">
        <f t="shared" si="6"/>
        <v>0.15000000000000002</v>
      </c>
      <c r="BQ61" s="349">
        <f t="shared" si="7"/>
        <v>0.05</v>
      </c>
      <c r="BR61" s="159">
        <f t="shared" si="5"/>
        <v>0.33333333333333331</v>
      </c>
    </row>
    <row r="62" spans="2:71" s="34" customFormat="1" ht="110.25" customHeight="1">
      <c r="B62" s="36" t="s">
        <v>510</v>
      </c>
      <c r="C62" s="784" t="s">
        <v>511</v>
      </c>
      <c r="D62" s="118" t="s">
        <v>67</v>
      </c>
      <c r="E62" s="118" t="s">
        <v>68</v>
      </c>
      <c r="F62" s="118" t="s">
        <v>69</v>
      </c>
      <c r="G62" s="118" t="s">
        <v>454</v>
      </c>
      <c r="H62" s="344" t="s">
        <v>512</v>
      </c>
      <c r="I62" s="344" t="s">
        <v>513</v>
      </c>
      <c r="J62" s="344" t="s">
        <v>514</v>
      </c>
      <c r="K62" s="72">
        <v>44197</v>
      </c>
      <c r="L62" s="72">
        <v>44561</v>
      </c>
      <c r="M62" s="344" t="s">
        <v>73</v>
      </c>
      <c r="N62" s="344" t="s">
        <v>74</v>
      </c>
      <c r="O62" s="344">
        <v>1</v>
      </c>
      <c r="P62" s="119">
        <f t="shared" si="8"/>
        <v>1</v>
      </c>
      <c r="Q62" s="214">
        <v>0.5</v>
      </c>
      <c r="R62" s="214">
        <v>0</v>
      </c>
      <c r="S62" s="214"/>
      <c r="T62" s="214"/>
      <c r="U62" s="214">
        <v>0.15</v>
      </c>
      <c r="V62" s="214"/>
      <c r="W62" s="214"/>
      <c r="X62" s="214">
        <v>0.15</v>
      </c>
      <c r="Y62" s="214"/>
      <c r="Z62" s="214"/>
      <c r="AA62" s="214">
        <v>0.2</v>
      </c>
      <c r="AB62" s="230" t="s">
        <v>222</v>
      </c>
      <c r="AC62" s="246" t="s">
        <v>515</v>
      </c>
      <c r="AD62" s="214">
        <v>0.2</v>
      </c>
      <c r="AE62" s="214"/>
      <c r="AF62" s="214"/>
      <c r="AG62" s="214">
        <v>0.15</v>
      </c>
      <c r="AH62" s="214"/>
      <c r="AI62" s="214"/>
      <c r="AJ62" s="214">
        <v>0.15</v>
      </c>
      <c r="AK62" s="214"/>
      <c r="AL62" s="214"/>
      <c r="AM62" s="214">
        <v>0</v>
      </c>
      <c r="AN62" s="214"/>
      <c r="AO62" s="214"/>
      <c r="AP62" s="214">
        <v>0</v>
      </c>
      <c r="AQ62" s="214"/>
      <c r="AR62" s="214"/>
      <c r="AS62" s="214">
        <v>0</v>
      </c>
      <c r="AT62" s="214"/>
      <c r="AU62" s="214"/>
      <c r="AV62" s="214">
        <v>0</v>
      </c>
      <c r="AW62" s="214"/>
      <c r="AX62" s="214"/>
      <c r="AY62" s="214">
        <v>0</v>
      </c>
      <c r="AZ62" s="214"/>
      <c r="BA62" s="73"/>
      <c r="BB62" s="186" t="s">
        <v>142</v>
      </c>
      <c r="BC62" s="309" t="s">
        <v>153</v>
      </c>
      <c r="BD62" s="309" t="s">
        <v>78</v>
      </c>
      <c r="BE62" s="309" t="s">
        <v>516</v>
      </c>
      <c r="BF62" s="309" t="s">
        <v>80</v>
      </c>
      <c r="BG62" s="309" t="s">
        <v>517</v>
      </c>
      <c r="BH62" s="309" t="s">
        <v>518</v>
      </c>
      <c r="BI62" s="120" t="s">
        <v>519</v>
      </c>
      <c r="BJ62" s="120" t="s">
        <v>520</v>
      </c>
      <c r="BK62" s="120" t="s">
        <v>521</v>
      </c>
      <c r="BL62" s="121">
        <v>0</v>
      </c>
      <c r="BM62" s="121">
        <v>0</v>
      </c>
      <c r="BN62" s="121">
        <v>2</v>
      </c>
      <c r="BO62" s="121">
        <v>2</v>
      </c>
      <c r="BP62" s="349">
        <f t="shared" si="6"/>
        <v>0.5</v>
      </c>
      <c r="BQ62" s="349">
        <f t="shared" si="7"/>
        <v>0.2</v>
      </c>
      <c r="BR62" s="122">
        <f t="shared" si="5"/>
        <v>0.4</v>
      </c>
      <c r="BS62" s="6" t="e">
        <f>+AVERAGE(BR62:BR63)</f>
        <v>#VALUE!</v>
      </c>
    </row>
    <row r="63" spans="2:71" s="34" customFormat="1" ht="110.25" customHeight="1" thickBot="1">
      <c r="B63" s="36" t="s">
        <v>522</v>
      </c>
      <c r="C63" s="785"/>
      <c r="D63" s="130" t="s">
        <v>67</v>
      </c>
      <c r="E63" s="130" t="s">
        <v>68</v>
      </c>
      <c r="F63" s="130" t="s">
        <v>69</v>
      </c>
      <c r="G63" s="130" t="s">
        <v>454</v>
      </c>
      <c r="H63" s="282" t="s">
        <v>523</v>
      </c>
      <c r="I63" s="282" t="s">
        <v>524</v>
      </c>
      <c r="J63" s="282" t="s">
        <v>525</v>
      </c>
      <c r="K63" s="75">
        <v>44197</v>
      </c>
      <c r="L63" s="75">
        <v>44561</v>
      </c>
      <c r="M63" s="282" t="s">
        <v>73</v>
      </c>
      <c r="N63" s="282" t="s">
        <v>74</v>
      </c>
      <c r="O63" s="282">
        <v>1</v>
      </c>
      <c r="P63" s="132">
        <f t="shared" si="8"/>
        <v>1</v>
      </c>
      <c r="Q63" s="216">
        <v>0.5</v>
      </c>
      <c r="R63" s="216">
        <v>0</v>
      </c>
      <c r="S63" s="216"/>
      <c r="T63" s="216"/>
      <c r="U63" s="216">
        <v>0</v>
      </c>
      <c r="V63" s="216"/>
      <c r="W63" s="216"/>
      <c r="X63" s="216">
        <v>0</v>
      </c>
      <c r="Y63" s="216"/>
      <c r="Z63" s="216"/>
      <c r="AA63" s="216">
        <v>0</v>
      </c>
      <c r="AB63" s="240" t="s">
        <v>248</v>
      </c>
      <c r="AC63" s="247" t="s">
        <v>526</v>
      </c>
      <c r="AD63" s="216">
        <v>0</v>
      </c>
      <c r="AE63" s="216"/>
      <c r="AF63" s="216"/>
      <c r="AG63" s="216">
        <v>0</v>
      </c>
      <c r="AH63" s="216"/>
      <c r="AI63" s="216"/>
      <c r="AJ63" s="216">
        <v>0</v>
      </c>
      <c r="AK63" s="216"/>
      <c r="AL63" s="216"/>
      <c r="AM63" s="216">
        <v>0.1</v>
      </c>
      <c r="AN63" s="216"/>
      <c r="AO63" s="216"/>
      <c r="AP63" s="216">
        <v>0.25</v>
      </c>
      <c r="AQ63" s="216"/>
      <c r="AR63" s="216"/>
      <c r="AS63" s="216">
        <v>0.25</v>
      </c>
      <c r="AT63" s="216"/>
      <c r="AU63" s="216"/>
      <c r="AV63" s="216">
        <v>0.4</v>
      </c>
      <c r="AW63" s="216"/>
      <c r="AX63" s="216"/>
      <c r="AY63" s="216">
        <v>0</v>
      </c>
      <c r="AZ63" s="216"/>
      <c r="BA63" s="76"/>
      <c r="BB63" s="188" t="s">
        <v>142</v>
      </c>
      <c r="BC63" s="315" t="s">
        <v>153</v>
      </c>
      <c r="BD63" s="315" t="s">
        <v>78</v>
      </c>
      <c r="BE63" s="315" t="s">
        <v>516</v>
      </c>
      <c r="BF63" s="315" t="s">
        <v>80</v>
      </c>
      <c r="BG63" s="315" t="s">
        <v>517</v>
      </c>
      <c r="BH63" s="315" t="s">
        <v>518</v>
      </c>
      <c r="BI63" s="134" t="s">
        <v>519</v>
      </c>
      <c r="BJ63" s="134" t="s">
        <v>520</v>
      </c>
      <c r="BK63" s="134" t="s">
        <v>521</v>
      </c>
      <c r="BL63" s="135">
        <v>0</v>
      </c>
      <c r="BM63" s="135">
        <v>0</v>
      </c>
      <c r="BN63" s="135">
        <v>2</v>
      </c>
      <c r="BO63" s="135">
        <v>2</v>
      </c>
      <c r="BP63" s="349">
        <f t="shared" si="6"/>
        <v>0</v>
      </c>
      <c r="BQ63" s="349" t="e">
        <f t="shared" si="7"/>
        <v>#VALUE!</v>
      </c>
      <c r="BR63" s="136" t="e">
        <f t="shared" si="5"/>
        <v>#VALUE!</v>
      </c>
    </row>
    <row r="64" spans="2:71" s="34" customFormat="1" ht="110.25" customHeight="1" thickBot="1">
      <c r="B64" s="36" t="s">
        <v>527</v>
      </c>
      <c r="C64" s="109" t="s">
        <v>528</v>
      </c>
      <c r="D64" s="85" t="s">
        <v>67</v>
      </c>
      <c r="E64" s="85" t="s">
        <v>68</v>
      </c>
      <c r="F64" s="85" t="s">
        <v>69</v>
      </c>
      <c r="G64" s="85" t="s">
        <v>454</v>
      </c>
      <c r="H64" s="94" t="s">
        <v>529</v>
      </c>
      <c r="I64" s="94" t="s">
        <v>530</v>
      </c>
      <c r="J64" s="94" t="s">
        <v>531</v>
      </c>
      <c r="K64" s="176">
        <v>44197</v>
      </c>
      <c r="L64" s="176">
        <v>44561</v>
      </c>
      <c r="M64" s="94" t="s">
        <v>220</v>
      </c>
      <c r="N64" s="94" t="s">
        <v>74</v>
      </c>
      <c r="O64" s="94">
        <v>1</v>
      </c>
      <c r="P64" s="177">
        <f t="shared" si="8"/>
        <v>1</v>
      </c>
      <c r="Q64" s="94">
        <v>0.11</v>
      </c>
      <c r="R64" s="94">
        <v>0</v>
      </c>
      <c r="S64" s="94">
        <v>0</v>
      </c>
      <c r="T64" s="94" t="s">
        <v>532</v>
      </c>
      <c r="U64" s="94">
        <v>0</v>
      </c>
      <c r="V64" s="94">
        <v>0</v>
      </c>
      <c r="W64" s="94" t="s">
        <v>532</v>
      </c>
      <c r="X64" s="94">
        <v>0</v>
      </c>
      <c r="Y64" s="95">
        <v>0</v>
      </c>
      <c r="Z64" s="88" t="s">
        <v>532</v>
      </c>
      <c r="AA64" s="94">
        <v>0</v>
      </c>
      <c r="AB64" s="248">
        <v>0</v>
      </c>
      <c r="AC64" s="249" t="s">
        <v>532</v>
      </c>
      <c r="AD64" s="94">
        <v>0</v>
      </c>
      <c r="AE64" s="94"/>
      <c r="AF64" s="94"/>
      <c r="AG64" s="94">
        <v>0</v>
      </c>
      <c r="AH64" s="94"/>
      <c r="AI64" s="94"/>
      <c r="AJ64" s="94">
        <v>1</v>
      </c>
      <c r="AK64" s="94"/>
      <c r="AL64" s="94"/>
      <c r="AM64" s="94">
        <v>0</v>
      </c>
      <c r="AN64" s="94"/>
      <c r="AO64" s="94"/>
      <c r="AP64" s="94">
        <v>0</v>
      </c>
      <c r="AQ64" s="94"/>
      <c r="AR64" s="94"/>
      <c r="AS64" s="94">
        <v>0</v>
      </c>
      <c r="AT64" s="94"/>
      <c r="AU64" s="94"/>
      <c r="AV64" s="94">
        <v>0</v>
      </c>
      <c r="AW64" s="94"/>
      <c r="AX64" s="94"/>
      <c r="AY64" s="94">
        <v>0</v>
      </c>
      <c r="AZ64" s="29"/>
      <c r="BA64" s="201"/>
      <c r="BB64" s="196" t="s">
        <v>142</v>
      </c>
      <c r="BC64" s="316" t="s">
        <v>153</v>
      </c>
      <c r="BD64" s="316" t="s">
        <v>533</v>
      </c>
      <c r="BE64" s="316" t="s">
        <v>91</v>
      </c>
      <c r="BF64" s="316" t="s">
        <v>92</v>
      </c>
      <c r="BG64" s="316" t="s">
        <v>517</v>
      </c>
      <c r="BH64" s="316" t="s">
        <v>518</v>
      </c>
      <c r="BI64" s="178">
        <v>0</v>
      </c>
      <c r="BJ64" s="178" t="s">
        <v>534</v>
      </c>
      <c r="BK64" s="178" t="s">
        <v>535</v>
      </c>
      <c r="BL64" s="179">
        <v>9</v>
      </c>
      <c r="BM64" s="179">
        <v>30</v>
      </c>
      <c r="BN64" s="179">
        <v>0</v>
      </c>
      <c r="BO64" s="179">
        <v>39</v>
      </c>
      <c r="BP64" s="349">
        <f t="shared" si="6"/>
        <v>0</v>
      </c>
      <c r="BQ64" s="349">
        <f t="shared" si="7"/>
        <v>0</v>
      </c>
      <c r="BR64" s="180" t="str">
        <f t="shared" si="5"/>
        <v>No programación, No avance</v>
      </c>
      <c r="BS64" s="34" t="e">
        <f>+AVERAGE(BR64)</f>
        <v>#DIV/0!</v>
      </c>
    </row>
    <row r="65" spans="2:71" s="34" customFormat="1" ht="110.25" customHeight="1">
      <c r="B65" s="36" t="s">
        <v>536</v>
      </c>
      <c r="C65" s="784" t="s">
        <v>537</v>
      </c>
      <c r="D65" s="118" t="s">
        <v>67</v>
      </c>
      <c r="E65" s="118" t="s">
        <v>68</v>
      </c>
      <c r="F65" s="118" t="s">
        <v>69</v>
      </c>
      <c r="G65" s="118" t="s">
        <v>538</v>
      </c>
      <c r="H65" s="344" t="s">
        <v>539</v>
      </c>
      <c r="I65" s="344" t="s">
        <v>105</v>
      </c>
      <c r="J65" s="344" t="s">
        <v>105</v>
      </c>
      <c r="K65" s="72">
        <v>44197</v>
      </c>
      <c r="L65" s="72">
        <v>44561</v>
      </c>
      <c r="M65" s="344" t="s">
        <v>220</v>
      </c>
      <c r="N65" s="344" t="s">
        <v>90</v>
      </c>
      <c r="O65" s="344">
        <v>1</v>
      </c>
      <c r="P65" s="119">
        <f t="shared" si="8"/>
        <v>1</v>
      </c>
      <c r="Q65" s="214">
        <v>0.25</v>
      </c>
      <c r="R65" s="214">
        <v>0</v>
      </c>
      <c r="S65" s="139">
        <v>0</v>
      </c>
      <c r="T65" s="214" t="s">
        <v>540</v>
      </c>
      <c r="U65" s="214">
        <v>0</v>
      </c>
      <c r="V65" s="140">
        <v>2.4E-2</v>
      </c>
      <c r="W65" s="214" t="s">
        <v>541</v>
      </c>
      <c r="X65" s="214">
        <v>0</v>
      </c>
      <c r="Y65" s="251">
        <v>0.26</v>
      </c>
      <c r="Z65" s="252" t="s">
        <v>542</v>
      </c>
      <c r="AA65" s="229">
        <v>0</v>
      </c>
      <c r="AB65" s="253">
        <v>0</v>
      </c>
      <c r="AC65" s="230" t="s">
        <v>543</v>
      </c>
      <c r="AD65" s="229">
        <v>0</v>
      </c>
      <c r="AE65" s="214"/>
      <c r="AF65" s="214"/>
      <c r="AG65" s="214">
        <v>0</v>
      </c>
      <c r="AH65" s="214"/>
      <c r="AI65" s="214"/>
      <c r="AJ65" s="214">
        <v>0</v>
      </c>
      <c r="AK65" s="214"/>
      <c r="AL65" s="214"/>
      <c r="AM65" s="214">
        <v>0</v>
      </c>
      <c r="AN65" s="214"/>
      <c r="AO65" s="214"/>
      <c r="AP65" s="214">
        <v>0</v>
      </c>
      <c r="AQ65" s="214"/>
      <c r="AR65" s="214"/>
      <c r="AS65" s="214">
        <v>0</v>
      </c>
      <c r="AT65" s="214"/>
      <c r="AU65" s="214"/>
      <c r="AV65" s="214">
        <v>0</v>
      </c>
      <c r="AW65" s="214"/>
      <c r="AX65" s="214"/>
      <c r="AY65" s="214">
        <v>1</v>
      </c>
      <c r="AZ65" s="214"/>
      <c r="BA65" s="73"/>
      <c r="BB65" s="186" t="s">
        <v>142</v>
      </c>
      <c r="BC65" s="311" t="s">
        <v>77</v>
      </c>
      <c r="BD65" s="311" t="s">
        <v>111</v>
      </c>
      <c r="BE65" s="311" t="s">
        <v>544</v>
      </c>
      <c r="BF65" s="311" t="s">
        <v>113</v>
      </c>
      <c r="BG65" s="311" t="s">
        <v>144</v>
      </c>
      <c r="BH65" s="311" t="s">
        <v>115</v>
      </c>
      <c r="BI65" s="120" t="s">
        <v>545</v>
      </c>
      <c r="BJ65" s="120" t="s">
        <v>546</v>
      </c>
      <c r="BK65" s="120" t="s">
        <v>547</v>
      </c>
      <c r="BL65" s="121">
        <v>13</v>
      </c>
      <c r="BM65" s="121">
        <v>0</v>
      </c>
      <c r="BN65" s="121">
        <v>0</v>
      </c>
      <c r="BO65" s="121">
        <v>13</v>
      </c>
      <c r="BP65" s="349">
        <f t="shared" si="6"/>
        <v>0</v>
      </c>
      <c r="BQ65" s="349">
        <f t="shared" si="7"/>
        <v>0.28400000000000003</v>
      </c>
      <c r="BR65" s="122">
        <f t="shared" si="5"/>
        <v>0.28400000000000003</v>
      </c>
      <c r="BS65" s="6">
        <f>+AVERAGE(BR65:BR79)</f>
        <v>5.6334285714285715</v>
      </c>
    </row>
    <row r="66" spans="2:71" s="34" customFormat="1" ht="110.25" customHeight="1">
      <c r="B66" s="36" t="s">
        <v>548</v>
      </c>
      <c r="C66" s="786"/>
      <c r="D66" s="123" t="s">
        <v>99</v>
      </c>
      <c r="E66" s="123" t="s">
        <v>263</v>
      </c>
      <c r="F66" s="123" t="s">
        <v>264</v>
      </c>
      <c r="G66" s="123" t="s">
        <v>549</v>
      </c>
      <c r="H66" s="345" t="s">
        <v>550</v>
      </c>
      <c r="I66" s="345" t="s">
        <v>551</v>
      </c>
      <c r="J66" s="345" t="s">
        <v>552</v>
      </c>
      <c r="K66" s="63">
        <v>44197</v>
      </c>
      <c r="L66" s="63">
        <v>44561</v>
      </c>
      <c r="M66" s="345" t="s">
        <v>89</v>
      </c>
      <c r="N66" s="345" t="s">
        <v>90</v>
      </c>
      <c r="O66" s="345">
        <v>0.27</v>
      </c>
      <c r="P66" s="124">
        <f t="shared" si="8"/>
        <v>0.27</v>
      </c>
      <c r="Q66" s="215">
        <v>7.0000000000000007E-2</v>
      </c>
      <c r="R66" s="215">
        <v>0</v>
      </c>
      <c r="S66" s="141">
        <v>0</v>
      </c>
      <c r="T66" s="215" t="s">
        <v>540</v>
      </c>
      <c r="U66" s="215">
        <v>0</v>
      </c>
      <c r="V66" s="215"/>
      <c r="W66" s="215" t="s">
        <v>553</v>
      </c>
      <c r="X66" s="215">
        <v>0</v>
      </c>
      <c r="Y66" s="254">
        <v>0</v>
      </c>
      <c r="Z66" s="328" t="s">
        <v>554</v>
      </c>
      <c r="AA66" s="234">
        <v>0</v>
      </c>
      <c r="AB66" s="255">
        <v>0</v>
      </c>
      <c r="AC66" s="256" t="s">
        <v>555</v>
      </c>
      <c r="AD66" s="234">
        <v>0</v>
      </c>
      <c r="AE66" s="215"/>
      <c r="AF66" s="215"/>
      <c r="AG66" s="215">
        <v>0</v>
      </c>
      <c r="AH66" s="215"/>
      <c r="AI66" s="215"/>
      <c r="AJ66" s="215">
        <v>0</v>
      </c>
      <c r="AK66" s="215"/>
      <c r="AL66" s="215"/>
      <c r="AM66" s="215">
        <v>0</v>
      </c>
      <c r="AN66" s="215"/>
      <c r="AO66" s="215"/>
      <c r="AP66" s="215">
        <v>0</v>
      </c>
      <c r="AQ66" s="215"/>
      <c r="AR66" s="215"/>
      <c r="AS66" s="215">
        <v>0</v>
      </c>
      <c r="AT66" s="215"/>
      <c r="AU66" s="215"/>
      <c r="AV66" s="215">
        <v>0</v>
      </c>
      <c r="AW66" s="215"/>
      <c r="AX66" s="215"/>
      <c r="AY66" s="215">
        <v>0.27</v>
      </c>
      <c r="AZ66" s="215"/>
      <c r="BA66" s="64"/>
      <c r="BB66" s="194" t="s">
        <v>142</v>
      </c>
      <c r="BC66" s="303" t="s">
        <v>509</v>
      </c>
      <c r="BD66" s="303" t="s">
        <v>302</v>
      </c>
      <c r="BE66" s="303" t="s">
        <v>91</v>
      </c>
      <c r="BF66" s="303" t="s">
        <v>80</v>
      </c>
      <c r="BG66" s="303" t="s">
        <v>144</v>
      </c>
      <c r="BH66" s="303" t="s">
        <v>115</v>
      </c>
      <c r="BI66" s="125" t="s">
        <v>556</v>
      </c>
      <c r="BJ66" s="125" t="s">
        <v>557</v>
      </c>
      <c r="BK66" s="125" t="s">
        <v>547</v>
      </c>
      <c r="BL66" s="126">
        <v>12</v>
      </c>
      <c r="BM66" s="126">
        <v>0</v>
      </c>
      <c r="BN66" s="126">
        <v>1</v>
      </c>
      <c r="BO66" s="126">
        <v>13</v>
      </c>
      <c r="BP66" s="349">
        <f t="shared" si="6"/>
        <v>0</v>
      </c>
      <c r="BQ66" s="349">
        <f t="shared" si="7"/>
        <v>0</v>
      </c>
      <c r="BR66" s="127" t="str">
        <f t="shared" si="5"/>
        <v>No programación, No avance</v>
      </c>
    </row>
    <row r="67" spans="2:71" s="34" customFormat="1" ht="110.25" customHeight="1">
      <c r="B67" s="36" t="s">
        <v>558</v>
      </c>
      <c r="C67" s="786"/>
      <c r="D67" s="123" t="s">
        <v>99</v>
      </c>
      <c r="E67" s="123" t="s">
        <v>263</v>
      </c>
      <c r="F67" s="123" t="s">
        <v>264</v>
      </c>
      <c r="G67" s="123" t="s">
        <v>265</v>
      </c>
      <c r="H67" s="345" t="s">
        <v>559</v>
      </c>
      <c r="I67" s="345" t="s">
        <v>560</v>
      </c>
      <c r="J67" s="345" t="s">
        <v>561</v>
      </c>
      <c r="K67" s="63">
        <v>44197</v>
      </c>
      <c r="L67" s="63">
        <v>44561</v>
      </c>
      <c r="M67" s="345" t="s">
        <v>89</v>
      </c>
      <c r="N67" s="345" t="s">
        <v>90</v>
      </c>
      <c r="O67" s="66">
        <v>0.01</v>
      </c>
      <c r="P67" s="124">
        <f t="shared" si="8"/>
        <v>0</v>
      </c>
      <c r="Q67" s="215">
        <v>0.08</v>
      </c>
      <c r="R67" s="215">
        <v>0</v>
      </c>
      <c r="S67" s="141">
        <v>0</v>
      </c>
      <c r="T67" s="215" t="s">
        <v>562</v>
      </c>
      <c r="U67" s="215">
        <v>0</v>
      </c>
      <c r="V67" s="215">
        <v>0</v>
      </c>
      <c r="W67" s="215" t="s">
        <v>562</v>
      </c>
      <c r="X67" s="215">
        <v>0</v>
      </c>
      <c r="Y67" s="254">
        <v>0.03</v>
      </c>
      <c r="Z67" s="328" t="s">
        <v>563</v>
      </c>
      <c r="AA67" s="234">
        <v>0</v>
      </c>
      <c r="AB67" s="255">
        <v>0</v>
      </c>
      <c r="AC67" s="256" t="s">
        <v>564</v>
      </c>
      <c r="AD67" s="234">
        <v>0</v>
      </c>
      <c r="AE67" s="215"/>
      <c r="AF67" s="215"/>
      <c r="AG67" s="215">
        <v>0</v>
      </c>
      <c r="AH67" s="215"/>
      <c r="AI67" s="215"/>
      <c r="AJ67" s="215">
        <v>0</v>
      </c>
      <c r="AK67" s="215"/>
      <c r="AL67" s="215"/>
      <c r="AM67" s="215">
        <v>0</v>
      </c>
      <c r="AN67" s="215"/>
      <c r="AO67" s="215"/>
      <c r="AP67" s="215">
        <v>0</v>
      </c>
      <c r="AQ67" s="215"/>
      <c r="AR67" s="215"/>
      <c r="AS67" s="215">
        <v>0</v>
      </c>
      <c r="AT67" s="215"/>
      <c r="AU67" s="215"/>
      <c r="AV67" s="215">
        <v>0</v>
      </c>
      <c r="AW67" s="215"/>
      <c r="AX67" s="215"/>
      <c r="AY67" s="215">
        <v>0</v>
      </c>
      <c r="AZ67" s="215"/>
      <c r="BA67" s="64"/>
      <c r="BB67" s="194" t="s">
        <v>142</v>
      </c>
      <c r="BC67" s="303" t="s">
        <v>77</v>
      </c>
      <c r="BD67" s="303" t="s">
        <v>565</v>
      </c>
      <c r="BE67" s="303" t="s">
        <v>91</v>
      </c>
      <c r="BF67" s="303" t="s">
        <v>113</v>
      </c>
      <c r="BG67" s="303" t="s">
        <v>144</v>
      </c>
      <c r="BH67" s="303" t="s">
        <v>115</v>
      </c>
      <c r="BI67" s="125" t="s">
        <v>566</v>
      </c>
      <c r="BJ67" s="125" t="s">
        <v>546</v>
      </c>
      <c r="BK67" s="125" t="s">
        <v>547</v>
      </c>
      <c r="BL67" s="126">
        <v>12</v>
      </c>
      <c r="BM67" s="126">
        <v>0</v>
      </c>
      <c r="BN67" s="126">
        <v>1</v>
      </c>
      <c r="BO67" s="126">
        <v>13</v>
      </c>
      <c r="BP67" s="349">
        <f t="shared" si="6"/>
        <v>0</v>
      </c>
      <c r="BQ67" s="349">
        <f t="shared" si="7"/>
        <v>0.03</v>
      </c>
      <c r="BR67" s="127">
        <f t="shared" si="5"/>
        <v>3</v>
      </c>
    </row>
    <row r="68" spans="2:71" s="34" customFormat="1" ht="110.25" customHeight="1">
      <c r="B68" s="36" t="s">
        <v>567</v>
      </c>
      <c r="C68" s="786"/>
      <c r="D68" s="123" t="s">
        <v>67</v>
      </c>
      <c r="E68" s="123" t="s">
        <v>68</v>
      </c>
      <c r="F68" s="123" t="s">
        <v>69</v>
      </c>
      <c r="G68" s="123" t="s">
        <v>454</v>
      </c>
      <c r="H68" s="345" t="s">
        <v>559</v>
      </c>
      <c r="I68" s="345" t="s">
        <v>568</v>
      </c>
      <c r="J68" s="345" t="s">
        <v>569</v>
      </c>
      <c r="K68" s="63">
        <v>44197</v>
      </c>
      <c r="L68" s="63">
        <v>44561</v>
      </c>
      <c r="M68" s="345" t="s">
        <v>89</v>
      </c>
      <c r="N68" s="345" t="s">
        <v>90</v>
      </c>
      <c r="O68" s="66">
        <v>0.01</v>
      </c>
      <c r="P68" s="124">
        <f t="shared" si="8"/>
        <v>0</v>
      </c>
      <c r="Q68" s="215">
        <v>0.09</v>
      </c>
      <c r="R68" s="215">
        <v>0</v>
      </c>
      <c r="S68" s="141">
        <v>0</v>
      </c>
      <c r="T68" s="215" t="s">
        <v>562</v>
      </c>
      <c r="U68" s="215">
        <v>0</v>
      </c>
      <c r="V68" s="215"/>
      <c r="W68" s="215" t="s">
        <v>562</v>
      </c>
      <c r="X68" s="215">
        <v>0</v>
      </c>
      <c r="Y68" s="254">
        <v>0</v>
      </c>
      <c r="Z68" s="328" t="s">
        <v>570</v>
      </c>
      <c r="AA68" s="234">
        <v>0</v>
      </c>
      <c r="AB68" s="255">
        <v>0</v>
      </c>
      <c r="AC68" s="257" t="s">
        <v>571</v>
      </c>
      <c r="AD68" s="234">
        <v>0</v>
      </c>
      <c r="AE68" s="215"/>
      <c r="AF68" s="215"/>
      <c r="AG68" s="215">
        <v>0</v>
      </c>
      <c r="AH68" s="215"/>
      <c r="AI68" s="215"/>
      <c r="AJ68" s="215">
        <v>0</v>
      </c>
      <c r="AK68" s="215"/>
      <c r="AL68" s="215"/>
      <c r="AM68" s="215">
        <v>0</v>
      </c>
      <c r="AN68" s="215"/>
      <c r="AO68" s="215"/>
      <c r="AP68" s="215">
        <v>0</v>
      </c>
      <c r="AQ68" s="215"/>
      <c r="AR68" s="215"/>
      <c r="AS68" s="215">
        <v>0</v>
      </c>
      <c r="AT68" s="215"/>
      <c r="AU68" s="215"/>
      <c r="AV68" s="215">
        <v>0</v>
      </c>
      <c r="AW68" s="215"/>
      <c r="AX68" s="215"/>
      <c r="AY68" s="215">
        <v>0</v>
      </c>
      <c r="AZ68" s="215"/>
      <c r="BA68" s="64"/>
      <c r="BB68" s="194" t="s">
        <v>142</v>
      </c>
      <c r="BC68" s="303" t="s">
        <v>77</v>
      </c>
      <c r="BD68" s="303" t="s">
        <v>302</v>
      </c>
      <c r="BE68" s="303" t="s">
        <v>91</v>
      </c>
      <c r="BF68" s="303" t="s">
        <v>113</v>
      </c>
      <c r="BG68" s="303" t="s">
        <v>144</v>
      </c>
      <c r="BH68" s="303" t="s">
        <v>115</v>
      </c>
      <c r="BI68" s="125" t="s">
        <v>566</v>
      </c>
      <c r="BJ68" s="125" t="s">
        <v>546</v>
      </c>
      <c r="BK68" s="125" t="s">
        <v>547</v>
      </c>
      <c r="BL68" s="126">
        <v>12</v>
      </c>
      <c r="BM68" s="126">
        <v>0</v>
      </c>
      <c r="BN68" s="126">
        <v>1</v>
      </c>
      <c r="BO68" s="126">
        <v>13</v>
      </c>
      <c r="BP68" s="349">
        <f t="shared" si="6"/>
        <v>0</v>
      </c>
      <c r="BQ68" s="349">
        <f t="shared" si="7"/>
        <v>0</v>
      </c>
      <c r="BR68" s="127" t="str">
        <f t="shared" si="5"/>
        <v>No programación, No avance</v>
      </c>
    </row>
    <row r="69" spans="2:71" s="34" customFormat="1" ht="110.25" customHeight="1">
      <c r="B69" s="36" t="s">
        <v>572</v>
      </c>
      <c r="C69" s="786"/>
      <c r="D69" s="123" t="s">
        <v>177</v>
      </c>
      <c r="E69" s="123" t="s">
        <v>310</v>
      </c>
      <c r="F69" s="123" t="s">
        <v>179</v>
      </c>
      <c r="G69" s="123" t="s">
        <v>573</v>
      </c>
      <c r="H69" s="345" t="s">
        <v>574</v>
      </c>
      <c r="I69" s="345" t="s">
        <v>575</v>
      </c>
      <c r="J69" s="345" t="s">
        <v>576</v>
      </c>
      <c r="K69" s="63">
        <v>44197</v>
      </c>
      <c r="L69" s="63">
        <v>44561</v>
      </c>
      <c r="M69" s="345" t="s">
        <v>89</v>
      </c>
      <c r="N69" s="345" t="s">
        <v>90</v>
      </c>
      <c r="O69" s="66">
        <v>0.01</v>
      </c>
      <c r="P69" s="124">
        <f t="shared" si="8"/>
        <v>0</v>
      </c>
      <c r="Q69" s="215">
        <v>0.08</v>
      </c>
      <c r="R69" s="215">
        <v>0</v>
      </c>
      <c r="S69" s="141">
        <v>0</v>
      </c>
      <c r="T69" s="215" t="s">
        <v>577</v>
      </c>
      <c r="U69" s="215">
        <v>0</v>
      </c>
      <c r="V69" s="215">
        <v>0</v>
      </c>
      <c r="W69" s="215" t="s">
        <v>562</v>
      </c>
      <c r="X69" s="215">
        <v>0</v>
      </c>
      <c r="Y69" s="254">
        <v>0</v>
      </c>
      <c r="Z69" s="328" t="s">
        <v>578</v>
      </c>
      <c r="AA69" s="234">
        <v>0</v>
      </c>
      <c r="AB69" s="255">
        <v>0</v>
      </c>
      <c r="AC69" s="257" t="s">
        <v>579</v>
      </c>
      <c r="AD69" s="234">
        <v>0</v>
      </c>
      <c r="AE69" s="215"/>
      <c r="AF69" s="215"/>
      <c r="AG69" s="215">
        <v>0</v>
      </c>
      <c r="AH69" s="215"/>
      <c r="AI69" s="215"/>
      <c r="AJ69" s="215">
        <v>0</v>
      </c>
      <c r="AK69" s="215"/>
      <c r="AL69" s="215"/>
      <c r="AM69" s="215">
        <v>0</v>
      </c>
      <c r="AN69" s="215"/>
      <c r="AO69" s="215"/>
      <c r="AP69" s="215">
        <v>0</v>
      </c>
      <c r="AQ69" s="215"/>
      <c r="AR69" s="215"/>
      <c r="AS69" s="215">
        <v>0</v>
      </c>
      <c r="AT69" s="215"/>
      <c r="AU69" s="215"/>
      <c r="AV69" s="215">
        <v>0</v>
      </c>
      <c r="AW69" s="215"/>
      <c r="AX69" s="215"/>
      <c r="AY69" s="215">
        <v>0</v>
      </c>
      <c r="AZ69" s="215"/>
      <c r="BA69" s="64"/>
      <c r="BB69" s="194" t="s">
        <v>142</v>
      </c>
      <c r="BC69" s="303" t="s">
        <v>77</v>
      </c>
      <c r="BD69" s="303" t="s">
        <v>111</v>
      </c>
      <c r="BE69" s="303" t="s">
        <v>91</v>
      </c>
      <c r="BF69" s="303" t="s">
        <v>113</v>
      </c>
      <c r="BG69" s="303" t="s">
        <v>580</v>
      </c>
      <c r="BH69" s="303" t="s">
        <v>115</v>
      </c>
      <c r="BI69" s="125" t="s">
        <v>566</v>
      </c>
      <c r="BJ69" s="125" t="s">
        <v>557</v>
      </c>
      <c r="BK69" s="125" t="s">
        <v>547</v>
      </c>
      <c r="BL69" s="126">
        <v>12</v>
      </c>
      <c r="BM69" s="126">
        <v>0</v>
      </c>
      <c r="BN69" s="126">
        <v>1</v>
      </c>
      <c r="BO69" s="126">
        <v>13</v>
      </c>
      <c r="BP69" s="349">
        <f t="shared" si="6"/>
        <v>0</v>
      </c>
      <c r="BQ69" s="349">
        <f t="shared" si="7"/>
        <v>0</v>
      </c>
      <c r="BR69" s="127" t="str">
        <f t="shared" si="5"/>
        <v>No programación, No avance</v>
      </c>
    </row>
    <row r="70" spans="2:71" s="34" customFormat="1" ht="110.25" customHeight="1">
      <c r="B70" s="36" t="s">
        <v>581</v>
      </c>
      <c r="C70" s="786"/>
      <c r="D70" s="123" t="s">
        <v>99</v>
      </c>
      <c r="E70" s="123" t="s">
        <v>263</v>
      </c>
      <c r="F70" s="123" t="s">
        <v>264</v>
      </c>
      <c r="G70" s="123" t="s">
        <v>265</v>
      </c>
      <c r="H70" s="345" t="s">
        <v>550</v>
      </c>
      <c r="I70" s="345" t="s">
        <v>120</v>
      </c>
      <c r="J70" s="345" t="s">
        <v>120</v>
      </c>
      <c r="K70" s="63">
        <v>44197</v>
      </c>
      <c r="L70" s="63">
        <v>44561</v>
      </c>
      <c r="M70" s="345" t="s">
        <v>89</v>
      </c>
      <c r="N70" s="345" t="s">
        <v>90</v>
      </c>
      <c r="O70" s="66">
        <v>0.01</v>
      </c>
      <c r="P70" s="124">
        <f t="shared" si="8"/>
        <v>0</v>
      </c>
      <c r="Q70" s="215">
        <v>0.06</v>
      </c>
      <c r="R70" s="215">
        <v>0</v>
      </c>
      <c r="S70" s="141">
        <v>0</v>
      </c>
      <c r="T70" s="215" t="s">
        <v>582</v>
      </c>
      <c r="U70" s="215">
        <v>0</v>
      </c>
      <c r="V70" s="215">
        <v>0</v>
      </c>
      <c r="W70" s="215" t="s">
        <v>583</v>
      </c>
      <c r="X70" s="215">
        <v>0</v>
      </c>
      <c r="Y70" s="254">
        <v>0.28999999999999998</v>
      </c>
      <c r="Z70" s="328" t="s">
        <v>584</v>
      </c>
      <c r="AA70" s="234">
        <v>0</v>
      </c>
      <c r="AB70" s="255">
        <v>0</v>
      </c>
      <c r="AC70" s="257" t="s">
        <v>585</v>
      </c>
      <c r="AD70" s="234">
        <v>0</v>
      </c>
      <c r="AE70" s="215"/>
      <c r="AF70" s="215"/>
      <c r="AG70" s="215">
        <v>0</v>
      </c>
      <c r="AH70" s="215"/>
      <c r="AI70" s="215"/>
      <c r="AJ70" s="215">
        <v>0</v>
      </c>
      <c r="AK70" s="215"/>
      <c r="AL70" s="215"/>
      <c r="AM70" s="215">
        <v>0</v>
      </c>
      <c r="AN70" s="215"/>
      <c r="AO70" s="215"/>
      <c r="AP70" s="215">
        <v>0</v>
      </c>
      <c r="AQ70" s="215"/>
      <c r="AR70" s="215"/>
      <c r="AS70" s="215">
        <v>0</v>
      </c>
      <c r="AT70" s="215"/>
      <c r="AU70" s="215"/>
      <c r="AV70" s="215">
        <v>0</v>
      </c>
      <c r="AW70" s="215"/>
      <c r="AX70" s="215"/>
      <c r="AY70" s="215">
        <v>0</v>
      </c>
      <c r="AZ70" s="215"/>
      <c r="BA70" s="64"/>
      <c r="BB70" s="194" t="s">
        <v>142</v>
      </c>
      <c r="BC70" s="303" t="s">
        <v>509</v>
      </c>
      <c r="BD70" s="303" t="s">
        <v>111</v>
      </c>
      <c r="BE70" s="303" t="s">
        <v>91</v>
      </c>
      <c r="BF70" s="303" t="s">
        <v>113</v>
      </c>
      <c r="BG70" s="303" t="s">
        <v>580</v>
      </c>
      <c r="BH70" s="303" t="s">
        <v>115</v>
      </c>
      <c r="BI70" s="125" t="s">
        <v>566</v>
      </c>
      <c r="BJ70" s="125" t="s">
        <v>586</v>
      </c>
      <c r="BK70" s="125" t="s">
        <v>547</v>
      </c>
      <c r="BL70" s="126">
        <v>13</v>
      </c>
      <c r="BM70" s="126">
        <v>0</v>
      </c>
      <c r="BN70" s="126">
        <v>1</v>
      </c>
      <c r="BO70" s="126">
        <v>14</v>
      </c>
      <c r="BP70" s="349">
        <f t="shared" si="6"/>
        <v>0</v>
      </c>
      <c r="BQ70" s="349">
        <f t="shared" si="7"/>
        <v>0.28999999999999998</v>
      </c>
      <c r="BR70" s="127">
        <f t="shared" si="5"/>
        <v>28.999999999999996</v>
      </c>
    </row>
    <row r="71" spans="2:71" s="34" customFormat="1" ht="110.25" customHeight="1">
      <c r="B71" s="36" t="s">
        <v>587</v>
      </c>
      <c r="C71" s="786"/>
      <c r="D71" s="123" t="s">
        <v>99</v>
      </c>
      <c r="E71" s="123" t="s">
        <v>100</v>
      </c>
      <c r="F71" s="123" t="s">
        <v>101</v>
      </c>
      <c r="G71" s="123" t="s">
        <v>186</v>
      </c>
      <c r="H71" s="345" t="s">
        <v>550</v>
      </c>
      <c r="I71" s="345" t="s">
        <v>588</v>
      </c>
      <c r="J71" s="345" t="s">
        <v>589</v>
      </c>
      <c r="K71" s="63">
        <v>44197</v>
      </c>
      <c r="L71" s="63">
        <v>44561</v>
      </c>
      <c r="M71" s="345" t="s">
        <v>89</v>
      </c>
      <c r="N71" s="345" t="s">
        <v>90</v>
      </c>
      <c r="O71" s="66">
        <v>0.01</v>
      </c>
      <c r="P71" s="124">
        <f t="shared" ref="P71:P102" si="9">+AY71+AV71+AS71+AP71+AM71+AJ71+AG71+AD71+AA71+X71+U71+R71</f>
        <v>0</v>
      </c>
      <c r="Q71" s="215">
        <v>0.06</v>
      </c>
      <c r="R71" s="215">
        <v>0</v>
      </c>
      <c r="S71" s="141">
        <v>0</v>
      </c>
      <c r="T71" s="215" t="s">
        <v>562</v>
      </c>
      <c r="U71" s="215">
        <v>0</v>
      </c>
      <c r="V71" s="215">
        <v>0</v>
      </c>
      <c r="W71" s="215" t="s">
        <v>562</v>
      </c>
      <c r="X71" s="215">
        <v>0</v>
      </c>
      <c r="Y71" s="258">
        <v>0</v>
      </c>
      <c r="Z71" s="328" t="s">
        <v>590</v>
      </c>
      <c r="AA71" s="234">
        <v>0</v>
      </c>
      <c r="AB71" s="255">
        <v>0</v>
      </c>
      <c r="AC71" s="257" t="s">
        <v>591</v>
      </c>
      <c r="AD71" s="234">
        <v>0</v>
      </c>
      <c r="AE71" s="215"/>
      <c r="AF71" s="215"/>
      <c r="AG71" s="215">
        <v>0</v>
      </c>
      <c r="AH71" s="215"/>
      <c r="AI71" s="215"/>
      <c r="AJ71" s="215">
        <v>0</v>
      </c>
      <c r="AK71" s="215"/>
      <c r="AL71" s="215"/>
      <c r="AM71" s="215">
        <v>0</v>
      </c>
      <c r="AN71" s="215"/>
      <c r="AO71" s="215"/>
      <c r="AP71" s="215">
        <v>0</v>
      </c>
      <c r="AQ71" s="215"/>
      <c r="AR71" s="215"/>
      <c r="AS71" s="215">
        <v>0</v>
      </c>
      <c r="AT71" s="215"/>
      <c r="AU71" s="215"/>
      <c r="AV71" s="215">
        <v>0</v>
      </c>
      <c r="AW71" s="215"/>
      <c r="AX71" s="215"/>
      <c r="AY71" s="215">
        <v>0</v>
      </c>
      <c r="AZ71" s="215"/>
      <c r="BA71" s="64"/>
      <c r="BB71" s="194" t="s">
        <v>142</v>
      </c>
      <c r="BC71" s="303" t="s">
        <v>77</v>
      </c>
      <c r="BD71" s="303" t="s">
        <v>111</v>
      </c>
      <c r="BE71" s="303" t="s">
        <v>91</v>
      </c>
      <c r="BF71" s="303" t="s">
        <v>113</v>
      </c>
      <c r="BG71" s="303" t="s">
        <v>144</v>
      </c>
      <c r="BH71" s="303" t="s">
        <v>115</v>
      </c>
      <c r="BI71" s="125" t="s">
        <v>592</v>
      </c>
      <c r="BJ71" s="125" t="s">
        <v>557</v>
      </c>
      <c r="BK71" s="125" t="s">
        <v>547</v>
      </c>
      <c r="BL71" s="126">
        <v>12</v>
      </c>
      <c r="BM71" s="126">
        <v>1</v>
      </c>
      <c r="BN71" s="126">
        <v>1</v>
      </c>
      <c r="BO71" s="126">
        <v>14</v>
      </c>
      <c r="BP71" s="349">
        <f t="shared" si="6"/>
        <v>0</v>
      </c>
      <c r="BQ71" s="349">
        <f t="shared" si="7"/>
        <v>0</v>
      </c>
      <c r="BR71" s="127" t="str">
        <f t="shared" si="5"/>
        <v>No programación, No avance</v>
      </c>
    </row>
    <row r="72" spans="2:71" s="34" customFormat="1" ht="110.25" customHeight="1">
      <c r="B72" s="36" t="s">
        <v>593</v>
      </c>
      <c r="C72" s="786"/>
      <c r="D72" s="123" t="s">
        <v>67</v>
      </c>
      <c r="E72" s="123" t="s">
        <v>68</v>
      </c>
      <c r="F72" s="123" t="s">
        <v>425</v>
      </c>
      <c r="G72" s="123" t="s">
        <v>594</v>
      </c>
      <c r="H72" s="345" t="s">
        <v>550</v>
      </c>
      <c r="I72" s="345" t="s">
        <v>595</v>
      </c>
      <c r="J72" s="345" t="s">
        <v>596</v>
      </c>
      <c r="K72" s="63">
        <v>44197</v>
      </c>
      <c r="L72" s="63">
        <v>44561</v>
      </c>
      <c r="M72" s="345" t="s">
        <v>73</v>
      </c>
      <c r="N72" s="345" t="s">
        <v>74</v>
      </c>
      <c r="O72" s="345">
        <v>1</v>
      </c>
      <c r="P72" s="124">
        <f t="shared" si="9"/>
        <v>0</v>
      </c>
      <c r="Q72" s="215">
        <v>0.06</v>
      </c>
      <c r="R72" s="215">
        <v>0</v>
      </c>
      <c r="S72" s="141">
        <v>0</v>
      </c>
      <c r="T72" s="215" t="s">
        <v>597</v>
      </c>
      <c r="U72" s="215">
        <v>0</v>
      </c>
      <c r="V72" s="215">
        <v>0</v>
      </c>
      <c r="W72" s="215" t="s">
        <v>598</v>
      </c>
      <c r="X72" s="215">
        <v>0</v>
      </c>
      <c r="Y72" s="258">
        <v>0</v>
      </c>
      <c r="Z72" s="259" t="s">
        <v>599</v>
      </c>
      <c r="AA72" s="234">
        <v>0</v>
      </c>
      <c r="AB72" s="255">
        <v>0</v>
      </c>
      <c r="AC72" s="257" t="s">
        <v>600</v>
      </c>
      <c r="AD72" s="234">
        <v>0</v>
      </c>
      <c r="AE72" s="215"/>
      <c r="AF72" s="215"/>
      <c r="AG72" s="215">
        <v>0</v>
      </c>
      <c r="AH72" s="215"/>
      <c r="AI72" s="215"/>
      <c r="AJ72" s="215">
        <v>0</v>
      </c>
      <c r="AK72" s="215"/>
      <c r="AL72" s="215"/>
      <c r="AM72" s="215">
        <v>0</v>
      </c>
      <c r="AN72" s="215"/>
      <c r="AO72" s="215"/>
      <c r="AP72" s="215">
        <v>0</v>
      </c>
      <c r="AQ72" s="215"/>
      <c r="AR72" s="215"/>
      <c r="AS72" s="215">
        <v>0</v>
      </c>
      <c r="AT72" s="215"/>
      <c r="AU72" s="215"/>
      <c r="AV72" s="215">
        <v>0</v>
      </c>
      <c r="AW72" s="215"/>
      <c r="AX72" s="215"/>
      <c r="AY72" s="215">
        <v>0</v>
      </c>
      <c r="AZ72" s="215"/>
      <c r="BA72" s="64"/>
      <c r="BB72" s="194" t="s">
        <v>142</v>
      </c>
      <c r="BC72" s="303" t="s">
        <v>77</v>
      </c>
      <c r="BD72" s="303" t="s">
        <v>111</v>
      </c>
      <c r="BE72" s="303" t="s">
        <v>91</v>
      </c>
      <c r="BF72" s="303" t="s">
        <v>113</v>
      </c>
      <c r="BG72" s="303" t="s">
        <v>154</v>
      </c>
      <c r="BH72" s="303" t="s">
        <v>115</v>
      </c>
      <c r="BI72" s="125" t="s">
        <v>566</v>
      </c>
      <c r="BJ72" s="125" t="s">
        <v>557</v>
      </c>
      <c r="BK72" s="125" t="s">
        <v>547</v>
      </c>
      <c r="BL72" s="126">
        <v>12</v>
      </c>
      <c r="BM72" s="126">
        <v>0</v>
      </c>
      <c r="BN72" s="126">
        <v>1</v>
      </c>
      <c r="BO72" s="126">
        <v>13</v>
      </c>
      <c r="BP72" s="349">
        <f t="shared" si="6"/>
        <v>0</v>
      </c>
      <c r="BQ72" s="349">
        <f t="shared" si="7"/>
        <v>0</v>
      </c>
      <c r="BR72" s="127" t="str">
        <f t="shared" ref="BR72:BR128" si="10">+IF(BP72=0,+IF(BQ72=0,"No programación, No avance",+IF(BQ72&gt;0,+IF(BP72=0,BQ72/O72))),BQ72/BP72)</f>
        <v>No programación, No avance</v>
      </c>
    </row>
    <row r="73" spans="2:71" s="34" customFormat="1" ht="110.25" customHeight="1">
      <c r="B73" s="36" t="s">
        <v>601</v>
      </c>
      <c r="C73" s="786"/>
      <c r="D73" s="123" t="s">
        <v>67</v>
      </c>
      <c r="E73" s="123" t="s">
        <v>68</v>
      </c>
      <c r="F73" s="123" t="s">
        <v>69</v>
      </c>
      <c r="G73" s="123" t="s">
        <v>454</v>
      </c>
      <c r="H73" s="345" t="s">
        <v>574</v>
      </c>
      <c r="I73" s="345" t="s">
        <v>602</v>
      </c>
      <c r="J73" s="345" t="s">
        <v>603</v>
      </c>
      <c r="K73" s="63">
        <v>44197</v>
      </c>
      <c r="L73" s="63">
        <v>44561</v>
      </c>
      <c r="M73" s="345" t="s">
        <v>73</v>
      </c>
      <c r="N73" s="345" t="s">
        <v>74</v>
      </c>
      <c r="O73" s="345">
        <v>1</v>
      </c>
      <c r="P73" s="124">
        <f t="shared" si="9"/>
        <v>0</v>
      </c>
      <c r="Q73" s="215">
        <v>0.03</v>
      </c>
      <c r="R73" s="215">
        <v>0</v>
      </c>
      <c r="S73" s="141">
        <v>0</v>
      </c>
      <c r="T73" s="215" t="s">
        <v>604</v>
      </c>
      <c r="U73" s="215">
        <v>0</v>
      </c>
      <c r="V73" s="215">
        <v>0</v>
      </c>
      <c r="W73" s="215" t="s">
        <v>577</v>
      </c>
      <c r="X73" s="215">
        <v>0</v>
      </c>
      <c r="Y73" s="258">
        <v>1</v>
      </c>
      <c r="Z73" s="259" t="s">
        <v>605</v>
      </c>
      <c r="AA73" s="234">
        <v>0</v>
      </c>
      <c r="AB73" s="255">
        <v>0</v>
      </c>
      <c r="AC73" s="257" t="s">
        <v>606</v>
      </c>
      <c r="AD73" s="234">
        <v>0</v>
      </c>
      <c r="AE73" s="215"/>
      <c r="AF73" s="215"/>
      <c r="AG73" s="215">
        <v>0</v>
      </c>
      <c r="AH73" s="215"/>
      <c r="AI73" s="215"/>
      <c r="AJ73" s="215">
        <v>0</v>
      </c>
      <c r="AK73" s="215"/>
      <c r="AL73" s="215"/>
      <c r="AM73" s="215">
        <v>0</v>
      </c>
      <c r="AN73" s="215"/>
      <c r="AO73" s="215"/>
      <c r="AP73" s="215">
        <v>0</v>
      </c>
      <c r="AQ73" s="215"/>
      <c r="AR73" s="215"/>
      <c r="AS73" s="215">
        <v>0</v>
      </c>
      <c r="AT73" s="215"/>
      <c r="AU73" s="215"/>
      <c r="AV73" s="215">
        <v>0</v>
      </c>
      <c r="AW73" s="215"/>
      <c r="AX73" s="215"/>
      <c r="AY73" s="215">
        <v>0</v>
      </c>
      <c r="AZ73" s="215"/>
      <c r="BA73" s="64"/>
      <c r="BB73" s="194" t="s">
        <v>142</v>
      </c>
      <c r="BC73" s="303" t="s">
        <v>77</v>
      </c>
      <c r="BD73" s="303" t="s">
        <v>111</v>
      </c>
      <c r="BE73" s="303" t="s">
        <v>91</v>
      </c>
      <c r="BF73" s="303" t="s">
        <v>113</v>
      </c>
      <c r="BG73" s="303" t="s">
        <v>580</v>
      </c>
      <c r="BH73" s="303" t="s">
        <v>115</v>
      </c>
      <c r="BI73" s="125" t="s">
        <v>566</v>
      </c>
      <c r="BJ73" s="125" t="s">
        <v>557</v>
      </c>
      <c r="BK73" s="125" t="s">
        <v>547</v>
      </c>
      <c r="BL73" s="126">
        <v>12</v>
      </c>
      <c r="BM73" s="126">
        <v>0</v>
      </c>
      <c r="BN73" s="126">
        <v>1</v>
      </c>
      <c r="BO73" s="126">
        <v>13</v>
      </c>
      <c r="BP73" s="349">
        <f t="shared" si="6"/>
        <v>0</v>
      </c>
      <c r="BQ73" s="349">
        <f t="shared" si="7"/>
        <v>1</v>
      </c>
      <c r="BR73" s="127">
        <f t="shared" si="10"/>
        <v>1</v>
      </c>
    </row>
    <row r="74" spans="2:71" s="34" customFormat="1" ht="110.25" customHeight="1">
      <c r="B74" s="36" t="s">
        <v>607</v>
      </c>
      <c r="C74" s="786"/>
      <c r="D74" s="123" t="s">
        <v>67</v>
      </c>
      <c r="E74" s="123" t="s">
        <v>68</v>
      </c>
      <c r="F74" s="123" t="s">
        <v>69</v>
      </c>
      <c r="G74" s="123" t="s">
        <v>454</v>
      </c>
      <c r="H74" s="345" t="s">
        <v>574</v>
      </c>
      <c r="I74" s="345" t="s">
        <v>608</v>
      </c>
      <c r="J74" s="345" t="s">
        <v>609</v>
      </c>
      <c r="K74" s="63">
        <v>44197</v>
      </c>
      <c r="L74" s="63">
        <v>44561</v>
      </c>
      <c r="M74" s="345" t="s">
        <v>73</v>
      </c>
      <c r="N74" s="345" t="s">
        <v>74</v>
      </c>
      <c r="O74" s="345">
        <v>1</v>
      </c>
      <c r="P74" s="124">
        <f t="shared" si="9"/>
        <v>0</v>
      </c>
      <c r="Q74" s="215">
        <v>0.03</v>
      </c>
      <c r="R74" s="215">
        <v>0</v>
      </c>
      <c r="S74" s="141">
        <v>0</v>
      </c>
      <c r="T74" s="215" t="s">
        <v>610</v>
      </c>
      <c r="U74" s="215">
        <v>0</v>
      </c>
      <c r="V74" s="215">
        <v>0</v>
      </c>
      <c r="W74" s="215" t="s">
        <v>611</v>
      </c>
      <c r="X74" s="215">
        <v>0</v>
      </c>
      <c r="Y74" s="258">
        <v>0</v>
      </c>
      <c r="Z74" s="259" t="s">
        <v>612</v>
      </c>
      <c r="AA74" s="234">
        <v>0</v>
      </c>
      <c r="AB74" s="255">
        <v>0</v>
      </c>
      <c r="AC74" s="257" t="s">
        <v>613</v>
      </c>
      <c r="AD74" s="234">
        <v>0</v>
      </c>
      <c r="AE74" s="215"/>
      <c r="AF74" s="215"/>
      <c r="AG74" s="215">
        <v>0</v>
      </c>
      <c r="AH74" s="215"/>
      <c r="AI74" s="215"/>
      <c r="AJ74" s="215">
        <v>0</v>
      </c>
      <c r="AK74" s="215"/>
      <c r="AL74" s="215"/>
      <c r="AM74" s="215">
        <v>0</v>
      </c>
      <c r="AN74" s="215"/>
      <c r="AO74" s="215"/>
      <c r="AP74" s="215">
        <v>0</v>
      </c>
      <c r="AQ74" s="215"/>
      <c r="AR74" s="215"/>
      <c r="AS74" s="215">
        <v>0</v>
      </c>
      <c r="AT74" s="215"/>
      <c r="AU74" s="215"/>
      <c r="AV74" s="215">
        <v>0</v>
      </c>
      <c r="AW74" s="215"/>
      <c r="AX74" s="215"/>
      <c r="AY74" s="215">
        <v>0</v>
      </c>
      <c r="AZ74" s="215"/>
      <c r="BA74" s="64"/>
      <c r="BB74" s="194" t="s">
        <v>142</v>
      </c>
      <c r="BC74" s="303" t="s">
        <v>77</v>
      </c>
      <c r="BD74" s="303" t="s">
        <v>111</v>
      </c>
      <c r="BE74" s="303" t="s">
        <v>91</v>
      </c>
      <c r="BF74" s="303" t="s">
        <v>113</v>
      </c>
      <c r="BG74" s="303" t="s">
        <v>144</v>
      </c>
      <c r="BH74" s="303" t="s">
        <v>115</v>
      </c>
      <c r="BI74" s="125" t="s">
        <v>592</v>
      </c>
      <c r="BJ74" s="125" t="s">
        <v>557</v>
      </c>
      <c r="BK74" s="125" t="s">
        <v>547</v>
      </c>
      <c r="BL74" s="126">
        <v>12</v>
      </c>
      <c r="BM74" s="126">
        <v>0</v>
      </c>
      <c r="BN74" s="126">
        <v>1</v>
      </c>
      <c r="BO74" s="126">
        <v>13</v>
      </c>
      <c r="BP74" s="349">
        <f t="shared" si="6"/>
        <v>0</v>
      </c>
      <c r="BQ74" s="349">
        <f t="shared" si="7"/>
        <v>0</v>
      </c>
      <c r="BR74" s="127" t="str">
        <f t="shared" si="10"/>
        <v>No programación, No avance</v>
      </c>
    </row>
    <row r="75" spans="2:71" s="34" customFormat="1" ht="110.25" customHeight="1">
      <c r="B75" s="36" t="s">
        <v>614</v>
      </c>
      <c r="C75" s="786"/>
      <c r="D75" s="123" t="s">
        <v>99</v>
      </c>
      <c r="E75" s="123" t="s">
        <v>100</v>
      </c>
      <c r="F75" s="123" t="s">
        <v>101</v>
      </c>
      <c r="G75" s="123" t="s">
        <v>186</v>
      </c>
      <c r="H75" s="345" t="s">
        <v>574</v>
      </c>
      <c r="I75" s="345" t="s">
        <v>615</v>
      </c>
      <c r="J75" s="345" t="s">
        <v>616</v>
      </c>
      <c r="K75" s="63">
        <v>44197</v>
      </c>
      <c r="L75" s="63">
        <v>44561</v>
      </c>
      <c r="M75" s="345" t="s">
        <v>73</v>
      </c>
      <c r="N75" s="345" t="s">
        <v>74</v>
      </c>
      <c r="O75" s="345">
        <v>1</v>
      </c>
      <c r="P75" s="124">
        <f t="shared" si="9"/>
        <v>0</v>
      </c>
      <c r="Q75" s="215">
        <v>0.03</v>
      </c>
      <c r="R75" s="215">
        <v>0</v>
      </c>
      <c r="S75" s="141">
        <v>0</v>
      </c>
      <c r="T75" s="215" t="s">
        <v>617</v>
      </c>
      <c r="U75" s="215">
        <v>0</v>
      </c>
      <c r="V75" s="215">
        <v>0</v>
      </c>
      <c r="W75" s="215" t="s">
        <v>617</v>
      </c>
      <c r="X75" s="215">
        <v>0</v>
      </c>
      <c r="Y75" s="258">
        <v>0</v>
      </c>
      <c r="Z75" s="259" t="s">
        <v>618</v>
      </c>
      <c r="AA75" s="234">
        <v>0</v>
      </c>
      <c r="AB75" s="255">
        <v>0</v>
      </c>
      <c r="AC75" s="257" t="s">
        <v>619</v>
      </c>
      <c r="AD75" s="234">
        <v>0</v>
      </c>
      <c r="AE75" s="215"/>
      <c r="AF75" s="215"/>
      <c r="AG75" s="215">
        <v>0</v>
      </c>
      <c r="AH75" s="215"/>
      <c r="AI75" s="215"/>
      <c r="AJ75" s="215">
        <v>0</v>
      </c>
      <c r="AK75" s="215"/>
      <c r="AL75" s="215"/>
      <c r="AM75" s="215">
        <v>0</v>
      </c>
      <c r="AN75" s="215"/>
      <c r="AO75" s="215"/>
      <c r="AP75" s="215">
        <v>0</v>
      </c>
      <c r="AQ75" s="215"/>
      <c r="AR75" s="215"/>
      <c r="AS75" s="215">
        <v>0</v>
      </c>
      <c r="AT75" s="215"/>
      <c r="AU75" s="215"/>
      <c r="AV75" s="215">
        <v>0</v>
      </c>
      <c r="AW75" s="215"/>
      <c r="AX75" s="215"/>
      <c r="AY75" s="215">
        <v>0</v>
      </c>
      <c r="AZ75" s="215"/>
      <c r="BA75" s="64"/>
      <c r="BB75" s="194" t="s">
        <v>142</v>
      </c>
      <c r="BC75" s="303" t="s">
        <v>77</v>
      </c>
      <c r="BD75" s="303" t="s">
        <v>111</v>
      </c>
      <c r="BE75" s="303" t="s">
        <v>91</v>
      </c>
      <c r="BF75" s="303" t="s">
        <v>113</v>
      </c>
      <c r="BG75" s="303" t="s">
        <v>114</v>
      </c>
      <c r="BH75" s="303" t="s">
        <v>115</v>
      </c>
      <c r="BI75" s="125" t="s">
        <v>545</v>
      </c>
      <c r="BJ75" s="125" t="s">
        <v>557</v>
      </c>
      <c r="BK75" s="125" t="s">
        <v>547</v>
      </c>
      <c r="BL75" s="126">
        <v>12</v>
      </c>
      <c r="BM75" s="126">
        <v>0</v>
      </c>
      <c r="BN75" s="126">
        <v>1</v>
      </c>
      <c r="BO75" s="126">
        <v>13</v>
      </c>
      <c r="BP75" s="349">
        <f t="shared" si="6"/>
        <v>0</v>
      </c>
      <c r="BQ75" s="349">
        <f t="shared" si="7"/>
        <v>0</v>
      </c>
      <c r="BR75" s="127" t="str">
        <f t="shared" si="10"/>
        <v>No programación, No avance</v>
      </c>
    </row>
    <row r="76" spans="2:71" s="34" customFormat="1" ht="110.25" customHeight="1">
      <c r="B76" s="36" t="s">
        <v>620</v>
      </c>
      <c r="C76" s="786"/>
      <c r="D76" s="123" t="s">
        <v>177</v>
      </c>
      <c r="E76" s="123" t="s">
        <v>310</v>
      </c>
      <c r="F76" s="123" t="s">
        <v>179</v>
      </c>
      <c r="G76" s="123" t="s">
        <v>573</v>
      </c>
      <c r="H76" s="345" t="s">
        <v>574</v>
      </c>
      <c r="I76" s="345" t="s">
        <v>621</v>
      </c>
      <c r="J76" s="345" t="s">
        <v>622</v>
      </c>
      <c r="K76" s="63">
        <v>44197</v>
      </c>
      <c r="L76" s="63">
        <v>44561</v>
      </c>
      <c r="M76" s="345" t="s">
        <v>73</v>
      </c>
      <c r="N76" s="345" t="s">
        <v>74</v>
      </c>
      <c r="O76" s="345">
        <v>1</v>
      </c>
      <c r="P76" s="124">
        <f t="shared" si="9"/>
        <v>0</v>
      </c>
      <c r="Q76" s="215">
        <v>0.03</v>
      </c>
      <c r="R76" s="215">
        <v>0</v>
      </c>
      <c r="S76" s="141">
        <v>0</v>
      </c>
      <c r="T76" s="215" t="s">
        <v>553</v>
      </c>
      <c r="U76" s="215">
        <v>0</v>
      </c>
      <c r="V76" s="215"/>
      <c r="W76" s="215" t="s">
        <v>553</v>
      </c>
      <c r="X76" s="215">
        <v>0</v>
      </c>
      <c r="Y76" s="258">
        <v>1</v>
      </c>
      <c r="Z76" s="259" t="s">
        <v>623</v>
      </c>
      <c r="AA76" s="234">
        <v>0</v>
      </c>
      <c r="AB76" s="255">
        <v>0</v>
      </c>
      <c r="AC76" s="257" t="s">
        <v>624</v>
      </c>
      <c r="AD76" s="234">
        <v>0</v>
      </c>
      <c r="AE76" s="215"/>
      <c r="AF76" s="215"/>
      <c r="AG76" s="215">
        <v>0</v>
      </c>
      <c r="AH76" s="215"/>
      <c r="AI76" s="215"/>
      <c r="AJ76" s="215">
        <v>0</v>
      </c>
      <c r="AK76" s="215"/>
      <c r="AL76" s="215"/>
      <c r="AM76" s="215">
        <v>0</v>
      </c>
      <c r="AN76" s="215"/>
      <c r="AO76" s="215"/>
      <c r="AP76" s="215">
        <v>0</v>
      </c>
      <c r="AQ76" s="215"/>
      <c r="AR76" s="215"/>
      <c r="AS76" s="215">
        <v>0</v>
      </c>
      <c r="AT76" s="215"/>
      <c r="AU76" s="215"/>
      <c r="AV76" s="215">
        <v>0</v>
      </c>
      <c r="AW76" s="215"/>
      <c r="AX76" s="215"/>
      <c r="AY76" s="215">
        <v>0</v>
      </c>
      <c r="AZ76" s="215"/>
      <c r="BA76" s="64"/>
      <c r="BB76" s="194" t="s">
        <v>142</v>
      </c>
      <c r="BC76" s="303" t="s">
        <v>77</v>
      </c>
      <c r="BD76" s="303" t="s">
        <v>111</v>
      </c>
      <c r="BE76" s="303" t="s">
        <v>91</v>
      </c>
      <c r="BF76" s="303" t="s">
        <v>113</v>
      </c>
      <c r="BG76" s="303" t="s">
        <v>580</v>
      </c>
      <c r="BH76" s="303" t="s">
        <v>115</v>
      </c>
      <c r="BI76" s="125" t="s">
        <v>545</v>
      </c>
      <c r="BJ76" s="125" t="s">
        <v>557</v>
      </c>
      <c r="BK76" s="125" t="s">
        <v>547</v>
      </c>
      <c r="BL76" s="126">
        <v>12</v>
      </c>
      <c r="BM76" s="126">
        <v>0</v>
      </c>
      <c r="BN76" s="126">
        <v>1</v>
      </c>
      <c r="BO76" s="126">
        <v>13</v>
      </c>
      <c r="BP76" s="349">
        <f t="shared" si="6"/>
        <v>0</v>
      </c>
      <c r="BQ76" s="349">
        <f t="shared" si="7"/>
        <v>1</v>
      </c>
      <c r="BR76" s="127">
        <f t="shared" si="10"/>
        <v>1</v>
      </c>
    </row>
    <row r="77" spans="2:71" s="34" customFormat="1" ht="110.25" customHeight="1">
      <c r="B77" s="36" t="s">
        <v>625</v>
      </c>
      <c r="C77" s="786"/>
      <c r="D77" s="123" t="s">
        <v>99</v>
      </c>
      <c r="E77" s="123" t="s">
        <v>263</v>
      </c>
      <c r="F77" s="123" t="s">
        <v>264</v>
      </c>
      <c r="G77" s="123" t="s">
        <v>323</v>
      </c>
      <c r="H77" s="345" t="s">
        <v>574</v>
      </c>
      <c r="I77" s="345" t="s">
        <v>626</v>
      </c>
      <c r="J77" s="345" t="s">
        <v>627</v>
      </c>
      <c r="K77" s="63">
        <v>44197</v>
      </c>
      <c r="L77" s="63">
        <v>44561</v>
      </c>
      <c r="M77" s="345" t="s">
        <v>89</v>
      </c>
      <c r="N77" s="345" t="s">
        <v>90</v>
      </c>
      <c r="O77" s="66">
        <v>0.01</v>
      </c>
      <c r="P77" s="124">
        <f t="shared" si="9"/>
        <v>0</v>
      </c>
      <c r="Q77" s="215">
        <v>0.04</v>
      </c>
      <c r="R77" s="215">
        <v>0</v>
      </c>
      <c r="S77" s="141">
        <v>0</v>
      </c>
      <c r="T77" s="215" t="s">
        <v>604</v>
      </c>
      <c r="U77" s="215">
        <v>0</v>
      </c>
      <c r="V77" s="215"/>
      <c r="W77" s="215" t="s">
        <v>628</v>
      </c>
      <c r="X77" s="215">
        <v>0</v>
      </c>
      <c r="Y77" s="254">
        <v>0</v>
      </c>
      <c r="Z77" s="328" t="s">
        <v>629</v>
      </c>
      <c r="AA77" s="234">
        <v>0</v>
      </c>
      <c r="AB77" s="255">
        <v>0</v>
      </c>
      <c r="AC77" s="257" t="s">
        <v>630</v>
      </c>
      <c r="AD77" s="234">
        <v>0</v>
      </c>
      <c r="AE77" s="215"/>
      <c r="AF77" s="215"/>
      <c r="AG77" s="215">
        <v>0</v>
      </c>
      <c r="AH77" s="215"/>
      <c r="AI77" s="215"/>
      <c r="AJ77" s="215">
        <v>0</v>
      </c>
      <c r="AK77" s="215"/>
      <c r="AL77" s="215"/>
      <c r="AM77" s="215">
        <v>0</v>
      </c>
      <c r="AN77" s="215"/>
      <c r="AO77" s="215"/>
      <c r="AP77" s="215">
        <v>0</v>
      </c>
      <c r="AQ77" s="215"/>
      <c r="AR77" s="215"/>
      <c r="AS77" s="215">
        <v>0</v>
      </c>
      <c r="AT77" s="215"/>
      <c r="AU77" s="215"/>
      <c r="AV77" s="215">
        <v>0</v>
      </c>
      <c r="AW77" s="215"/>
      <c r="AX77" s="215"/>
      <c r="AY77" s="215">
        <v>0</v>
      </c>
      <c r="AZ77" s="215"/>
      <c r="BA77" s="64"/>
      <c r="BB77" s="194" t="s">
        <v>142</v>
      </c>
      <c r="BC77" s="303" t="s">
        <v>77</v>
      </c>
      <c r="BD77" s="303" t="s">
        <v>565</v>
      </c>
      <c r="BE77" s="303" t="s">
        <v>91</v>
      </c>
      <c r="BF77" s="303" t="s">
        <v>113</v>
      </c>
      <c r="BG77" s="303" t="s">
        <v>144</v>
      </c>
      <c r="BH77" s="303" t="s">
        <v>115</v>
      </c>
      <c r="BI77" s="125" t="s">
        <v>545</v>
      </c>
      <c r="BJ77" s="125" t="s">
        <v>557</v>
      </c>
      <c r="BK77" s="125" t="s">
        <v>547</v>
      </c>
      <c r="BL77" s="126">
        <v>12</v>
      </c>
      <c r="BM77" s="126">
        <v>0</v>
      </c>
      <c r="BN77" s="126">
        <v>1</v>
      </c>
      <c r="BO77" s="126">
        <v>13</v>
      </c>
      <c r="BP77" s="349">
        <f t="shared" si="6"/>
        <v>0</v>
      </c>
      <c r="BQ77" s="349">
        <f t="shared" si="7"/>
        <v>0</v>
      </c>
      <c r="BR77" s="127" t="str">
        <f t="shared" si="10"/>
        <v>No programación, No avance</v>
      </c>
    </row>
    <row r="78" spans="2:71" s="34" customFormat="1" ht="110.25" customHeight="1">
      <c r="B78" s="36" t="s">
        <v>631</v>
      </c>
      <c r="C78" s="786"/>
      <c r="D78" s="123" t="s">
        <v>67</v>
      </c>
      <c r="E78" s="123" t="s">
        <v>68</v>
      </c>
      <c r="F78" s="123" t="s">
        <v>361</v>
      </c>
      <c r="G78" s="123" t="s">
        <v>362</v>
      </c>
      <c r="H78" s="345" t="s">
        <v>574</v>
      </c>
      <c r="I78" s="345" t="s">
        <v>632</v>
      </c>
      <c r="J78" s="345" t="s">
        <v>633</v>
      </c>
      <c r="K78" s="63">
        <v>44197</v>
      </c>
      <c r="L78" s="63">
        <v>44561</v>
      </c>
      <c r="M78" s="345" t="s">
        <v>73</v>
      </c>
      <c r="N78" s="345" t="s">
        <v>74</v>
      </c>
      <c r="O78" s="66">
        <v>1</v>
      </c>
      <c r="P78" s="124">
        <f t="shared" si="9"/>
        <v>0</v>
      </c>
      <c r="Q78" s="215">
        <v>0.05</v>
      </c>
      <c r="R78" s="215">
        <v>0</v>
      </c>
      <c r="S78" s="141">
        <v>0</v>
      </c>
      <c r="T78" s="215" t="s">
        <v>553</v>
      </c>
      <c r="U78" s="215">
        <v>0</v>
      </c>
      <c r="V78" s="142">
        <v>0.1</v>
      </c>
      <c r="W78" s="215" t="s">
        <v>634</v>
      </c>
      <c r="X78" s="215">
        <v>0</v>
      </c>
      <c r="Y78" s="254">
        <v>0.05</v>
      </c>
      <c r="Z78" s="259" t="s">
        <v>635</v>
      </c>
      <c r="AA78" s="234">
        <v>0</v>
      </c>
      <c r="AB78" s="255">
        <v>0</v>
      </c>
      <c r="AC78" s="257" t="s">
        <v>636</v>
      </c>
      <c r="AD78" s="234">
        <v>0</v>
      </c>
      <c r="AE78" s="215"/>
      <c r="AF78" s="215"/>
      <c r="AG78" s="215">
        <v>0</v>
      </c>
      <c r="AH78" s="215"/>
      <c r="AI78" s="215"/>
      <c r="AJ78" s="215">
        <v>0</v>
      </c>
      <c r="AK78" s="215"/>
      <c r="AL78" s="215"/>
      <c r="AM78" s="215">
        <v>0</v>
      </c>
      <c r="AN78" s="215"/>
      <c r="AO78" s="215"/>
      <c r="AP78" s="215">
        <v>0</v>
      </c>
      <c r="AQ78" s="215"/>
      <c r="AR78" s="215"/>
      <c r="AS78" s="215">
        <v>0</v>
      </c>
      <c r="AT78" s="215"/>
      <c r="AU78" s="215"/>
      <c r="AV78" s="215">
        <v>0</v>
      </c>
      <c r="AW78" s="215"/>
      <c r="AX78" s="215"/>
      <c r="AY78" s="215">
        <v>0</v>
      </c>
      <c r="AZ78" s="215"/>
      <c r="BA78" s="64"/>
      <c r="BB78" s="194" t="s">
        <v>142</v>
      </c>
      <c r="BC78" s="303" t="s">
        <v>77</v>
      </c>
      <c r="BD78" s="303" t="s">
        <v>111</v>
      </c>
      <c r="BE78" s="303" t="s">
        <v>91</v>
      </c>
      <c r="BF78" s="303" t="s">
        <v>113</v>
      </c>
      <c r="BG78" s="303" t="s">
        <v>144</v>
      </c>
      <c r="BH78" s="303" t="s">
        <v>115</v>
      </c>
      <c r="BI78" s="125" t="s">
        <v>545</v>
      </c>
      <c r="BJ78" s="125" t="s">
        <v>557</v>
      </c>
      <c r="BK78" s="125" t="s">
        <v>547</v>
      </c>
      <c r="BL78" s="126">
        <v>12</v>
      </c>
      <c r="BM78" s="126">
        <v>0</v>
      </c>
      <c r="BN78" s="126">
        <v>1</v>
      </c>
      <c r="BO78" s="126">
        <v>13</v>
      </c>
      <c r="BP78" s="349">
        <f t="shared" si="6"/>
        <v>0</v>
      </c>
      <c r="BQ78" s="349">
        <f t="shared" si="7"/>
        <v>0.15000000000000002</v>
      </c>
      <c r="BR78" s="127">
        <f>+IF(BP78=0,+IF(BQ78=0,"No programación, No avance",+IF(BQ78&gt;0,+IF(BP78=0,BQ78/O78))),BQ78/BP78)</f>
        <v>0.15000000000000002</v>
      </c>
    </row>
    <row r="79" spans="2:71" s="34" customFormat="1" ht="110.25" customHeight="1" thickBot="1">
      <c r="B79" s="36" t="s">
        <v>637</v>
      </c>
      <c r="C79" s="785"/>
      <c r="D79" s="130" t="s">
        <v>99</v>
      </c>
      <c r="E79" s="130" t="s">
        <v>263</v>
      </c>
      <c r="F79" s="130" t="s">
        <v>264</v>
      </c>
      <c r="G79" s="130" t="s">
        <v>265</v>
      </c>
      <c r="H79" s="282" t="s">
        <v>574</v>
      </c>
      <c r="I79" s="282" t="s">
        <v>638</v>
      </c>
      <c r="J79" s="282" t="s">
        <v>639</v>
      </c>
      <c r="K79" s="75">
        <v>44197</v>
      </c>
      <c r="L79" s="75">
        <v>44561</v>
      </c>
      <c r="M79" s="282" t="s">
        <v>89</v>
      </c>
      <c r="N79" s="282" t="s">
        <v>90</v>
      </c>
      <c r="O79" s="99">
        <v>0.01</v>
      </c>
      <c r="P79" s="132">
        <f t="shared" si="9"/>
        <v>0</v>
      </c>
      <c r="Q79" s="216">
        <v>0.04</v>
      </c>
      <c r="R79" s="216">
        <v>0</v>
      </c>
      <c r="S79" s="182">
        <v>0</v>
      </c>
      <c r="T79" s="216" t="s">
        <v>640</v>
      </c>
      <c r="U79" s="216">
        <v>0</v>
      </c>
      <c r="V79" s="216"/>
      <c r="W79" s="216" t="s">
        <v>640</v>
      </c>
      <c r="X79" s="216">
        <v>0</v>
      </c>
      <c r="Y79" s="254">
        <v>0.05</v>
      </c>
      <c r="Z79" s="328" t="s">
        <v>641</v>
      </c>
      <c r="AA79" s="239">
        <v>0</v>
      </c>
      <c r="AB79" s="255">
        <v>0</v>
      </c>
      <c r="AC79" s="257" t="s">
        <v>642</v>
      </c>
      <c r="AD79" s="239">
        <v>0</v>
      </c>
      <c r="AE79" s="216"/>
      <c r="AF79" s="216"/>
      <c r="AG79" s="216">
        <v>0</v>
      </c>
      <c r="AH79" s="216"/>
      <c r="AI79" s="216"/>
      <c r="AJ79" s="216">
        <v>0</v>
      </c>
      <c r="AK79" s="216"/>
      <c r="AL79" s="216"/>
      <c r="AM79" s="216">
        <v>0</v>
      </c>
      <c r="AN79" s="216"/>
      <c r="AO79" s="216"/>
      <c r="AP79" s="216">
        <v>0</v>
      </c>
      <c r="AQ79" s="216"/>
      <c r="AR79" s="216"/>
      <c r="AS79" s="216">
        <v>0</v>
      </c>
      <c r="AT79" s="216"/>
      <c r="AU79" s="216"/>
      <c r="AV79" s="216">
        <v>0</v>
      </c>
      <c r="AW79" s="216"/>
      <c r="AX79" s="216"/>
      <c r="AY79" s="216">
        <v>0</v>
      </c>
      <c r="AZ79" s="216"/>
      <c r="BA79" s="76"/>
      <c r="BB79" s="188" t="s">
        <v>142</v>
      </c>
      <c r="BC79" s="304" t="s">
        <v>77</v>
      </c>
      <c r="BD79" s="304" t="s">
        <v>111</v>
      </c>
      <c r="BE79" s="304" t="s">
        <v>91</v>
      </c>
      <c r="BF79" s="304" t="s">
        <v>113</v>
      </c>
      <c r="BG79" s="304" t="s">
        <v>144</v>
      </c>
      <c r="BH79" s="304" t="s">
        <v>115</v>
      </c>
      <c r="BI79" s="134" t="s">
        <v>566</v>
      </c>
      <c r="BJ79" s="134" t="s">
        <v>557</v>
      </c>
      <c r="BK79" s="134" t="s">
        <v>547</v>
      </c>
      <c r="BL79" s="135">
        <v>12</v>
      </c>
      <c r="BM79" s="135">
        <v>0</v>
      </c>
      <c r="BN79" s="135">
        <v>1</v>
      </c>
      <c r="BO79" s="135">
        <v>13</v>
      </c>
      <c r="BP79" s="349">
        <f t="shared" si="6"/>
        <v>0</v>
      </c>
      <c r="BQ79" s="349">
        <f t="shared" si="7"/>
        <v>0.05</v>
      </c>
      <c r="BR79" s="136">
        <f t="shared" si="10"/>
        <v>5</v>
      </c>
    </row>
    <row r="80" spans="2:71" s="34" customFormat="1" ht="110.25" customHeight="1">
      <c r="B80" s="36" t="s">
        <v>643</v>
      </c>
      <c r="C80" s="777" t="s">
        <v>644</v>
      </c>
      <c r="D80" s="84" t="s">
        <v>99</v>
      </c>
      <c r="E80" s="84" t="s">
        <v>263</v>
      </c>
      <c r="F80" s="84" t="s">
        <v>264</v>
      </c>
      <c r="G80" s="84" t="s">
        <v>645</v>
      </c>
      <c r="H80" s="93" t="s">
        <v>646</v>
      </c>
      <c r="I80" s="93" t="s">
        <v>647</v>
      </c>
      <c r="J80" s="93" t="s">
        <v>648</v>
      </c>
      <c r="K80" s="43">
        <v>44197</v>
      </c>
      <c r="L80" s="43">
        <v>44561</v>
      </c>
      <c r="M80" s="93" t="s">
        <v>649</v>
      </c>
      <c r="N80" s="93" t="s">
        <v>74</v>
      </c>
      <c r="O80" s="93">
        <v>1000</v>
      </c>
      <c r="P80" s="110">
        <f t="shared" si="9"/>
        <v>1000</v>
      </c>
      <c r="Q80" s="283">
        <v>0.15</v>
      </c>
      <c r="R80" s="283">
        <v>0</v>
      </c>
      <c r="S80" s="283">
        <v>0</v>
      </c>
      <c r="T80" s="181" t="s">
        <v>650</v>
      </c>
      <c r="U80" s="283">
        <v>0</v>
      </c>
      <c r="V80" s="283">
        <v>0</v>
      </c>
      <c r="W80" s="181" t="s">
        <v>650</v>
      </c>
      <c r="X80" s="283">
        <v>0</v>
      </c>
      <c r="Y80" s="205">
        <v>0</v>
      </c>
      <c r="Z80" s="210" t="s">
        <v>650</v>
      </c>
      <c r="AA80" s="283">
        <v>0</v>
      </c>
      <c r="AB80" s="205" t="s">
        <v>651</v>
      </c>
      <c r="AC80" s="206" t="s">
        <v>652</v>
      </c>
      <c r="AD80" s="283">
        <v>0</v>
      </c>
      <c r="AE80" s="283"/>
      <c r="AF80" s="283"/>
      <c r="AG80" s="283">
        <v>0</v>
      </c>
      <c r="AH80" s="283"/>
      <c r="AI80" s="283"/>
      <c r="AJ80" s="283">
        <v>0</v>
      </c>
      <c r="AK80" s="283"/>
      <c r="AL80" s="283"/>
      <c r="AM80" s="283">
        <v>0</v>
      </c>
      <c r="AN80" s="283"/>
      <c r="AO80" s="283"/>
      <c r="AP80" s="283">
        <v>0</v>
      </c>
      <c r="AQ80" s="283"/>
      <c r="AR80" s="283"/>
      <c r="AS80" s="283">
        <v>500</v>
      </c>
      <c r="AT80" s="283"/>
      <c r="AU80" s="283"/>
      <c r="AV80" s="283">
        <v>500</v>
      </c>
      <c r="AW80" s="283"/>
      <c r="AX80" s="283"/>
      <c r="AY80" s="283">
        <v>0</v>
      </c>
      <c r="AZ80" s="283"/>
      <c r="BA80" s="62"/>
      <c r="BB80" s="189" t="s">
        <v>110</v>
      </c>
      <c r="BC80" s="310" t="s">
        <v>153</v>
      </c>
      <c r="BD80" s="310" t="s">
        <v>302</v>
      </c>
      <c r="BE80" s="310" t="s">
        <v>112</v>
      </c>
      <c r="BF80" s="310" t="s">
        <v>113</v>
      </c>
      <c r="BG80" s="310" t="s">
        <v>154</v>
      </c>
      <c r="BH80" s="310" t="s">
        <v>115</v>
      </c>
      <c r="BI80" s="171">
        <v>0</v>
      </c>
      <c r="BJ80" s="171" t="s">
        <v>653</v>
      </c>
      <c r="BK80" s="171" t="s">
        <v>654</v>
      </c>
      <c r="BL80" s="46">
        <v>1</v>
      </c>
      <c r="BM80" s="46">
        <v>0</v>
      </c>
      <c r="BN80" s="46">
        <v>0</v>
      </c>
      <c r="BO80" s="46">
        <v>1</v>
      </c>
      <c r="BP80" s="349">
        <f t="shared" si="6"/>
        <v>0</v>
      </c>
      <c r="BQ80" s="349">
        <f t="shared" si="7"/>
        <v>24.96</v>
      </c>
      <c r="BR80" s="218">
        <f t="shared" si="10"/>
        <v>2.496E-2</v>
      </c>
      <c r="BS80" s="6" t="e">
        <f>+AVERAGE(BR80:BR89)</f>
        <v>#VALUE!</v>
      </c>
    </row>
    <row r="81" spans="2:71" s="34" customFormat="1" ht="110.25" customHeight="1" thickBot="1">
      <c r="B81" s="36" t="s">
        <v>655</v>
      </c>
      <c r="C81" s="778"/>
      <c r="D81" s="81" t="s">
        <v>99</v>
      </c>
      <c r="E81" s="81" t="s">
        <v>263</v>
      </c>
      <c r="F81" s="81" t="s">
        <v>264</v>
      </c>
      <c r="G81" s="81" t="s">
        <v>656</v>
      </c>
      <c r="H81" s="342" t="s">
        <v>657</v>
      </c>
      <c r="I81" s="342" t="s">
        <v>658</v>
      </c>
      <c r="J81" s="342" t="s">
        <v>659</v>
      </c>
      <c r="K81" s="38">
        <v>44197</v>
      </c>
      <c r="L81" s="38">
        <v>44561</v>
      </c>
      <c r="M81" s="342" t="s">
        <v>89</v>
      </c>
      <c r="N81" s="342" t="s">
        <v>90</v>
      </c>
      <c r="O81" s="342">
        <v>1</v>
      </c>
      <c r="P81" s="104">
        <f t="shared" si="9"/>
        <v>1</v>
      </c>
      <c r="Q81" s="349">
        <v>0.15</v>
      </c>
      <c r="R81" s="349">
        <v>2.4E-2</v>
      </c>
      <c r="S81" s="349">
        <f>3/6</f>
        <v>0.5</v>
      </c>
      <c r="T81" s="42" t="s">
        <v>660</v>
      </c>
      <c r="U81" s="349">
        <v>4.3999999999999997E-2</v>
      </c>
      <c r="V81" s="349">
        <v>0.5</v>
      </c>
      <c r="W81" s="42" t="s">
        <v>660</v>
      </c>
      <c r="X81" s="349">
        <v>6.2E-2</v>
      </c>
      <c r="Y81" s="107" t="s">
        <v>248</v>
      </c>
      <c r="Z81" s="204" t="s">
        <v>248</v>
      </c>
      <c r="AA81" s="349">
        <v>4.3999999999999997E-2</v>
      </c>
      <c r="AB81" s="107" t="s">
        <v>248</v>
      </c>
      <c r="AC81" s="250" t="s">
        <v>248</v>
      </c>
      <c r="AD81" s="349">
        <v>0.09</v>
      </c>
      <c r="AE81" s="349"/>
      <c r="AF81" s="349"/>
      <c r="AG81" s="349">
        <v>7.8E-2</v>
      </c>
      <c r="AH81" s="349"/>
      <c r="AI81" s="349"/>
      <c r="AJ81" s="349">
        <v>2.4E-2</v>
      </c>
      <c r="AK81" s="349"/>
      <c r="AL81" s="349"/>
      <c r="AM81" s="349">
        <v>0.11</v>
      </c>
      <c r="AN81" s="349"/>
      <c r="AO81" s="349"/>
      <c r="AP81" s="349">
        <v>0.10199999999999999</v>
      </c>
      <c r="AQ81" s="349"/>
      <c r="AR81" s="349"/>
      <c r="AS81" s="349">
        <v>4.3999999999999997E-2</v>
      </c>
      <c r="AT81" s="349"/>
      <c r="AU81" s="349"/>
      <c r="AV81" s="349">
        <v>2.4E-2</v>
      </c>
      <c r="AW81" s="349"/>
      <c r="AX81" s="349"/>
      <c r="AY81" s="349">
        <v>0.35399999999999998</v>
      </c>
      <c r="AZ81" s="349"/>
      <c r="BA81" s="59"/>
      <c r="BB81" s="184" t="s">
        <v>142</v>
      </c>
      <c r="BC81" s="299" t="s">
        <v>153</v>
      </c>
      <c r="BD81" s="299" t="s">
        <v>302</v>
      </c>
      <c r="BE81" s="299" t="s">
        <v>112</v>
      </c>
      <c r="BF81" s="299" t="s">
        <v>113</v>
      </c>
      <c r="BG81" s="299" t="s">
        <v>154</v>
      </c>
      <c r="BH81" s="299" t="s">
        <v>115</v>
      </c>
      <c r="BI81" s="105">
        <v>0</v>
      </c>
      <c r="BJ81" s="105" t="s">
        <v>653</v>
      </c>
      <c r="BK81" s="105" t="s">
        <v>661</v>
      </c>
      <c r="BL81" s="49">
        <v>1</v>
      </c>
      <c r="BM81" s="49">
        <v>0</v>
      </c>
      <c r="BN81" s="49">
        <v>1</v>
      </c>
      <c r="BO81" s="49">
        <v>2</v>
      </c>
      <c r="BP81" s="349">
        <f t="shared" si="6"/>
        <v>0.17399999999999999</v>
      </c>
      <c r="BQ81" s="349" t="e">
        <f t="shared" si="7"/>
        <v>#VALUE!</v>
      </c>
      <c r="BR81" s="219" t="e">
        <f t="shared" si="10"/>
        <v>#VALUE!</v>
      </c>
    </row>
    <row r="82" spans="2:71" s="34" customFormat="1" ht="110.25" customHeight="1">
      <c r="B82" s="36" t="s">
        <v>662</v>
      </c>
      <c r="C82" s="778"/>
      <c r="D82" s="81" t="s">
        <v>177</v>
      </c>
      <c r="E82" s="81" t="s">
        <v>310</v>
      </c>
      <c r="F82" s="81" t="s">
        <v>179</v>
      </c>
      <c r="G82" s="81" t="s">
        <v>180</v>
      </c>
      <c r="H82" s="342" t="s">
        <v>663</v>
      </c>
      <c r="I82" s="342" t="s">
        <v>664</v>
      </c>
      <c r="J82" s="342" t="s">
        <v>665</v>
      </c>
      <c r="K82" s="38">
        <v>44197</v>
      </c>
      <c r="L82" s="38">
        <v>44561</v>
      </c>
      <c r="M82" s="342" t="s">
        <v>89</v>
      </c>
      <c r="N82" s="342" t="s">
        <v>90</v>
      </c>
      <c r="O82" s="342">
        <v>0.05</v>
      </c>
      <c r="P82" s="104">
        <f t="shared" si="9"/>
        <v>0.05</v>
      </c>
      <c r="Q82" s="349">
        <v>0.1</v>
      </c>
      <c r="R82" s="349">
        <v>0</v>
      </c>
      <c r="S82" s="349">
        <v>0</v>
      </c>
      <c r="T82" s="42" t="s">
        <v>650</v>
      </c>
      <c r="U82" s="349">
        <v>0</v>
      </c>
      <c r="V82" s="349">
        <v>0</v>
      </c>
      <c r="W82" s="42" t="s">
        <v>650</v>
      </c>
      <c r="X82" s="349">
        <v>0</v>
      </c>
      <c r="Y82" s="107">
        <v>0</v>
      </c>
      <c r="Z82" s="204" t="s">
        <v>650</v>
      </c>
      <c r="AA82" s="349">
        <v>0</v>
      </c>
      <c r="AB82" s="107" t="s">
        <v>666</v>
      </c>
      <c r="AC82" s="206" t="s">
        <v>667</v>
      </c>
      <c r="AD82" s="349">
        <v>0</v>
      </c>
      <c r="AE82" s="349"/>
      <c r="AF82" s="349"/>
      <c r="AG82" s="349">
        <v>0</v>
      </c>
      <c r="AH82" s="349"/>
      <c r="AI82" s="349"/>
      <c r="AJ82" s="349">
        <v>0</v>
      </c>
      <c r="AK82" s="349"/>
      <c r="AL82" s="349"/>
      <c r="AM82" s="349">
        <v>0</v>
      </c>
      <c r="AN82" s="349"/>
      <c r="AO82" s="349"/>
      <c r="AP82" s="349">
        <v>0</v>
      </c>
      <c r="AQ82" s="349"/>
      <c r="AR82" s="349"/>
      <c r="AS82" s="349">
        <v>0</v>
      </c>
      <c r="AT82" s="349"/>
      <c r="AU82" s="349"/>
      <c r="AV82" s="349">
        <v>0</v>
      </c>
      <c r="AW82" s="349"/>
      <c r="AX82" s="349"/>
      <c r="AY82" s="349">
        <v>0.05</v>
      </c>
      <c r="AZ82" s="349"/>
      <c r="BA82" s="59"/>
      <c r="BB82" s="184" t="s">
        <v>214</v>
      </c>
      <c r="BC82" s="299" t="s">
        <v>153</v>
      </c>
      <c r="BD82" s="299" t="s">
        <v>302</v>
      </c>
      <c r="BE82" s="299" t="s">
        <v>376</v>
      </c>
      <c r="BF82" s="299" t="s">
        <v>113</v>
      </c>
      <c r="BG82" s="299" t="s">
        <v>154</v>
      </c>
      <c r="BH82" s="299" t="s">
        <v>115</v>
      </c>
      <c r="BI82" s="105">
        <v>0</v>
      </c>
      <c r="BJ82" s="105" t="s">
        <v>653</v>
      </c>
      <c r="BK82" s="105" t="s">
        <v>668</v>
      </c>
      <c r="BL82" s="49">
        <v>1</v>
      </c>
      <c r="BM82" s="49">
        <v>0</v>
      </c>
      <c r="BN82" s="49">
        <v>0</v>
      </c>
      <c r="BO82" s="49">
        <v>1</v>
      </c>
      <c r="BP82" s="349">
        <f t="shared" ref="BP82:BP128" si="11">+R82+U82+X82+AA82</f>
        <v>0</v>
      </c>
      <c r="BQ82" s="349">
        <f t="shared" ref="BQ82:BQ128" si="12">+S82+V82+Y82+AB82</f>
        <v>4.4000000000000003E-3</v>
      </c>
      <c r="BR82" s="219">
        <f t="shared" si="10"/>
        <v>8.7999999999999995E-2</v>
      </c>
    </row>
    <row r="83" spans="2:71" s="34" customFormat="1" ht="110.25" customHeight="1">
      <c r="B83" s="36" t="s">
        <v>669</v>
      </c>
      <c r="C83" s="778"/>
      <c r="D83" s="81" t="s">
        <v>67</v>
      </c>
      <c r="E83" s="81" t="s">
        <v>68</v>
      </c>
      <c r="F83" s="81" t="s">
        <v>670</v>
      </c>
      <c r="G83" s="81" t="s">
        <v>671</v>
      </c>
      <c r="H83" s="212" t="s">
        <v>672</v>
      </c>
      <c r="I83" s="212" t="s">
        <v>673</v>
      </c>
      <c r="J83" s="212" t="s">
        <v>674</v>
      </c>
      <c r="K83" s="260">
        <v>44197</v>
      </c>
      <c r="L83" s="260">
        <v>44561</v>
      </c>
      <c r="M83" s="212" t="s">
        <v>89</v>
      </c>
      <c r="N83" s="212" t="s">
        <v>90</v>
      </c>
      <c r="O83" s="212">
        <v>1</v>
      </c>
      <c r="P83" s="211">
        <f t="shared" si="9"/>
        <v>0.99996666666666656</v>
      </c>
      <c r="Q83" s="211">
        <v>0.1</v>
      </c>
      <c r="R83" s="211">
        <v>0</v>
      </c>
      <c r="S83" s="211">
        <v>0</v>
      </c>
      <c r="T83" s="261" t="s">
        <v>650</v>
      </c>
      <c r="U83" s="211">
        <v>0</v>
      </c>
      <c r="V83" s="211">
        <v>0</v>
      </c>
      <c r="W83" s="261" t="s">
        <v>650</v>
      </c>
      <c r="X83" s="211">
        <v>0</v>
      </c>
      <c r="Y83" s="107">
        <v>0</v>
      </c>
      <c r="Z83" s="204" t="s">
        <v>650</v>
      </c>
      <c r="AA83" s="211">
        <v>0.16666666666666666</v>
      </c>
      <c r="AB83" s="225">
        <v>0.1</v>
      </c>
      <c r="AC83" s="250" t="s">
        <v>675</v>
      </c>
      <c r="AD83" s="349">
        <v>0</v>
      </c>
      <c r="AE83" s="349"/>
      <c r="AF83" s="349"/>
      <c r="AG83" s="349">
        <v>0</v>
      </c>
      <c r="AH83" s="349"/>
      <c r="AI83" s="349"/>
      <c r="AJ83" s="349">
        <v>0</v>
      </c>
      <c r="AK83" s="349"/>
      <c r="AL83" s="349"/>
      <c r="AM83" s="349">
        <v>0</v>
      </c>
      <c r="AN83" s="349"/>
      <c r="AO83" s="349"/>
      <c r="AP83" s="349">
        <v>0.5</v>
      </c>
      <c r="AQ83" s="349"/>
      <c r="AR83" s="349"/>
      <c r="AS83" s="349">
        <v>0</v>
      </c>
      <c r="AT83" s="349"/>
      <c r="AU83" s="349"/>
      <c r="AV83" s="349">
        <v>0</v>
      </c>
      <c r="AW83" s="349"/>
      <c r="AX83" s="349"/>
      <c r="AY83" s="349">
        <v>0.33329999999999999</v>
      </c>
      <c r="AZ83" s="349"/>
      <c r="BA83" s="59"/>
      <c r="BB83" s="184" t="s">
        <v>214</v>
      </c>
      <c r="BC83" s="299" t="s">
        <v>153</v>
      </c>
      <c r="BD83" s="299" t="s">
        <v>302</v>
      </c>
      <c r="BE83" s="299" t="s">
        <v>112</v>
      </c>
      <c r="BF83" s="299" t="s">
        <v>113</v>
      </c>
      <c r="BG83" s="299" t="s">
        <v>154</v>
      </c>
      <c r="BH83" s="299" t="s">
        <v>115</v>
      </c>
      <c r="BI83" s="105">
        <v>0</v>
      </c>
      <c r="BJ83" s="105" t="s">
        <v>653</v>
      </c>
      <c r="BK83" s="105" t="s">
        <v>676</v>
      </c>
      <c r="BL83" s="49">
        <v>1</v>
      </c>
      <c r="BM83" s="49">
        <v>0</v>
      </c>
      <c r="BN83" s="49">
        <v>0</v>
      </c>
      <c r="BO83" s="49">
        <v>1</v>
      </c>
      <c r="BP83" s="349">
        <f t="shared" si="11"/>
        <v>0.16666666666666666</v>
      </c>
      <c r="BQ83" s="349">
        <f t="shared" si="12"/>
        <v>0.1</v>
      </c>
      <c r="BR83" s="219">
        <f t="shared" si="10"/>
        <v>0.60000000000000009</v>
      </c>
    </row>
    <row r="84" spans="2:71" s="34" customFormat="1" ht="110.25" customHeight="1">
      <c r="B84" s="36" t="s">
        <v>677</v>
      </c>
      <c r="C84" s="778"/>
      <c r="D84" s="81" t="s">
        <v>67</v>
      </c>
      <c r="E84" s="81" t="s">
        <v>68</v>
      </c>
      <c r="F84" s="81" t="s">
        <v>166</v>
      </c>
      <c r="G84" s="81" t="s">
        <v>167</v>
      </c>
      <c r="H84" s="342" t="s">
        <v>678</v>
      </c>
      <c r="I84" s="342" t="s">
        <v>679</v>
      </c>
      <c r="J84" s="342" t="s">
        <v>680</v>
      </c>
      <c r="K84" s="38">
        <v>44197</v>
      </c>
      <c r="L84" s="38">
        <v>44561</v>
      </c>
      <c r="M84" s="342" t="s">
        <v>89</v>
      </c>
      <c r="N84" s="342" t="s">
        <v>90</v>
      </c>
      <c r="O84" s="342">
        <v>1</v>
      </c>
      <c r="P84" s="104">
        <f t="shared" si="9"/>
        <v>1</v>
      </c>
      <c r="Q84" s="349">
        <v>0.1</v>
      </c>
      <c r="R84" s="349">
        <v>0.01</v>
      </c>
      <c r="S84" s="349"/>
      <c r="T84" s="31" t="s">
        <v>681</v>
      </c>
      <c r="U84" s="349">
        <v>0.04</v>
      </c>
      <c r="V84" s="349"/>
      <c r="W84" s="31" t="s">
        <v>682</v>
      </c>
      <c r="X84" s="349">
        <v>7.0000000000000007E-2</v>
      </c>
      <c r="Y84" s="349"/>
      <c r="Z84" s="349"/>
      <c r="AA84" s="349">
        <v>7.4999999999999997E-2</v>
      </c>
      <c r="AB84" s="349"/>
      <c r="AC84" s="349"/>
      <c r="AD84" s="349">
        <v>0.23</v>
      </c>
      <c r="AE84" s="349"/>
      <c r="AF84" s="349"/>
      <c r="AG84" s="349">
        <v>1.4999999999999999E-2</v>
      </c>
      <c r="AH84" s="349"/>
      <c r="AI84" s="349"/>
      <c r="AJ84" s="349">
        <v>0.14000000000000001</v>
      </c>
      <c r="AK84" s="349"/>
      <c r="AL84" s="349"/>
      <c r="AM84" s="349">
        <v>0.19500000000000001</v>
      </c>
      <c r="AN84" s="349"/>
      <c r="AO84" s="349"/>
      <c r="AP84" s="349">
        <v>0.06</v>
      </c>
      <c r="AQ84" s="349"/>
      <c r="AR84" s="349"/>
      <c r="AS84" s="349">
        <v>0.01</v>
      </c>
      <c r="AT84" s="349"/>
      <c r="AU84" s="349"/>
      <c r="AV84" s="349">
        <v>0.02</v>
      </c>
      <c r="AW84" s="349"/>
      <c r="AX84" s="349"/>
      <c r="AY84" s="349">
        <v>0.13500000000000001</v>
      </c>
      <c r="AZ84" s="349"/>
      <c r="BA84" s="59"/>
      <c r="BB84" s="184" t="s">
        <v>142</v>
      </c>
      <c r="BC84" s="299" t="s">
        <v>77</v>
      </c>
      <c r="BD84" s="299" t="s">
        <v>302</v>
      </c>
      <c r="BE84" s="299" t="s">
        <v>376</v>
      </c>
      <c r="BF84" s="299" t="s">
        <v>113</v>
      </c>
      <c r="BG84" s="299" t="s">
        <v>154</v>
      </c>
      <c r="BH84" s="299" t="s">
        <v>115</v>
      </c>
      <c r="BI84" s="105">
        <v>0</v>
      </c>
      <c r="BJ84" s="105" t="s">
        <v>683</v>
      </c>
      <c r="BK84" s="105" t="s">
        <v>684</v>
      </c>
      <c r="BL84" s="49">
        <v>1</v>
      </c>
      <c r="BM84" s="49">
        <v>0</v>
      </c>
      <c r="BN84" s="49">
        <v>1</v>
      </c>
      <c r="BO84" s="49">
        <v>2</v>
      </c>
      <c r="BP84" s="349">
        <f t="shared" si="11"/>
        <v>0.19500000000000001</v>
      </c>
      <c r="BQ84" s="349">
        <f t="shared" si="12"/>
        <v>0</v>
      </c>
      <c r="BR84" s="219">
        <f t="shared" si="10"/>
        <v>0</v>
      </c>
    </row>
    <row r="85" spans="2:71" s="34" customFormat="1" ht="110.25" customHeight="1">
      <c r="B85" s="36" t="s">
        <v>685</v>
      </c>
      <c r="C85" s="778"/>
      <c r="D85" s="81" t="s">
        <v>67</v>
      </c>
      <c r="E85" s="81" t="s">
        <v>68</v>
      </c>
      <c r="F85" s="81" t="s">
        <v>69</v>
      </c>
      <c r="G85" s="81" t="s">
        <v>686</v>
      </c>
      <c r="H85" s="342" t="s">
        <v>687</v>
      </c>
      <c r="I85" s="342" t="s">
        <v>688</v>
      </c>
      <c r="J85" s="342" t="s">
        <v>689</v>
      </c>
      <c r="K85" s="38">
        <v>44197</v>
      </c>
      <c r="L85" s="38">
        <v>44561</v>
      </c>
      <c r="M85" s="342" t="s">
        <v>89</v>
      </c>
      <c r="N85" s="342" t="s">
        <v>90</v>
      </c>
      <c r="O85" s="342">
        <v>1</v>
      </c>
      <c r="P85" s="104">
        <f t="shared" si="9"/>
        <v>1.0010000000000001</v>
      </c>
      <c r="Q85" s="349">
        <v>0.05</v>
      </c>
      <c r="R85" s="349">
        <v>3.7999999999999999E-2</v>
      </c>
      <c r="S85" s="349"/>
      <c r="T85" s="31" t="s">
        <v>690</v>
      </c>
      <c r="U85" s="349">
        <f>0.163-0.038</f>
        <v>0.125</v>
      </c>
      <c r="V85" s="349"/>
      <c r="W85" s="31" t="s">
        <v>691</v>
      </c>
      <c r="X85" s="349">
        <f>0.3-0.163</f>
        <v>0.13699999999999998</v>
      </c>
      <c r="Y85" s="349"/>
      <c r="Z85" s="349"/>
      <c r="AA85" s="349">
        <v>3.7999999999999999E-2</v>
      </c>
      <c r="AB85" s="349"/>
      <c r="AC85" s="349"/>
      <c r="AD85" s="349">
        <v>0.126</v>
      </c>
      <c r="AE85" s="349"/>
      <c r="AF85" s="349"/>
      <c r="AG85" s="349">
        <v>3.6999999999999998E-2</v>
      </c>
      <c r="AH85" s="349"/>
      <c r="AI85" s="349"/>
      <c r="AJ85" s="349">
        <v>3.7999999999999999E-2</v>
      </c>
      <c r="AK85" s="349"/>
      <c r="AL85" s="349"/>
      <c r="AM85" s="349">
        <v>0.125</v>
      </c>
      <c r="AN85" s="349"/>
      <c r="AO85" s="349"/>
      <c r="AP85" s="349">
        <v>0.13700000000000001</v>
      </c>
      <c r="AQ85" s="349"/>
      <c r="AR85" s="349"/>
      <c r="AS85" s="349">
        <v>3.3000000000000002E-2</v>
      </c>
      <c r="AT85" s="349"/>
      <c r="AU85" s="349"/>
      <c r="AV85" s="349">
        <v>0.13</v>
      </c>
      <c r="AW85" s="349"/>
      <c r="AX85" s="349"/>
      <c r="AY85" s="349">
        <v>3.6999999999999998E-2</v>
      </c>
      <c r="AZ85" s="349"/>
      <c r="BA85" s="59"/>
      <c r="BB85" s="184" t="s">
        <v>142</v>
      </c>
      <c r="BC85" s="299" t="s">
        <v>153</v>
      </c>
      <c r="BD85" s="299" t="s">
        <v>533</v>
      </c>
      <c r="BE85" s="299" t="s">
        <v>692</v>
      </c>
      <c r="BF85" s="299" t="s">
        <v>487</v>
      </c>
      <c r="BG85" s="299" t="s">
        <v>144</v>
      </c>
      <c r="BH85" s="299" t="s">
        <v>115</v>
      </c>
      <c r="BI85" s="105">
        <v>0</v>
      </c>
      <c r="BJ85" s="105" t="s">
        <v>683</v>
      </c>
      <c r="BK85" s="105" t="s">
        <v>684</v>
      </c>
      <c r="BL85" s="49">
        <v>1</v>
      </c>
      <c r="BM85" s="49">
        <v>0</v>
      </c>
      <c r="BN85" s="49">
        <v>0</v>
      </c>
      <c r="BO85" s="49">
        <v>1</v>
      </c>
      <c r="BP85" s="349">
        <f t="shared" si="11"/>
        <v>0.33799999999999997</v>
      </c>
      <c r="BQ85" s="349">
        <f t="shared" si="12"/>
        <v>0</v>
      </c>
      <c r="BR85" s="219">
        <f t="shared" si="10"/>
        <v>0</v>
      </c>
    </row>
    <row r="86" spans="2:71" s="34" customFormat="1" ht="110.25" customHeight="1">
      <c r="B86" s="36" t="s">
        <v>693</v>
      </c>
      <c r="C86" s="778"/>
      <c r="D86" s="81" t="s">
        <v>67</v>
      </c>
      <c r="E86" s="81" t="s">
        <v>68</v>
      </c>
      <c r="F86" s="81" t="s">
        <v>69</v>
      </c>
      <c r="G86" s="81" t="s">
        <v>454</v>
      </c>
      <c r="H86" s="342" t="s">
        <v>694</v>
      </c>
      <c r="I86" s="342" t="s">
        <v>695</v>
      </c>
      <c r="J86" s="342" t="s">
        <v>695</v>
      </c>
      <c r="K86" s="38">
        <v>44197</v>
      </c>
      <c r="L86" s="38">
        <v>44561</v>
      </c>
      <c r="M86" s="342" t="s">
        <v>89</v>
      </c>
      <c r="N86" s="342" t="s">
        <v>90</v>
      </c>
      <c r="O86" s="342">
        <v>1</v>
      </c>
      <c r="P86" s="104">
        <f t="shared" si="9"/>
        <v>1</v>
      </c>
      <c r="Q86" s="349">
        <v>0.15</v>
      </c>
      <c r="R86" s="349">
        <v>6.0999999999999999E-2</v>
      </c>
      <c r="S86" s="349"/>
      <c r="T86" s="31" t="s">
        <v>696</v>
      </c>
      <c r="U86" s="349">
        <v>2.5000000000000001E-2</v>
      </c>
      <c r="V86" s="349"/>
      <c r="W86" s="31" t="s">
        <v>697</v>
      </c>
      <c r="X86" s="349">
        <v>0.16900000000000001</v>
      </c>
      <c r="Y86" s="349"/>
      <c r="Z86" s="349"/>
      <c r="AA86" s="349">
        <v>0.13300000000000001</v>
      </c>
      <c r="AB86" s="349"/>
      <c r="AC86" s="349"/>
      <c r="AD86" s="349">
        <v>0.19400000000000001</v>
      </c>
      <c r="AE86" s="349"/>
      <c r="AF86" s="349"/>
      <c r="AG86" s="349">
        <v>5.8000000000000003E-2</v>
      </c>
      <c r="AH86" s="349"/>
      <c r="AI86" s="349"/>
      <c r="AJ86" s="349">
        <v>8.5999999999999993E-2</v>
      </c>
      <c r="AK86" s="349"/>
      <c r="AL86" s="349"/>
      <c r="AM86" s="349">
        <v>5.8999999999999997E-2</v>
      </c>
      <c r="AN86" s="349"/>
      <c r="AO86" s="349"/>
      <c r="AP86" s="349">
        <v>0.06</v>
      </c>
      <c r="AQ86" s="349"/>
      <c r="AR86" s="349"/>
      <c r="AS86" s="349">
        <v>5.8999999999999997E-2</v>
      </c>
      <c r="AT86" s="349"/>
      <c r="AU86" s="349"/>
      <c r="AV86" s="349">
        <v>0.06</v>
      </c>
      <c r="AW86" s="349"/>
      <c r="AX86" s="349"/>
      <c r="AY86" s="349">
        <v>3.5999999999999997E-2</v>
      </c>
      <c r="AZ86" s="349"/>
      <c r="BA86" s="59"/>
      <c r="BB86" s="184" t="s">
        <v>142</v>
      </c>
      <c r="BC86" s="299" t="s">
        <v>509</v>
      </c>
      <c r="BD86" s="299" t="s">
        <v>302</v>
      </c>
      <c r="BE86" s="299" t="s">
        <v>112</v>
      </c>
      <c r="BF86" s="299" t="s">
        <v>92</v>
      </c>
      <c r="BG86" s="299" t="s">
        <v>114</v>
      </c>
      <c r="BH86" s="299" t="s">
        <v>115</v>
      </c>
      <c r="BI86" s="105">
        <v>0</v>
      </c>
      <c r="BJ86" s="105" t="s">
        <v>683</v>
      </c>
      <c r="BK86" s="105" t="s">
        <v>684</v>
      </c>
      <c r="BL86" s="49">
        <v>1</v>
      </c>
      <c r="BM86" s="49">
        <v>0</v>
      </c>
      <c r="BN86" s="49">
        <v>0</v>
      </c>
      <c r="BO86" s="49">
        <v>1</v>
      </c>
      <c r="BP86" s="349">
        <f t="shared" si="11"/>
        <v>0.38800000000000001</v>
      </c>
      <c r="BQ86" s="349">
        <f t="shared" si="12"/>
        <v>0</v>
      </c>
      <c r="BR86" s="219">
        <f t="shared" si="10"/>
        <v>0</v>
      </c>
    </row>
    <row r="87" spans="2:71" s="34" customFormat="1" ht="110.25" customHeight="1">
      <c r="B87" s="36" t="s">
        <v>698</v>
      </c>
      <c r="C87" s="778"/>
      <c r="D87" s="81" t="s">
        <v>67</v>
      </c>
      <c r="E87" s="81" t="s">
        <v>68</v>
      </c>
      <c r="F87" s="81" t="s">
        <v>69</v>
      </c>
      <c r="G87" s="81" t="s">
        <v>538</v>
      </c>
      <c r="H87" s="342" t="s">
        <v>699</v>
      </c>
      <c r="I87" s="342" t="s">
        <v>700</v>
      </c>
      <c r="J87" s="342" t="s">
        <v>701</v>
      </c>
      <c r="K87" s="38">
        <v>44197</v>
      </c>
      <c r="L87" s="38">
        <v>44561</v>
      </c>
      <c r="M87" s="342" t="s">
        <v>89</v>
      </c>
      <c r="N87" s="342" t="s">
        <v>90</v>
      </c>
      <c r="O87" s="342">
        <v>1</v>
      </c>
      <c r="P87" s="104">
        <f t="shared" si="9"/>
        <v>1</v>
      </c>
      <c r="Q87" s="349">
        <v>7.4999999999999997E-2</v>
      </c>
      <c r="R87" s="349">
        <v>0</v>
      </c>
      <c r="S87" s="349"/>
      <c r="T87" s="31" t="s">
        <v>681</v>
      </c>
      <c r="U87" s="349">
        <v>0</v>
      </c>
      <c r="V87" s="349"/>
      <c r="W87" s="31" t="s">
        <v>702</v>
      </c>
      <c r="X87" s="349">
        <v>0.33300000000000002</v>
      </c>
      <c r="Y87" s="349"/>
      <c r="Z87" s="349"/>
      <c r="AA87" s="349">
        <v>0</v>
      </c>
      <c r="AB87" s="349"/>
      <c r="AC87" s="349"/>
      <c r="AD87" s="349">
        <v>0</v>
      </c>
      <c r="AE87" s="349"/>
      <c r="AF87" s="349"/>
      <c r="AG87" s="349">
        <v>0</v>
      </c>
      <c r="AH87" s="349"/>
      <c r="AI87" s="349"/>
      <c r="AJ87" s="349">
        <v>0.33300000000000002</v>
      </c>
      <c r="AK87" s="349"/>
      <c r="AL87" s="349"/>
      <c r="AM87" s="349">
        <v>0</v>
      </c>
      <c r="AN87" s="349"/>
      <c r="AO87" s="349"/>
      <c r="AP87" s="349">
        <v>0</v>
      </c>
      <c r="AQ87" s="349"/>
      <c r="AR87" s="349"/>
      <c r="AS87" s="349">
        <v>0.33400000000000002</v>
      </c>
      <c r="AT87" s="349"/>
      <c r="AU87" s="349"/>
      <c r="AV87" s="349">
        <v>0</v>
      </c>
      <c r="AW87" s="349"/>
      <c r="AX87" s="349"/>
      <c r="AY87" s="349">
        <v>0</v>
      </c>
      <c r="AZ87" s="349"/>
      <c r="BA87" s="59"/>
      <c r="BB87" s="184" t="s">
        <v>142</v>
      </c>
      <c r="BC87" s="299" t="s">
        <v>153</v>
      </c>
      <c r="BD87" s="299" t="s">
        <v>533</v>
      </c>
      <c r="BE87" s="299" t="s">
        <v>692</v>
      </c>
      <c r="BF87" s="299" t="s">
        <v>92</v>
      </c>
      <c r="BG87" s="299" t="s">
        <v>114</v>
      </c>
      <c r="BH87" s="299" t="s">
        <v>115</v>
      </c>
      <c r="BI87" s="105">
        <v>0</v>
      </c>
      <c r="BJ87" s="105" t="s">
        <v>683</v>
      </c>
      <c r="BK87" s="105" t="s">
        <v>684</v>
      </c>
      <c r="BL87" s="49">
        <v>3</v>
      </c>
      <c r="BM87" s="49">
        <v>0</v>
      </c>
      <c r="BN87" s="49">
        <v>1</v>
      </c>
      <c r="BO87" s="49">
        <v>4</v>
      </c>
      <c r="BP87" s="349">
        <f t="shared" si="11"/>
        <v>0.33300000000000002</v>
      </c>
      <c r="BQ87" s="349">
        <f t="shared" si="12"/>
        <v>0</v>
      </c>
      <c r="BR87" s="219">
        <f t="shared" si="10"/>
        <v>0</v>
      </c>
    </row>
    <row r="88" spans="2:71" s="34" customFormat="1" ht="110.25" customHeight="1">
      <c r="B88" s="36" t="s">
        <v>703</v>
      </c>
      <c r="C88" s="778"/>
      <c r="D88" s="81" t="s">
        <v>99</v>
      </c>
      <c r="E88" s="81" t="s">
        <v>263</v>
      </c>
      <c r="F88" s="81" t="s">
        <v>264</v>
      </c>
      <c r="G88" s="81" t="s">
        <v>645</v>
      </c>
      <c r="H88" s="342" t="s">
        <v>704</v>
      </c>
      <c r="I88" s="342" t="s">
        <v>705</v>
      </c>
      <c r="J88" s="342" t="s">
        <v>706</v>
      </c>
      <c r="K88" s="38">
        <v>44197</v>
      </c>
      <c r="L88" s="38">
        <v>44561</v>
      </c>
      <c r="M88" s="342" t="s">
        <v>89</v>
      </c>
      <c r="N88" s="342" t="s">
        <v>90</v>
      </c>
      <c r="O88" s="342">
        <v>1</v>
      </c>
      <c r="P88" s="104">
        <f t="shared" si="9"/>
        <v>1</v>
      </c>
      <c r="Q88" s="349">
        <v>7.4999999999999997E-2</v>
      </c>
      <c r="R88" s="349">
        <v>8.3000000000000004E-2</v>
      </c>
      <c r="S88" s="349"/>
      <c r="T88" s="31" t="s">
        <v>681</v>
      </c>
      <c r="U88" s="349">
        <v>0.13400000000000001</v>
      </c>
      <c r="V88" s="349"/>
      <c r="W88" s="31" t="s">
        <v>707</v>
      </c>
      <c r="X88" s="349">
        <v>8.3000000000000004E-2</v>
      </c>
      <c r="Y88" s="349"/>
      <c r="Z88" s="349"/>
      <c r="AA88" s="349">
        <v>0.16700000000000001</v>
      </c>
      <c r="AB88" s="349"/>
      <c r="AC88" s="349"/>
      <c r="AD88" s="349">
        <v>8.3000000000000004E-2</v>
      </c>
      <c r="AE88" s="349"/>
      <c r="AF88" s="349"/>
      <c r="AG88" s="349">
        <v>0.13300000000000001</v>
      </c>
      <c r="AH88" s="349"/>
      <c r="AI88" s="349"/>
      <c r="AJ88" s="349">
        <v>8.4000000000000005E-2</v>
      </c>
      <c r="AK88" s="349"/>
      <c r="AL88" s="349"/>
      <c r="AM88" s="349">
        <v>3.3000000000000002E-2</v>
      </c>
      <c r="AN88" s="349"/>
      <c r="AO88" s="349"/>
      <c r="AP88" s="349">
        <v>8.3000000000000004E-2</v>
      </c>
      <c r="AQ88" s="349"/>
      <c r="AR88" s="349"/>
      <c r="AS88" s="349">
        <v>3.4000000000000002E-2</v>
      </c>
      <c r="AT88" s="349"/>
      <c r="AU88" s="349"/>
      <c r="AV88" s="349">
        <v>8.3000000000000004E-2</v>
      </c>
      <c r="AW88" s="349"/>
      <c r="AX88" s="349"/>
      <c r="AY88" s="349">
        <v>0</v>
      </c>
      <c r="AZ88" s="349"/>
      <c r="BA88" s="59"/>
      <c r="BB88" s="184" t="s">
        <v>214</v>
      </c>
      <c r="BC88" s="299" t="s">
        <v>153</v>
      </c>
      <c r="BD88" s="299" t="s">
        <v>302</v>
      </c>
      <c r="BE88" s="299" t="s">
        <v>112</v>
      </c>
      <c r="BF88" s="299" t="s">
        <v>113</v>
      </c>
      <c r="BG88" s="299" t="s">
        <v>154</v>
      </c>
      <c r="BH88" s="299" t="s">
        <v>115</v>
      </c>
      <c r="BI88" s="105">
        <v>0</v>
      </c>
      <c r="BJ88" s="105" t="s">
        <v>683</v>
      </c>
      <c r="BK88" s="105" t="s">
        <v>708</v>
      </c>
      <c r="BL88" s="49">
        <v>1</v>
      </c>
      <c r="BM88" s="49">
        <v>0</v>
      </c>
      <c r="BN88" s="49">
        <v>1</v>
      </c>
      <c r="BO88" s="49">
        <v>2</v>
      </c>
      <c r="BP88" s="349">
        <f t="shared" si="11"/>
        <v>0.46700000000000008</v>
      </c>
      <c r="BQ88" s="349">
        <f t="shared" si="12"/>
        <v>0</v>
      </c>
      <c r="BR88" s="219">
        <f t="shared" si="10"/>
        <v>0</v>
      </c>
    </row>
    <row r="89" spans="2:71" s="34" customFormat="1" ht="110.25" customHeight="1" thickBot="1">
      <c r="B89" s="36" t="s">
        <v>709</v>
      </c>
      <c r="C89" s="779"/>
      <c r="D89" s="83" t="s">
        <v>99</v>
      </c>
      <c r="E89" s="83" t="s">
        <v>263</v>
      </c>
      <c r="F89" s="83" t="s">
        <v>264</v>
      </c>
      <c r="G89" s="83" t="s">
        <v>265</v>
      </c>
      <c r="H89" s="343" t="s">
        <v>710</v>
      </c>
      <c r="I89" s="343" t="s">
        <v>711</v>
      </c>
      <c r="J89" s="343" t="s">
        <v>712</v>
      </c>
      <c r="K89" s="41">
        <v>44197</v>
      </c>
      <c r="L89" s="41">
        <v>44561</v>
      </c>
      <c r="M89" s="343" t="s">
        <v>89</v>
      </c>
      <c r="N89" s="343" t="s">
        <v>90</v>
      </c>
      <c r="O89" s="343">
        <v>1</v>
      </c>
      <c r="P89" s="111">
        <f t="shared" si="9"/>
        <v>0.99999999999999989</v>
      </c>
      <c r="Q89" s="217">
        <v>0.05</v>
      </c>
      <c r="R89" s="217">
        <v>0</v>
      </c>
      <c r="S89" s="217"/>
      <c r="T89" s="32" t="s">
        <v>681</v>
      </c>
      <c r="U89" s="217">
        <v>0.108</v>
      </c>
      <c r="V89" s="217"/>
      <c r="W89" s="32" t="s">
        <v>713</v>
      </c>
      <c r="X89" s="217">
        <v>0.17499999999999999</v>
      </c>
      <c r="Y89" s="217"/>
      <c r="Z89" s="217"/>
      <c r="AA89" s="217">
        <v>0.109</v>
      </c>
      <c r="AB89" s="217"/>
      <c r="AC89" s="217"/>
      <c r="AD89" s="217">
        <v>0</v>
      </c>
      <c r="AE89" s="217"/>
      <c r="AF89" s="217"/>
      <c r="AG89" s="217">
        <v>0.108</v>
      </c>
      <c r="AH89" s="217"/>
      <c r="AI89" s="217"/>
      <c r="AJ89" s="217">
        <v>0</v>
      </c>
      <c r="AK89" s="217"/>
      <c r="AL89" s="217"/>
      <c r="AM89" s="217">
        <v>0.108</v>
      </c>
      <c r="AN89" s="217"/>
      <c r="AO89" s="217"/>
      <c r="AP89" s="217">
        <v>0.17499999999999999</v>
      </c>
      <c r="AQ89" s="217"/>
      <c r="AR89" s="217"/>
      <c r="AS89" s="217">
        <v>0.109</v>
      </c>
      <c r="AT89" s="217"/>
      <c r="AU89" s="217"/>
      <c r="AV89" s="217">
        <v>0</v>
      </c>
      <c r="AW89" s="217"/>
      <c r="AX89" s="217"/>
      <c r="AY89" s="217">
        <v>0.108</v>
      </c>
      <c r="AZ89" s="217"/>
      <c r="BA89" s="61"/>
      <c r="BB89" s="185" t="s">
        <v>142</v>
      </c>
      <c r="BC89" s="300" t="s">
        <v>153</v>
      </c>
      <c r="BD89" s="300" t="s">
        <v>533</v>
      </c>
      <c r="BE89" s="300" t="s">
        <v>692</v>
      </c>
      <c r="BF89" s="300" t="s">
        <v>113</v>
      </c>
      <c r="BG89" s="300" t="s">
        <v>154</v>
      </c>
      <c r="BH89" s="300" t="s">
        <v>115</v>
      </c>
      <c r="BI89" s="162">
        <v>0</v>
      </c>
      <c r="BJ89" s="162" t="s">
        <v>683</v>
      </c>
      <c r="BK89" s="162" t="s">
        <v>714</v>
      </c>
      <c r="BL89" s="53">
        <v>1</v>
      </c>
      <c r="BM89" s="53">
        <v>0</v>
      </c>
      <c r="BN89" s="53">
        <v>1</v>
      </c>
      <c r="BO89" s="53">
        <v>2</v>
      </c>
      <c r="BP89" s="349">
        <f t="shared" si="11"/>
        <v>0.39199999999999996</v>
      </c>
      <c r="BQ89" s="349">
        <f t="shared" si="12"/>
        <v>0</v>
      </c>
      <c r="BR89" s="159">
        <f t="shared" si="10"/>
        <v>0</v>
      </c>
    </row>
    <row r="90" spans="2:71" s="34" customFormat="1" ht="110.25" customHeight="1" thickBot="1">
      <c r="B90" s="36" t="s">
        <v>715</v>
      </c>
      <c r="C90" s="143" t="s">
        <v>716</v>
      </c>
      <c r="D90" s="144" t="s">
        <v>67</v>
      </c>
      <c r="E90" s="144" t="s">
        <v>68</v>
      </c>
      <c r="F90" s="144" t="s">
        <v>69</v>
      </c>
      <c r="G90" s="144" t="s">
        <v>454</v>
      </c>
      <c r="H90" s="146" t="s">
        <v>717</v>
      </c>
      <c r="I90" s="146" t="s">
        <v>718</v>
      </c>
      <c r="J90" s="146" t="s">
        <v>719</v>
      </c>
      <c r="K90" s="172">
        <v>44197</v>
      </c>
      <c r="L90" s="172">
        <v>44561</v>
      </c>
      <c r="M90" s="146" t="s">
        <v>73</v>
      </c>
      <c r="N90" s="146" t="s">
        <v>74</v>
      </c>
      <c r="O90" s="146">
        <v>5.4</v>
      </c>
      <c r="P90" s="173">
        <f t="shared" si="9"/>
        <v>0</v>
      </c>
      <c r="Q90" s="147">
        <v>1</v>
      </c>
      <c r="R90" s="145">
        <v>0</v>
      </c>
      <c r="S90" s="145"/>
      <c r="T90" s="145"/>
      <c r="U90" s="145">
        <v>0</v>
      </c>
      <c r="V90" s="145"/>
      <c r="W90" s="145"/>
      <c r="X90" s="145">
        <v>0</v>
      </c>
      <c r="Y90" s="145"/>
      <c r="Z90" s="145"/>
      <c r="AA90" s="145">
        <v>0</v>
      </c>
      <c r="AB90" s="145"/>
      <c r="AC90" s="145"/>
      <c r="AD90" s="145">
        <v>0</v>
      </c>
      <c r="AE90" s="145"/>
      <c r="AF90" s="145"/>
      <c r="AG90" s="145">
        <v>0</v>
      </c>
      <c r="AH90" s="145"/>
      <c r="AI90" s="145"/>
      <c r="AJ90" s="145">
        <v>0</v>
      </c>
      <c r="AK90" s="145"/>
      <c r="AL90" s="145"/>
      <c r="AM90" s="145">
        <v>0</v>
      </c>
      <c r="AN90" s="145"/>
      <c r="AO90" s="145"/>
      <c r="AP90" s="145">
        <v>0</v>
      </c>
      <c r="AQ90" s="145"/>
      <c r="AR90" s="145"/>
      <c r="AS90" s="145">
        <v>0</v>
      </c>
      <c r="AT90" s="145"/>
      <c r="AU90" s="145"/>
      <c r="AV90" s="145">
        <v>0</v>
      </c>
      <c r="AW90" s="145"/>
      <c r="AX90" s="145"/>
      <c r="AY90" s="145">
        <v>0</v>
      </c>
      <c r="AZ90" s="145"/>
      <c r="BA90" s="200"/>
      <c r="BB90" s="195" t="s">
        <v>142</v>
      </c>
      <c r="BC90" s="312" t="s">
        <v>153</v>
      </c>
      <c r="BD90" s="312" t="s">
        <v>720</v>
      </c>
      <c r="BE90" s="312" t="s">
        <v>721</v>
      </c>
      <c r="BF90" s="312" t="s">
        <v>80</v>
      </c>
      <c r="BG90" s="312" t="s">
        <v>722</v>
      </c>
      <c r="BH90" s="312" t="s">
        <v>501</v>
      </c>
      <c r="BI90" s="174">
        <v>0</v>
      </c>
      <c r="BJ90" s="174" t="s">
        <v>723</v>
      </c>
      <c r="BK90" s="174" t="s">
        <v>724</v>
      </c>
      <c r="BL90" s="175">
        <v>13</v>
      </c>
      <c r="BM90" s="175">
        <v>0</v>
      </c>
      <c r="BN90" s="175">
        <v>1</v>
      </c>
      <c r="BO90" s="175">
        <v>14</v>
      </c>
      <c r="BP90" s="349">
        <f t="shared" si="11"/>
        <v>0</v>
      </c>
      <c r="BQ90" s="349">
        <f t="shared" si="12"/>
        <v>0</v>
      </c>
      <c r="BR90" s="148" t="str">
        <f t="shared" si="10"/>
        <v>No programación, No avance</v>
      </c>
      <c r="BS90" s="34" t="e">
        <f>+AVERAGE(BR90)</f>
        <v>#DIV/0!</v>
      </c>
    </row>
    <row r="91" spans="2:71" s="34" customFormat="1" ht="110.25" customHeight="1">
      <c r="B91" s="36" t="s">
        <v>725</v>
      </c>
      <c r="C91" s="777" t="s">
        <v>726</v>
      </c>
      <c r="D91" s="84" t="s">
        <v>99</v>
      </c>
      <c r="E91" s="84" t="s">
        <v>263</v>
      </c>
      <c r="F91" s="84" t="s">
        <v>264</v>
      </c>
      <c r="G91" s="84" t="s">
        <v>727</v>
      </c>
      <c r="H91" s="93" t="s">
        <v>728</v>
      </c>
      <c r="I91" s="93" t="s">
        <v>729</v>
      </c>
      <c r="J91" s="93" t="s">
        <v>730</v>
      </c>
      <c r="K91" s="43">
        <v>44197</v>
      </c>
      <c r="L91" s="43">
        <v>44561</v>
      </c>
      <c r="M91" s="93" t="s">
        <v>429</v>
      </c>
      <c r="N91" s="93" t="s">
        <v>430</v>
      </c>
      <c r="O91" s="93">
        <v>1000000</v>
      </c>
      <c r="P91" s="110">
        <f t="shared" si="9"/>
        <v>1000000</v>
      </c>
      <c r="Q91" s="283">
        <v>1</v>
      </c>
      <c r="R91" s="283">
        <v>0</v>
      </c>
      <c r="S91" s="283"/>
      <c r="T91" s="283" t="s">
        <v>731</v>
      </c>
      <c r="U91" s="283">
        <v>0</v>
      </c>
      <c r="V91" s="283"/>
      <c r="W91" s="283" t="s">
        <v>731</v>
      </c>
      <c r="X91" s="283">
        <v>0</v>
      </c>
      <c r="Y91" s="283"/>
      <c r="Z91" s="283"/>
      <c r="AA91" s="283">
        <v>0</v>
      </c>
      <c r="AB91" s="283"/>
      <c r="AC91" s="283"/>
      <c r="AD91" s="283">
        <v>0</v>
      </c>
      <c r="AE91" s="283"/>
      <c r="AF91" s="283"/>
      <c r="AG91" s="283">
        <v>500000</v>
      </c>
      <c r="AH91" s="283"/>
      <c r="AI91" s="283"/>
      <c r="AJ91" s="283">
        <v>0</v>
      </c>
      <c r="AK91" s="283"/>
      <c r="AL91" s="283"/>
      <c r="AM91" s="283">
        <v>0</v>
      </c>
      <c r="AN91" s="283"/>
      <c r="AO91" s="283"/>
      <c r="AP91" s="283">
        <v>0</v>
      </c>
      <c r="AQ91" s="283"/>
      <c r="AR91" s="283"/>
      <c r="AS91" s="283">
        <v>0</v>
      </c>
      <c r="AT91" s="283"/>
      <c r="AU91" s="283"/>
      <c r="AV91" s="283">
        <v>0</v>
      </c>
      <c r="AW91" s="283"/>
      <c r="AX91" s="283"/>
      <c r="AY91" s="283">
        <v>500000</v>
      </c>
      <c r="AZ91" s="283"/>
      <c r="BA91" s="62"/>
      <c r="BB91" s="189" t="s">
        <v>142</v>
      </c>
      <c r="BC91" s="310" t="s">
        <v>509</v>
      </c>
      <c r="BD91" s="310" t="s">
        <v>565</v>
      </c>
      <c r="BE91" s="310" t="s">
        <v>732</v>
      </c>
      <c r="BF91" s="310" t="s">
        <v>113</v>
      </c>
      <c r="BG91" s="310" t="s">
        <v>733</v>
      </c>
      <c r="BH91" s="310" t="s">
        <v>82</v>
      </c>
      <c r="BI91" s="45" t="s">
        <v>734</v>
      </c>
      <c r="BJ91" s="45" t="s">
        <v>735</v>
      </c>
      <c r="BK91" s="45" t="s">
        <v>736</v>
      </c>
      <c r="BL91" s="46">
        <v>1</v>
      </c>
      <c r="BM91" s="46">
        <v>0</v>
      </c>
      <c r="BN91" s="46">
        <v>0</v>
      </c>
      <c r="BO91" s="46">
        <v>1</v>
      </c>
      <c r="BP91" s="349">
        <f t="shared" si="11"/>
        <v>0</v>
      </c>
      <c r="BQ91" s="349">
        <f t="shared" si="12"/>
        <v>0</v>
      </c>
      <c r="BR91" s="218" t="str">
        <f t="shared" si="10"/>
        <v>No programación, No avance</v>
      </c>
      <c r="BS91" s="34">
        <f>+AVERAGE(BR91:BR99)</f>
        <v>0</v>
      </c>
    </row>
    <row r="92" spans="2:71" s="34" customFormat="1" ht="110.25" customHeight="1">
      <c r="B92" s="36" t="s">
        <v>737</v>
      </c>
      <c r="C92" s="778"/>
      <c r="D92" s="81" t="s">
        <v>177</v>
      </c>
      <c r="E92" s="81" t="s">
        <v>310</v>
      </c>
      <c r="F92" s="81" t="s">
        <v>179</v>
      </c>
      <c r="G92" s="81" t="s">
        <v>738</v>
      </c>
      <c r="H92" s="342" t="s">
        <v>739</v>
      </c>
      <c r="I92" s="342" t="s">
        <v>740</v>
      </c>
      <c r="J92" s="342" t="s">
        <v>741</v>
      </c>
      <c r="K92" s="38">
        <v>44197</v>
      </c>
      <c r="L92" s="38">
        <v>44561</v>
      </c>
      <c r="M92" s="342" t="s">
        <v>73</v>
      </c>
      <c r="N92" s="342" t="s">
        <v>74</v>
      </c>
      <c r="O92" s="342">
        <v>36</v>
      </c>
      <c r="P92" s="104">
        <f t="shared" si="9"/>
        <v>36</v>
      </c>
      <c r="Q92" s="349">
        <v>1</v>
      </c>
      <c r="R92" s="349">
        <v>0</v>
      </c>
      <c r="S92" s="349"/>
      <c r="T92" s="349" t="s">
        <v>731</v>
      </c>
      <c r="U92" s="349">
        <v>0</v>
      </c>
      <c r="V92" s="349"/>
      <c r="W92" s="349" t="s">
        <v>731</v>
      </c>
      <c r="X92" s="349">
        <v>9</v>
      </c>
      <c r="Y92" s="349"/>
      <c r="Z92" s="349"/>
      <c r="AA92" s="349">
        <v>0</v>
      </c>
      <c r="AB92" s="349"/>
      <c r="AC92" s="349"/>
      <c r="AD92" s="349">
        <v>0</v>
      </c>
      <c r="AE92" s="349"/>
      <c r="AF92" s="349"/>
      <c r="AG92" s="349">
        <v>9</v>
      </c>
      <c r="AH92" s="349"/>
      <c r="AI92" s="349"/>
      <c r="AJ92" s="349">
        <v>0</v>
      </c>
      <c r="AK92" s="349"/>
      <c r="AL92" s="349"/>
      <c r="AM92" s="349">
        <v>0</v>
      </c>
      <c r="AN92" s="349"/>
      <c r="AO92" s="349"/>
      <c r="AP92" s="349">
        <v>9</v>
      </c>
      <c r="AQ92" s="349"/>
      <c r="AR92" s="349"/>
      <c r="AS92" s="349">
        <v>0</v>
      </c>
      <c r="AT92" s="349"/>
      <c r="AU92" s="349"/>
      <c r="AV92" s="349">
        <v>0</v>
      </c>
      <c r="AW92" s="349"/>
      <c r="AX92" s="349"/>
      <c r="AY92" s="349">
        <v>9</v>
      </c>
      <c r="AZ92" s="349"/>
      <c r="BA92" s="59"/>
      <c r="BB92" s="184" t="s">
        <v>142</v>
      </c>
      <c r="BC92" s="299" t="s">
        <v>153</v>
      </c>
      <c r="BD92" s="299" t="s">
        <v>692</v>
      </c>
      <c r="BE92" s="299" t="s">
        <v>742</v>
      </c>
      <c r="BF92" s="299" t="s">
        <v>463</v>
      </c>
      <c r="BG92" s="299" t="s">
        <v>733</v>
      </c>
      <c r="BH92" s="299" t="s">
        <v>82</v>
      </c>
      <c r="BI92" s="48" t="s">
        <v>734</v>
      </c>
      <c r="BJ92" s="48" t="s">
        <v>735</v>
      </c>
      <c r="BK92" s="48" t="s">
        <v>736</v>
      </c>
      <c r="BL92" s="49">
        <v>10</v>
      </c>
      <c r="BM92" s="49">
        <v>2</v>
      </c>
      <c r="BN92" s="49">
        <v>0</v>
      </c>
      <c r="BO92" s="49">
        <v>12</v>
      </c>
      <c r="BP92" s="349">
        <f t="shared" si="11"/>
        <v>9</v>
      </c>
      <c r="BQ92" s="349">
        <f t="shared" si="12"/>
        <v>0</v>
      </c>
      <c r="BR92" s="219">
        <f t="shared" si="10"/>
        <v>0</v>
      </c>
    </row>
    <row r="93" spans="2:71" s="34" customFormat="1" ht="110.25" customHeight="1">
      <c r="B93" s="36" t="s">
        <v>743</v>
      </c>
      <c r="C93" s="778"/>
      <c r="D93" s="81" t="s">
        <v>67</v>
      </c>
      <c r="E93" s="81" t="s">
        <v>68</v>
      </c>
      <c r="F93" s="81" t="s">
        <v>69</v>
      </c>
      <c r="G93" s="81" t="s">
        <v>454</v>
      </c>
      <c r="H93" s="342" t="s">
        <v>744</v>
      </c>
      <c r="I93" s="342" t="s">
        <v>745</v>
      </c>
      <c r="J93" s="342" t="s">
        <v>746</v>
      </c>
      <c r="K93" s="38">
        <v>44197</v>
      </c>
      <c r="L93" s="38">
        <v>44561</v>
      </c>
      <c r="M93" s="342" t="s">
        <v>73</v>
      </c>
      <c r="N93" s="342" t="s">
        <v>74</v>
      </c>
      <c r="O93" s="342">
        <v>1</v>
      </c>
      <c r="P93" s="104">
        <f t="shared" si="9"/>
        <v>1</v>
      </c>
      <c r="Q93" s="349">
        <v>1</v>
      </c>
      <c r="R93" s="349">
        <v>0</v>
      </c>
      <c r="S93" s="349"/>
      <c r="T93" s="349" t="s">
        <v>731</v>
      </c>
      <c r="U93" s="349">
        <v>0</v>
      </c>
      <c r="V93" s="349"/>
      <c r="W93" s="349" t="s">
        <v>731</v>
      </c>
      <c r="X93" s="349">
        <v>0</v>
      </c>
      <c r="Y93" s="349"/>
      <c r="Z93" s="349"/>
      <c r="AA93" s="349">
        <v>0</v>
      </c>
      <c r="AB93" s="349"/>
      <c r="AC93" s="349"/>
      <c r="AD93" s="349">
        <v>0</v>
      </c>
      <c r="AE93" s="349"/>
      <c r="AF93" s="349"/>
      <c r="AG93" s="349">
        <v>0</v>
      </c>
      <c r="AH93" s="349"/>
      <c r="AI93" s="349"/>
      <c r="AJ93" s="349">
        <v>1</v>
      </c>
      <c r="AK93" s="349"/>
      <c r="AL93" s="349"/>
      <c r="AM93" s="349">
        <v>0</v>
      </c>
      <c r="AN93" s="349"/>
      <c r="AO93" s="349"/>
      <c r="AP93" s="349">
        <v>0</v>
      </c>
      <c r="AQ93" s="349"/>
      <c r="AR93" s="349"/>
      <c r="AS93" s="349">
        <v>0</v>
      </c>
      <c r="AT93" s="349"/>
      <c r="AU93" s="349"/>
      <c r="AV93" s="349">
        <v>0</v>
      </c>
      <c r="AW93" s="349"/>
      <c r="AX93" s="349"/>
      <c r="AY93" s="349">
        <v>0</v>
      </c>
      <c r="AZ93" s="349"/>
      <c r="BA93" s="59"/>
      <c r="BB93" s="184" t="s">
        <v>142</v>
      </c>
      <c r="BC93" s="299" t="s">
        <v>153</v>
      </c>
      <c r="BD93" s="299" t="s">
        <v>111</v>
      </c>
      <c r="BE93" s="299" t="s">
        <v>112</v>
      </c>
      <c r="BF93" s="299" t="s">
        <v>80</v>
      </c>
      <c r="BG93" s="299" t="s">
        <v>747</v>
      </c>
      <c r="BH93" s="299" t="s">
        <v>82</v>
      </c>
      <c r="BI93" s="48">
        <v>0</v>
      </c>
      <c r="BJ93" s="48" t="s">
        <v>748</v>
      </c>
      <c r="BK93" s="48" t="s">
        <v>748</v>
      </c>
      <c r="BL93" s="49">
        <v>12</v>
      </c>
      <c r="BM93" s="49">
        <v>0</v>
      </c>
      <c r="BN93" s="49">
        <v>1</v>
      </c>
      <c r="BO93" s="49">
        <v>13</v>
      </c>
      <c r="BP93" s="349">
        <f t="shared" si="11"/>
        <v>0</v>
      </c>
      <c r="BQ93" s="349">
        <f t="shared" si="12"/>
        <v>0</v>
      </c>
      <c r="BR93" s="219" t="str">
        <f t="shared" si="10"/>
        <v>No programación, No avance</v>
      </c>
    </row>
    <row r="94" spans="2:71" s="34" customFormat="1" ht="110.25" customHeight="1">
      <c r="B94" s="36" t="s">
        <v>749</v>
      </c>
      <c r="C94" s="778"/>
      <c r="D94" s="81" t="s">
        <v>67</v>
      </c>
      <c r="E94" s="81" t="s">
        <v>68</v>
      </c>
      <c r="F94" s="81" t="s">
        <v>69</v>
      </c>
      <c r="G94" s="81" t="s">
        <v>454</v>
      </c>
      <c r="H94" s="342" t="s">
        <v>750</v>
      </c>
      <c r="I94" s="342" t="s">
        <v>751</v>
      </c>
      <c r="J94" s="342" t="s">
        <v>752</v>
      </c>
      <c r="K94" s="38">
        <v>44197</v>
      </c>
      <c r="L94" s="38">
        <v>44561</v>
      </c>
      <c r="M94" s="342" t="s">
        <v>89</v>
      </c>
      <c r="N94" s="342" t="s">
        <v>90</v>
      </c>
      <c r="O94" s="342">
        <v>1</v>
      </c>
      <c r="P94" s="104">
        <f t="shared" si="9"/>
        <v>1</v>
      </c>
      <c r="Q94" s="277">
        <v>0.01</v>
      </c>
      <c r="R94" s="349">
        <v>0</v>
      </c>
      <c r="S94" s="349"/>
      <c r="T94" s="349" t="s">
        <v>731</v>
      </c>
      <c r="U94" s="349">
        <v>0</v>
      </c>
      <c r="V94" s="349"/>
      <c r="W94" s="349" t="s">
        <v>731</v>
      </c>
      <c r="X94" s="349">
        <v>0</v>
      </c>
      <c r="Y94" s="349"/>
      <c r="Z94" s="349"/>
      <c r="AA94" s="349">
        <v>0</v>
      </c>
      <c r="AB94" s="349"/>
      <c r="AC94" s="349"/>
      <c r="AD94" s="349">
        <v>0</v>
      </c>
      <c r="AE94" s="349"/>
      <c r="AF94" s="349"/>
      <c r="AG94" s="349">
        <v>0</v>
      </c>
      <c r="AH94" s="349"/>
      <c r="AI94" s="349"/>
      <c r="AJ94" s="349">
        <v>0</v>
      </c>
      <c r="AK94" s="349"/>
      <c r="AL94" s="349"/>
      <c r="AM94" s="349">
        <v>0</v>
      </c>
      <c r="AN94" s="349"/>
      <c r="AO94" s="349"/>
      <c r="AP94" s="349">
        <v>0</v>
      </c>
      <c r="AQ94" s="349"/>
      <c r="AR94" s="349"/>
      <c r="AS94" s="349">
        <v>0</v>
      </c>
      <c r="AT94" s="349"/>
      <c r="AU94" s="349"/>
      <c r="AV94" s="349">
        <v>0</v>
      </c>
      <c r="AW94" s="349"/>
      <c r="AX94" s="349"/>
      <c r="AY94" s="349">
        <v>1</v>
      </c>
      <c r="AZ94" s="349"/>
      <c r="BA94" s="59"/>
      <c r="BB94" s="184" t="s">
        <v>142</v>
      </c>
      <c r="BC94" s="299" t="s">
        <v>153</v>
      </c>
      <c r="BD94" s="299" t="s">
        <v>302</v>
      </c>
      <c r="BE94" s="299" t="s">
        <v>91</v>
      </c>
      <c r="BF94" s="299" t="s">
        <v>92</v>
      </c>
      <c r="BG94" s="299" t="s">
        <v>747</v>
      </c>
      <c r="BH94" s="299" t="s">
        <v>82</v>
      </c>
      <c r="BI94" s="48">
        <v>0</v>
      </c>
      <c r="BJ94" s="48" t="s">
        <v>753</v>
      </c>
      <c r="BK94" s="48" t="s">
        <v>753</v>
      </c>
      <c r="BL94" s="49">
        <v>13</v>
      </c>
      <c r="BM94" s="49">
        <v>0</v>
      </c>
      <c r="BN94" s="49">
        <v>1</v>
      </c>
      <c r="BO94" s="49">
        <v>14</v>
      </c>
      <c r="BP94" s="349">
        <f t="shared" si="11"/>
        <v>0</v>
      </c>
      <c r="BQ94" s="349">
        <f t="shared" si="12"/>
        <v>0</v>
      </c>
      <c r="BR94" s="219" t="str">
        <f t="shared" si="10"/>
        <v>No programación, No avance</v>
      </c>
    </row>
    <row r="95" spans="2:71" s="34" customFormat="1" ht="110.25" customHeight="1">
      <c r="B95" s="36" t="s">
        <v>754</v>
      </c>
      <c r="C95" s="778"/>
      <c r="D95" s="81" t="s">
        <v>67</v>
      </c>
      <c r="E95" s="81" t="s">
        <v>68</v>
      </c>
      <c r="F95" s="81" t="s">
        <v>69</v>
      </c>
      <c r="G95" s="81" t="s">
        <v>454</v>
      </c>
      <c r="H95" s="342" t="s">
        <v>755</v>
      </c>
      <c r="I95" s="342" t="s">
        <v>756</v>
      </c>
      <c r="J95" s="342" t="s">
        <v>757</v>
      </c>
      <c r="K95" s="38">
        <v>44197</v>
      </c>
      <c r="L95" s="38">
        <v>44561</v>
      </c>
      <c r="M95" s="342" t="s">
        <v>89</v>
      </c>
      <c r="N95" s="342" t="s">
        <v>90</v>
      </c>
      <c r="O95" s="342">
        <v>1</v>
      </c>
      <c r="P95" s="104">
        <f t="shared" si="9"/>
        <v>1</v>
      </c>
      <c r="Q95" s="277">
        <v>0.01</v>
      </c>
      <c r="R95" s="349">
        <v>0</v>
      </c>
      <c r="S95" s="349"/>
      <c r="T95" s="349" t="s">
        <v>731</v>
      </c>
      <c r="U95" s="349">
        <v>0</v>
      </c>
      <c r="V95" s="349"/>
      <c r="W95" s="349" t="s">
        <v>731</v>
      </c>
      <c r="X95" s="349">
        <v>0</v>
      </c>
      <c r="Y95" s="349"/>
      <c r="Z95" s="349"/>
      <c r="AA95" s="349">
        <v>0</v>
      </c>
      <c r="AB95" s="349"/>
      <c r="AC95" s="349"/>
      <c r="AD95" s="349">
        <v>0</v>
      </c>
      <c r="AE95" s="349"/>
      <c r="AF95" s="349"/>
      <c r="AG95" s="349">
        <v>0</v>
      </c>
      <c r="AH95" s="349"/>
      <c r="AI95" s="349"/>
      <c r="AJ95" s="349">
        <v>0</v>
      </c>
      <c r="AK95" s="349"/>
      <c r="AL95" s="349"/>
      <c r="AM95" s="349">
        <v>0</v>
      </c>
      <c r="AN95" s="349"/>
      <c r="AO95" s="349"/>
      <c r="AP95" s="349">
        <v>0</v>
      </c>
      <c r="AQ95" s="349"/>
      <c r="AR95" s="349"/>
      <c r="AS95" s="349">
        <v>0</v>
      </c>
      <c r="AT95" s="349"/>
      <c r="AU95" s="349"/>
      <c r="AV95" s="349">
        <v>0</v>
      </c>
      <c r="AW95" s="349"/>
      <c r="AX95" s="349"/>
      <c r="AY95" s="349">
        <v>1</v>
      </c>
      <c r="AZ95" s="349"/>
      <c r="BA95" s="59"/>
      <c r="BB95" s="184" t="s">
        <v>142</v>
      </c>
      <c r="BC95" s="299" t="s">
        <v>77</v>
      </c>
      <c r="BD95" s="299" t="s">
        <v>565</v>
      </c>
      <c r="BE95" s="299" t="s">
        <v>732</v>
      </c>
      <c r="BF95" s="299" t="s">
        <v>80</v>
      </c>
      <c r="BG95" s="299" t="s">
        <v>580</v>
      </c>
      <c r="BH95" s="299" t="s">
        <v>82</v>
      </c>
      <c r="BI95" s="48">
        <v>0</v>
      </c>
      <c r="BJ95" s="48" t="s">
        <v>753</v>
      </c>
      <c r="BK95" s="48" t="s">
        <v>753</v>
      </c>
      <c r="BL95" s="49">
        <v>13</v>
      </c>
      <c r="BM95" s="49">
        <v>0</v>
      </c>
      <c r="BN95" s="49">
        <v>1</v>
      </c>
      <c r="BO95" s="49">
        <v>14</v>
      </c>
      <c r="BP95" s="349">
        <f t="shared" si="11"/>
        <v>0</v>
      </c>
      <c r="BQ95" s="349">
        <f t="shared" si="12"/>
        <v>0</v>
      </c>
      <c r="BR95" s="219" t="str">
        <f t="shared" si="10"/>
        <v>No programación, No avance</v>
      </c>
    </row>
    <row r="96" spans="2:71" s="34" customFormat="1" ht="110.25" customHeight="1">
      <c r="B96" s="36" t="s">
        <v>758</v>
      </c>
      <c r="C96" s="778"/>
      <c r="D96" s="81" t="s">
        <v>67</v>
      </c>
      <c r="E96" s="81" t="s">
        <v>68</v>
      </c>
      <c r="F96" s="81" t="s">
        <v>69</v>
      </c>
      <c r="G96" s="81" t="s">
        <v>454</v>
      </c>
      <c r="H96" s="342" t="s">
        <v>759</v>
      </c>
      <c r="I96" s="342" t="s">
        <v>760</v>
      </c>
      <c r="J96" s="342" t="s">
        <v>761</v>
      </c>
      <c r="K96" s="38">
        <v>44197</v>
      </c>
      <c r="L96" s="38">
        <v>44561</v>
      </c>
      <c r="M96" s="342" t="s">
        <v>73</v>
      </c>
      <c r="N96" s="342" t="s">
        <v>74</v>
      </c>
      <c r="O96" s="342">
        <v>4</v>
      </c>
      <c r="P96" s="104">
        <f t="shared" si="9"/>
        <v>4</v>
      </c>
      <c r="Q96" s="349">
        <v>1</v>
      </c>
      <c r="R96" s="349">
        <v>0</v>
      </c>
      <c r="S96" s="349"/>
      <c r="T96" s="349" t="s">
        <v>731</v>
      </c>
      <c r="U96" s="349">
        <v>0</v>
      </c>
      <c r="V96" s="349"/>
      <c r="W96" s="349" t="s">
        <v>731</v>
      </c>
      <c r="X96" s="349">
        <v>0</v>
      </c>
      <c r="Y96" s="349"/>
      <c r="Z96" s="349"/>
      <c r="AA96" s="349">
        <v>0</v>
      </c>
      <c r="AB96" s="349"/>
      <c r="AC96" s="349"/>
      <c r="AD96" s="349">
        <v>0</v>
      </c>
      <c r="AE96" s="349"/>
      <c r="AF96" s="349"/>
      <c r="AG96" s="349">
        <v>0</v>
      </c>
      <c r="AH96" s="349"/>
      <c r="AI96" s="349"/>
      <c r="AJ96" s="349">
        <v>0</v>
      </c>
      <c r="AK96" s="349"/>
      <c r="AL96" s="349"/>
      <c r="AM96" s="349">
        <v>0</v>
      </c>
      <c r="AN96" s="349"/>
      <c r="AO96" s="349"/>
      <c r="AP96" s="349">
        <v>0</v>
      </c>
      <c r="AQ96" s="349"/>
      <c r="AR96" s="349"/>
      <c r="AS96" s="349">
        <v>0</v>
      </c>
      <c r="AT96" s="349"/>
      <c r="AU96" s="349"/>
      <c r="AV96" s="349">
        <v>0</v>
      </c>
      <c r="AW96" s="349"/>
      <c r="AX96" s="349"/>
      <c r="AY96" s="349">
        <v>4</v>
      </c>
      <c r="AZ96" s="349"/>
      <c r="BA96" s="59"/>
      <c r="BB96" s="184" t="s">
        <v>142</v>
      </c>
      <c r="BC96" s="299" t="s">
        <v>77</v>
      </c>
      <c r="BD96" s="299" t="s">
        <v>302</v>
      </c>
      <c r="BE96" s="299" t="s">
        <v>91</v>
      </c>
      <c r="BF96" s="299" t="s">
        <v>80</v>
      </c>
      <c r="BG96" s="299" t="s">
        <v>580</v>
      </c>
      <c r="BH96" s="299" t="s">
        <v>82</v>
      </c>
      <c r="BI96" s="48">
        <v>0</v>
      </c>
      <c r="BJ96" s="48" t="s">
        <v>753</v>
      </c>
      <c r="BK96" s="48" t="s">
        <v>753</v>
      </c>
      <c r="BL96" s="49">
        <v>13</v>
      </c>
      <c r="BM96" s="49">
        <v>0</v>
      </c>
      <c r="BN96" s="49">
        <v>1</v>
      </c>
      <c r="BO96" s="49">
        <v>14</v>
      </c>
      <c r="BP96" s="349">
        <f t="shared" si="11"/>
        <v>0</v>
      </c>
      <c r="BQ96" s="349">
        <f t="shared" si="12"/>
        <v>0</v>
      </c>
      <c r="BR96" s="219" t="str">
        <f t="shared" si="10"/>
        <v>No programación, No avance</v>
      </c>
    </row>
    <row r="97" spans="2:71" s="34" customFormat="1" ht="110.25" customHeight="1">
      <c r="B97" s="36" t="s">
        <v>762</v>
      </c>
      <c r="C97" s="778"/>
      <c r="D97" s="81" t="s">
        <v>67</v>
      </c>
      <c r="E97" s="81" t="s">
        <v>68</v>
      </c>
      <c r="F97" s="81" t="s">
        <v>69</v>
      </c>
      <c r="G97" s="81" t="s">
        <v>454</v>
      </c>
      <c r="H97" s="342" t="s">
        <v>763</v>
      </c>
      <c r="I97" s="342" t="s">
        <v>764</v>
      </c>
      <c r="J97" s="342" t="s">
        <v>765</v>
      </c>
      <c r="K97" s="38">
        <v>44197</v>
      </c>
      <c r="L97" s="38">
        <v>44561</v>
      </c>
      <c r="M97" s="342" t="s">
        <v>89</v>
      </c>
      <c r="N97" s="342" t="s">
        <v>90</v>
      </c>
      <c r="O97" s="342">
        <v>0.83199999999999996</v>
      </c>
      <c r="P97" s="104">
        <f t="shared" si="9"/>
        <v>0.83199999999999996</v>
      </c>
      <c r="Q97" s="277">
        <v>0.01</v>
      </c>
      <c r="R97" s="349">
        <v>0</v>
      </c>
      <c r="S97" s="349"/>
      <c r="T97" s="349" t="s">
        <v>731</v>
      </c>
      <c r="U97" s="349">
        <v>0</v>
      </c>
      <c r="V97" s="349"/>
      <c r="W97" s="349" t="s">
        <v>731</v>
      </c>
      <c r="X97" s="349">
        <v>0</v>
      </c>
      <c r="Y97" s="349"/>
      <c r="Z97" s="349"/>
      <c r="AA97" s="349">
        <v>0</v>
      </c>
      <c r="AB97" s="349"/>
      <c r="AC97" s="349"/>
      <c r="AD97" s="349">
        <v>0</v>
      </c>
      <c r="AE97" s="349"/>
      <c r="AF97" s="349"/>
      <c r="AG97" s="349">
        <v>0</v>
      </c>
      <c r="AH97" s="349"/>
      <c r="AI97" s="349"/>
      <c r="AJ97" s="349">
        <v>0</v>
      </c>
      <c r="AK97" s="349"/>
      <c r="AL97" s="349"/>
      <c r="AM97" s="349">
        <v>0</v>
      </c>
      <c r="AN97" s="349"/>
      <c r="AO97" s="349"/>
      <c r="AP97" s="349">
        <v>0</v>
      </c>
      <c r="AQ97" s="349"/>
      <c r="AR97" s="349"/>
      <c r="AS97" s="349">
        <v>0</v>
      </c>
      <c r="AT97" s="349"/>
      <c r="AU97" s="349"/>
      <c r="AV97" s="349">
        <v>0</v>
      </c>
      <c r="AW97" s="349"/>
      <c r="AX97" s="349"/>
      <c r="AY97" s="349">
        <v>0.83199999999999996</v>
      </c>
      <c r="AZ97" s="349"/>
      <c r="BA97" s="59"/>
      <c r="BB97" s="184" t="s">
        <v>142</v>
      </c>
      <c r="BC97" s="299" t="s">
        <v>77</v>
      </c>
      <c r="BD97" s="299" t="s">
        <v>565</v>
      </c>
      <c r="BE97" s="299" t="s">
        <v>732</v>
      </c>
      <c r="BF97" s="299" t="s">
        <v>463</v>
      </c>
      <c r="BG97" s="299" t="s">
        <v>580</v>
      </c>
      <c r="BH97" s="299" t="s">
        <v>82</v>
      </c>
      <c r="BI97" s="48">
        <v>0</v>
      </c>
      <c r="BJ97" s="48" t="s">
        <v>753</v>
      </c>
      <c r="BK97" s="48" t="s">
        <v>753</v>
      </c>
      <c r="BL97" s="49">
        <v>13</v>
      </c>
      <c r="BM97" s="49">
        <v>0</v>
      </c>
      <c r="BN97" s="49">
        <v>1</v>
      </c>
      <c r="BO97" s="49">
        <v>14</v>
      </c>
      <c r="BP97" s="349">
        <f t="shared" si="11"/>
        <v>0</v>
      </c>
      <c r="BQ97" s="349">
        <f t="shared" si="12"/>
        <v>0</v>
      </c>
      <c r="BR97" s="219" t="str">
        <f t="shared" si="10"/>
        <v>No programación, No avance</v>
      </c>
    </row>
    <row r="98" spans="2:71" s="34" customFormat="1" ht="110.25" customHeight="1">
      <c r="B98" s="36" t="s">
        <v>766</v>
      </c>
      <c r="C98" s="778"/>
      <c r="D98" s="81" t="s">
        <v>67</v>
      </c>
      <c r="E98" s="81" t="s">
        <v>68</v>
      </c>
      <c r="F98" s="81" t="s">
        <v>69</v>
      </c>
      <c r="G98" s="81" t="s">
        <v>454</v>
      </c>
      <c r="H98" s="342" t="s">
        <v>767</v>
      </c>
      <c r="I98" s="342" t="s">
        <v>768</v>
      </c>
      <c r="J98" s="342" t="s">
        <v>769</v>
      </c>
      <c r="K98" s="38">
        <v>44197</v>
      </c>
      <c r="L98" s="38">
        <v>44561</v>
      </c>
      <c r="M98" s="342" t="s">
        <v>73</v>
      </c>
      <c r="N98" s="342" t="s">
        <v>74</v>
      </c>
      <c r="O98" s="342">
        <v>4</v>
      </c>
      <c r="P98" s="104">
        <f t="shared" si="9"/>
        <v>4</v>
      </c>
      <c r="Q98" s="349">
        <v>0.5</v>
      </c>
      <c r="R98" s="349">
        <v>0</v>
      </c>
      <c r="S98" s="349"/>
      <c r="T98" s="349" t="s">
        <v>731</v>
      </c>
      <c r="U98" s="349">
        <v>1</v>
      </c>
      <c r="V98" s="349"/>
      <c r="W98" s="349" t="s">
        <v>731</v>
      </c>
      <c r="X98" s="349">
        <v>0</v>
      </c>
      <c r="Y98" s="349">
        <v>0</v>
      </c>
      <c r="Z98" s="349"/>
      <c r="AA98" s="349">
        <v>1</v>
      </c>
      <c r="AB98" s="349"/>
      <c r="AC98" s="349"/>
      <c r="AD98" s="349">
        <v>0</v>
      </c>
      <c r="AE98" s="349"/>
      <c r="AF98" s="349"/>
      <c r="AG98" s="349">
        <v>0</v>
      </c>
      <c r="AH98" s="349"/>
      <c r="AI98" s="349"/>
      <c r="AJ98" s="349">
        <v>1</v>
      </c>
      <c r="AK98" s="349"/>
      <c r="AL98" s="349"/>
      <c r="AM98" s="349">
        <v>0</v>
      </c>
      <c r="AN98" s="349"/>
      <c r="AO98" s="349"/>
      <c r="AP98" s="349">
        <v>0</v>
      </c>
      <c r="AQ98" s="349"/>
      <c r="AR98" s="349"/>
      <c r="AS98" s="349">
        <v>1</v>
      </c>
      <c r="AT98" s="349"/>
      <c r="AU98" s="349"/>
      <c r="AV98" s="349">
        <v>0</v>
      </c>
      <c r="AW98" s="349"/>
      <c r="AX98" s="349"/>
      <c r="AY98" s="349">
        <v>0</v>
      </c>
      <c r="AZ98" s="349"/>
      <c r="BA98" s="59"/>
      <c r="BB98" s="184" t="s">
        <v>142</v>
      </c>
      <c r="BC98" s="299" t="s">
        <v>153</v>
      </c>
      <c r="BD98" s="299" t="s">
        <v>111</v>
      </c>
      <c r="BE98" s="299" t="s">
        <v>112</v>
      </c>
      <c r="BF98" s="299" t="s">
        <v>463</v>
      </c>
      <c r="BG98" s="299" t="s">
        <v>580</v>
      </c>
      <c r="BH98" s="299" t="s">
        <v>82</v>
      </c>
      <c r="BI98" s="48">
        <v>0</v>
      </c>
      <c r="BJ98" s="48" t="s">
        <v>770</v>
      </c>
      <c r="BK98" s="48" t="s">
        <v>770</v>
      </c>
      <c r="BL98" s="49">
        <v>13</v>
      </c>
      <c r="BM98" s="49">
        <v>7</v>
      </c>
      <c r="BN98" s="49">
        <v>1</v>
      </c>
      <c r="BO98" s="49">
        <v>21</v>
      </c>
      <c r="BP98" s="349">
        <f t="shared" si="11"/>
        <v>2</v>
      </c>
      <c r="BQ98" s="349">
        <f t="shared" si="12"/>
        <v>0</v>
      </c>
      <c r="BR98" s="219">
        <f t="shared" si="10"/>
        <v>0</v>
      </c>
    </row>
    <row r="99" spans="2:71" s="34" customFormat="1" ht="110.25" customHeight="1" thickBot="1">
      <c r="B99" s="36" t="s">
        <v>771</v>
      </c>
      <c r="C99" s="779"/>
      <c r="D99" s="83" t="s">
        <v>67</v>
      </c>
      <c r="E99" s="83" t="s">
        <v>68</v>
      </c>
      <c r="F99" s="83" t="s">
        <v>69</v>
      </c>
      <c r="G99" s="83" t="s">
        <v>454</v>
      </c>
      <c r="H99" s="343" t="s">
        <v>767</v>
      </c>
      <c r="I99" s="343" t="s">
        <v>772</v>
      </c>
      <c r="J99" s="343" t="s">
        <v>531</v>
      </c>
      <c r="K99" s="41">
        <v>44197</v>
      </c>
      <c r="L99" s="41">
        <v>44561</v>
      </c>
      <c r="M99" s="343" t="s">
        <v>73</v>
      </c>
      <c r="N99" s="343" t="s">
        <v>90</v>
      </c>
      <c r="O99" s="343">
        <v>1</v>
      </c>
      <c r="P99" s="111">
        <f t="shared" si="9"/>
        <v>1</v>
      </c>
      <c r="Q99" s="217">
        <v>0.5</v>
      </c>
      <c r="R99" s="217">
        <v>0</v>
      </c>
      <c r="S99" s="217"/>
      <c r="T99" s="217" t="s">
        <v>731</v>
      </c>
      <c r="U99" s="217">
        <v>0</v>
      </c>
      <c r="V99" s="217"/>
      <c r="W99" s="217" t="s">
        <v>731</v>
      </c>
      <c r="X99" s="217">
        <v>0</v>
      </c>
      <c r="Y99" s="217">
        <v>0</v>
      </c>
      <c r="Z99" s="217"/>
      <c r="AA99" s="217">
        <v>0</v>
      </c>
      <c r="AB99" s="217"/>
      <c r="AC99" s="217"/>
      <c r="AD99" s="217">
        <v>0</v>
      </c>
      <c r="AE99" s="217"/>
      <c r="AF99" s="217"/>
      <c r="AG99" s="217">
        <v>0</v>
      </c>
      <c r="AH99" s="217"/>
      <c r="AI99" s="217"/>
      <c r="AJ99" s="217">
        <v>0</v>
      </c>
      <c r="AK99" s="217"/>
      <c r="AL99" s="217"/>
      <c r="AM99" s="217">
        <v>0</v>
      </c>
      <c r="AN99" s="217"/>
      <c r="AO99" s="217"/>
      <c r="AP99" s="217">
        <v>0</v>
      </c>
      <c r="AQ99" s="217"/>
      <c r="AR99" s="217"/>
      <c r="AS99" s="217">
        <v>0</v>
      </c>
      <c r="AT99" s="217"/>
      <c r="AU99" s="217"/>
      <c r="AV99" s="217">
        <v>0</v>
      </c>
      <c r="AW99" s="217"/>
      <c r="AX99" s="217"/>
      <c r="AY99" s="217">
        <v>1</v>
      </c>
      <c r="AZ99" s="217"/>
      <c r="BA99" s="61"/>
      <c r="BB99" s="185" t="s">
        <v>142</v>
      </c>
      <c r="BC99" s="300" t="s">
        <v>153</v>
      </c>
      <c r="BD99" s="300" t="s">
        <v>302</v>
      </c>
      <c r="BE99" s="300" t="s">
        <v>112</v>
      </c>
      <c r="BF99" s="300" t="s">
        <v>463</v>
      </c>
      <c r="BG99" s="300" t="s">
        <v>580</v>
      </c>
      <c r="BH99" s="300" t="s">
        <v>82</v>
      </c>
      <c r="BI99" s="52">
        <v>0</v>
      </c>
      <c r="BJ99" s="52" t="s">
        <v>770</v>
      </c>
      <c r="BK99" s="52" t="s">
        <v>770</v>
      </c>
      <c r="BL99" s="53">
        <v>14</v>
      </c>
      <c r="BM99" s="53">
        <v>0</v>
      </c>
      <c r="BN99" s="53">
        <v>1</v>
      </c>
      <c r="BO99" s="53">
        <v>15</v>
      </c>
      <c r="BP99" s="349">
        <f t="shared" si="11"/>
        <v>0</v>
      </c>
      <c r="BQ99" s="349">
        <f t="shared" si="12"/>
        <v>0</v>
      </c>
      <c r="BR99" s="159" t="str">
        <f t="shared" si="10"/>
        <v>No programación, No avance</v>
      </c>
    </row>
    <row r="100" spans="2:71" s="34" customFormat="1" ht="110.25" customHeight="1" thickBot="1">
      <c r="B100" s="36" t="s">
        <v>482</v>
      </c>
      <c r="C100" s="143" t="s">
        <v>773</v>
      </c>
      <c r="D100" s="144" t="s">
        <v>67</v>
      </c>
      <c r="E100" s="144" t="s">
        <v>68</v>
      </c>
      <c r="F100" s="144" t="s">
        <v>69</v>
      </c>
      <c r="G100" s="144" t="s">
        <v>454</v>
      </c>
      <c r="H100" s="146" t="s">
        <v>484</v>
      </c>
      <c r="I100" s="146" t="s">
        <v>774</v>
      </c>
      <c r="J100" s="146" t="s">
        <v>775</v>
      </c>
      <c r="K100" s="172">
        <v>44197</v>
      </c>
      <c r="L100" s="172">
        <v>44561</v>
      </c>
      <c r="M100" s="146" t="s">
        <v>776</v>
      </c>
      <c r="N100" s="146" t="s">
        <v>90</v>
      </c>
      <c r="O100" s="146">
        <v>1</v>
      </c>
      <c r="P100" s="173">
        <f t="shared" si="9"/>
        <v>1</v>
      </c>
      <c r="Q100" s="145">
        <v>1</v>
      </c>
      <c r="R100" s="145">
        <v>0</v>
      </c>
      <c r="S100" s="145"/>
      <c r="T100" s="145"/>
      <c r="U100" s="145">
        <v>0</v>
      </c>
      <c r="V100" s="145"/>
      <c r="W100" s="145"/>
      <c r="X100" s="145">
        <v>0</v>
      </c>
      <c r="Y100" s="145"/>
      <c r="Z100" s="145"/>
      <c r="AA100" s="145">
        <v>0</v>
      </c>
      <c r="AB100" s="145"/>
      <c r="AC100" s="145"/>
      <c r="AD100" s="145">
        <v>0.2</v>
      </c>
      <c r="AE100" s="145"/>
      <c r="AF100" s="145"/>
      <c r="AG100" s="145">
        <v>0</v>
      </c>
      <c r="AH100" s="145"/>
      <c r="AI100" s="145"/>
      <c r="AJ100" s="145">
        <v>0.2</v>
      </c>
      <c r="AK100" s="145"/>
      <c r="AL100" s="145"/>
      <c r="AM100" s="145">
        <v>0</v>
      </c>
      <c r="AN100" s="145"/>
      <c r="AO100" s="145"/>
      <c r="AP100" s="145">
        <v>0.2</v>
      </c>
      <c r="AQ100" s="145"/>
      <c r="AR100" s="145"/>
      <c r="AS100" s="145">
        <v>0.2</v>
      </c>
      <c r="AT100" s="145"/>
      <c r="AU100" s="145"/>
      <c r="AV100" s="145">
        <v>0.2</v>
      </c>
      <c r="AW100" s="145"/>
      <c r="AX100" s="145"/>
      <c r="AY100" s="145">
        <v>0</v>
      </c>
      <c r="AZ100" s="145"/>
      <c r="BA100" s="200"/>
      <c r="BB100" s="195" t="s">
        <v>142</v>
      </c>
      <c r="BC100" s="312" t="s">
        <v>509</v>
      </c>
      <c r="BD100" s="312" t="s">
        <v>302</v>
      </c>
      <c r="BE100" s="312" t="s">
        <v>91</v>
      </c>
      <c r="BF100" s="312" t="s">
        <v>92</v>
      </c>
      <c r="BG100" s="312" t="s">
        <v>488</v>
      </c>
      <c r="BH100" s="312" t="s">
        <v>82</v>
      </c>
      <c r="BI100" s="174" t="s">
        <v>332</v>
      </c>
      <c r="BJ100" s="174" t="s">
        <v>489</v>
      </c>
      <c r="BK100" s="174" t="s">
        <v>489</v>
      </c>
      <c r="BL100" s="175" t="e">
        <v>#REF!</v>
      </c>
      <c r="BM100" s="175">
        <v>0</v>
      </c>
      <c r="BN100" s="175">
        <v>0</v>
      </c>
      <c r="BO100" s="175" t="e">
        <v>#REF!</v>
      </c>
      <c r="BP100" s="349">
        <f t="shared" si="11"/>
        <v>0</v>
      </c>
      <c r="BQ100" s="349">
        <f t="shared" si="12"/>
        <v>0</v>
      </c>
      <c r="BR100" s="148" t="str">
        <f t="shared" si="10"/>
        <v>No programación, No avance</v>
      </c>
      <c r="BS100" s="34" t="e">
        <f>+AVERAGE(BR100)</f>
        <v>#DIV/0!</v>
      </c>
    </row>
    <row r="101" spans="2:71" s="34" customFormat="1" ht="110.25" customHeight="1">
      <c r="B101" s="36" t="s">
        <v>777</v>
      </c>
      <c r="C101" s="777" t="s">
        <v>778</v>
      </c>
      <c r="D101" s="84" t="s">
        <v>67</v>
      </c>
      <c r="E101" s="84" t="s">
        <v>68</v>
      </c>
      <c r="F101" s="84" t="s">
        <v>69</v>
      </c>
      <c r="G101" s="84" t="s">
        <v>157</v>
      </c>
      <c r="H101" s="93" t="s">
        <v>779</v>
      </c>
      <c r="I101" s="93" t="s">
        <v>780</v>
      </c>
      <c r="J101" s="93" t="s">
        <v>781</v>
      </c>
      <c r="K101" s="43">
        <v>44197</v>
      </c>
      <c r="L101" s="43">
        <v>44561</v>
      </c>
      <c r="M101" s="93" t="s">
        <v>89</v>
      </c>
      <c r="N101" s="93" t="s">
        <v>90</v>
      </c>
      <c r="O101" s="93">
        <v>1</v>
      </c>
      <c r="P101" s="110">
        <f t="shared" si="9"/>
        <v>1</v>
      </c>
      <c r="Q101" s="283">
        <v>0.3</v>
      </c>
      <c r="R101" s="283">
        <v>0</v>
      </c>
      <c r="S101" s="44">
        <v>0</v>
      </c>
      <c r="T101" s="12" t="s">
        <v>782</v>
      </c>
      <c r="U101" s="283">
        <v>0</v>
      </c>
      <c r="V101" s="44">
        <v>0</v>
      </c>
      <c r="W101" s="12" t="s">
        <v>783</v>
      </c>
      <c r="X101" s="283">
        <v>0</v>
      </c>
      <c r="Y101" s="268">
        <v>0</v>
      </c>
      <c r="Z101" s="265" t="s">
        <v>784</v>
      </c>
      <c r="AA101" s="283">
        <v>0</v>
      </c>
      <c r="AB101" s="329">
        <v>0</v>
      </c>
      <c r="AC101" s="262" t="s">
        <v>785</v>
      </c>
      <c r="AD101" s="283">
        <v>0</v>
      </c>
      <c r="AE101" s="283"/>
      <c r="AF101" s="283"/>
      <c r="AG101" s="283">
        <v>0</v>
      </c>
      <c r="AH101" s="283"/>
      <c r="AI101" s="283"/>
      <c r="AJ101" s="283">
        <v>0</v>
      </c>
      <c r="AK101" s="283"/>
      <c r="AL101" s="283"/>
      <c r="AM101" s="283">
        <v>0</v>
      </c>
      <c r="AN101" s="283"/>
      <c r="AO101" s="283"/>
      <c r="AP101" s="283">
        <v>0.17</v>
      </c>
      <c r="AQ101" s="283"/>
      <c r="AR101" s="283"/>
      <c r="AS101" s="283">
        <v>0.27</v>
      </c>
      <c r="AT101" s="283"/>
      <c r="AU101" s="283"/>
      <c r="AV101" s="283">
        <v>0.26</v>
      </c>
      <c r="AW101" s="283"/>
      <c r="AX101" s="283"/>
      <c r="AY101" s="283">
        <v>0.3</v>
      </c>
      <c r="AZ101" s="283"/>
      <c r="BA101" s="62"/>
      <c r="BB101" s="189" t="s">
        <v>142</v>
      </c>
      <c r="BC101" s="310" t="s">
        <v>153</v>
      </c>
      <c r="BD101" s="310" t="s">
        <v>78</v>
      </c>
      <c r="BE101" s="310" t="s">
        <v>786</v>
      </c>
      <c r="BF101" s="310" t="s">
        <v>463</v>
      </c>
      <c r="BG101" s="310" t="s">
        <v>787</v>
      </c>
      <c r="BH101" s="310" t="s">
        <v>518</v>
      </c>
      <c r="BI101" s="45" t="s">
        <v>788</v>
      </c>
      <c r="BJ101" s="45" t="s">
        <v>789</v>
      </c>
      <c r="BK101" s="45" t="s">
        <v>790</v>
      </c>
      <c r="BL101" s="46">
        <v>0</v>
      </c>
      <c r="BM101" s="46">
        <v>0</v>
      </c>
      <c r="BN101" s="46">
        <v>0</v>
      </c>
      <c r="BO101" s="46">
        <v>0</v>
      </c>
      <c r="BP101" s="349">
        <f t="shared" si="11"/>
        <v>0</v>
      </c>
      <c r="BQ101" s="349">
        <f t="shared" si="12"/>
        <v>0</v>
      </c>
      <c r="BR101" s="218" t="str">
        <f t="shared" si="10"/>
        <v>No programación, No avance</v>
      </c>
      <c r="BS101" s="34">
        <f>+AVERAGE(BR101:BR104)</f>
        <v>2.1428571428571428</v>
      </c>
    </row>
    <row r="102" spans="2:71" s="34" customFormat="1" ht="110.25" customHeight="1">
      <c r="B102" s="36" t="s">
        <v>791</v>
      </c>
      <c r="C102" s="778"/>
      <c r="D102" s="81" t="s">
        <v>67</v>
      </c>
      <c r="E102" s="81" t="s">
        <v>68</v>
      </c>
      <c r="F102" s="81" t="s">
        <v>69</v>
      </c>
      <c r="G102" s="81" t="s">
        <v>792</v>
      </c>
      <c r="H102" s="342" t="s">
        <v>793</v>
      </c>
      <c r="I102" s="342" t="s">
        <v>794</v>
      </c>
      <c r="J102" s="342" t="s">
        <v>795</v>
      </c>
      <c r="K102" s="38">
        <v>44197</v>
      </c>
      <c r="L102" s="38">
        <v>44561</v>
      </c>
      <c r="M102" s="342" t="s">
        <v>89</v>
      </c>
      <c r="N102" s="342" t="s">
        <v>90</v>
      </c>
      <c r="O102" s="342">
        <v>1</v>
      </c>
      <c r="P102" s="104">
        <f t="shared" si="9"/>
        <v>1</v>
      </c>
      <c r="Q102" s="349">
        <v>0.15</v>
      </c>
      <c r="R102" s="349">
        <v>0</v>
      </c>
      <c r="S102" s="47">
        <v>0</v>
      </c>
      <c r="T102" s="56" t="s">
        <v>796</v>
      </c>
      <c r="U102" s="349">
        <v>0</v>
      </c>
      <c r="V102" s="47">
        <v>0</v>
      </c>
      <c r="W102" s="56" t="s">
        <v>796</v>
      </c>
      <c r="X102" s="349">
        <v>0</v>
      </c>
      <c r="Y102" s="269" t="s">
        <v>797</v>
      </c>
      <c r="Z102" s="266" t="s">
        <v>798</v>
      </c>
      <c r="AA102" s="349">
        <v>0</v>
      </c>
      <c r="AB102" s="329">
        <v>0</v>
      </c>
      <c r="AC102" s="263" t="s">
        <v>799</v>
      </c>
      <c r="AD102" s="349">
        <v>0</v>
      </c>
      <c r="AE102" s="349"/>
      <c r="AF102" s="349"/>
      <c r="AG102" s="349">
        <v>0</v>
      </c>
      <c r="AH102" s="349"/>
      <c r="AI102" s="349"/>
      <c r="AJ102" s="349">
        <v>0</v>
      </c>
      <c r="AK102" s="349"/>
      <c r="AL102" s="349"/>
      <c r="AM102" s="349">
        <v>0</v>
      </c>
      <c r="AN102" s="349"/>
      <c r="AO102" s="349"/>
      <c r="AP102" s="349">
        <v>0.23</v>
      </c>
      <c r="AQ102" s="349"/>
      <c r="AR102" s="349"/>
      <c r="AS102" s="349">
        <v>0.23</v>
      </c>
      <c r="AT102" s="349"/>
      <c r="AU102" s="349"/>
      <c r="AV102" s="349">
        <v>0.3</v>
      </c>
      <c r="AW102" s="349"/>
      <c r="AX102" s="349"/>
      <c r="AY102" s="349">
        <v>0.24</v>
      </c>
      <c r="AZ102" s="349"/>
      <c r="BA102" s="59"/>
      <c r="BB102" s="184" t="s">
        <v>142</v>
      </c>
      <c r="BC102" s="299" t="s">
        <v>153</v>
      </c>
      <c r="BD102" s="299" t="s">
        <v>78</v>
      </c>
      <c r="BE102" s="299" t="s">
        <v>786</v>
      </c>
      <c r="BF102" s="299" t="s">
        <v>92</v>
      </c>
      <c r="BG102" s="299" t="s">
        <v>787</v>
      </c>
      <c r="BH102" s="299" t="s">
        <v>518</v>
      </c>
      <c r="BI102" s="48" t="s">
        <v>519</v>
      </c>
      <c r="BJ102" s="48" t="s">
        <v>789</v>
      </c>
      <c r="BK102" s="48" t="s">
        <v>790</v>
      </c>
      <c r="BL102" s="49">
        <v>0</v>
      </c>
      <c r="BM102" s="49">
        <v>0</v>
      </c>
      <c r="BN102" s="49">
        <v>0</v>
      </c>
      <c r="BO102" s="49">
        <v>0</v>
      </c>
      <c r="BP102" s="349">
        <f t="shared" si="11"/>
        <v>0</v>
      </c>
      <c r="BQ102" s="349">
        <f t="shared" si="12"/>
        <v>0</v>
      </c>
      <c r="BR102" s="219" t="str">
        <f t="shared" si="10"/>
        <v>No programación, No avance</v>
      </c>
    </row>
    <row r="103" spans="2:71" s="34" customFormat="1" ht="110.25" customHeight="1">
      <c r="B103" s="36" t="s">
        <v>800</v>
      </c>
      <c r="C103" s="778"/>
      <c r="D103" s="81" t="s">
        <v>67</v>
      </c>
      <c r="E103" s="81" t="s">
        <v>68</v>
      </c>
      <c r="F103" s="81" t="s">
        <v>69</v>
      </c>
      <c r="G103" s="81" t="s">
        <v>157</v>
      </c>
      <c r="H103" s="342" t="s">
        <v>801</v>
      </c>
      <c r="I103" s="342" t="s">
        <v>802</v>
      </c>
      <c r="J103" s="342" t="s">
        <v>803</v>
      </c>
      <c r="K103" s="38">
        <v>44197</v>
      </c>
      <c r="L103" s="38">
        <v>44561</v>
      </c>
      <c r="M103" s="342" t="s">
        <v>89</v>
      </c>
      <c r="N103" s="342" t="s">
        <v>90</v>
      </c>
      <c r="O103" s="342">
        <v>1</v>
      </c>
      <c r="P103" s="104">
        <f t="shared" ref="P103:P128" si="13">+AY103+AV103+AS103+AP103+AM103+AJ103+AG103+AD103+AA103+X103+U103+R103</f>
        <v>1</v>
      </c>
      <c r="Q103" s="349">
        <v>0.3</v>
      </c>
      <c r="R103" s="349">
        <v>0</v>
      </c>
      <c r="S103" s="50">
        <v>0</v>
      </c>
      <c r="T103" s="342" t="s">
        <v>804</v>
      </c>
      <c r="U103" s="349">
        <v>0</v>
      </c>
      <c r="V103" s="50">
        <v>0</v>
      </c>
      <c r="W103" s="342" t="s">
        <v>805</v>
      </c>
      <c r="X103" s="349">
        <v>0.5</v>
      </c>
      <c r="Y103" s="270">
        <v>0.5</v>
      </c>
      <c r="Z103" s="265" t="s">
        <v>806</v>
      </c>
      <c r="AA103" s="349">
        <v>0.06</v>
      </c>
      <c r="AB103" s="329">
        <v>0.7</v>
      </c>
      <c r="AC103" s="263" t="s">
        <v>807</v>
      </c>
      <c r="AD103" s="349">
        <v>0.06</v>
      </c>
      <c r="AE103" s="349"/>
      <c r="AF103" s="349"/>
      <c r="AG103" s="349">
        <v>0.08</v>
      </c>
      <c r="AH103" s="349"/>
      <c r="AI103" s="349"/>
      <c r="AJ103" s="349">
        <v>0</v>
      </c>
      <c r="AK103" s="349"/>
      <c r="AL103" s="349"/>
      <c r="AM103" s="349">
        <v>0</v>
      </c>
      <c r="AN103" s="349"/>
      <c r="AO103" s="349"/>
      <c r="AP103" s="349">
        <v>0</v>
      </c>
      <c r="AQ103" s="349"/>
      <c r="AR103" s="349"/>
      <c r="AS103" s="349">
        <v>0</v>
      </c>
      <c r="AT103" s="349"/>
      <c r="AU103" s="349"/>
      <c r="AV103" s="349">
        <v>0.3</v>
      </c>
      <c r="AW103" s="349"/>
      <c r="AX103" s="349"/>
      <c r="AY103" s="349">
        <v>0</v>
      </c>
      <c r="AZ103" s="349"/>
      <c r="BA103" s="59"/>
      <c r="BB103" s="184" t="s">
        <v>142</v>
      </c>
      <c r="BC103" s="299" t="s">
        <v>77</v>
      </c>
      <c r="BD103" s="299" t="s">
        <v>302</v>
      </c>
      <c r="BE103" s="299" t="s">
        <v>808</v>
      </c>
      <c r="BF103" s="299" t="s">
        <v>487</v>
      </c>
      <c r="BG103" s="299" t="s">
        <v>808</v>
      </c>
      <c r="BH103" s="299" t="s">
        <v>464</v>
      </c>
      <c r="BI103" s="48">
        <v>0</v>
      </c>
      <c r="BJ103" s="48" t="s">
        <v>789</v>
      </c>
      <c r="BK103" s="48" t="s">
        <v>790</v>
      </c>
      <c r="BL103" s="49">
        <v>7</v>
      </c>
      <c r="BM103" s="49">
        <v>0</v>
      </c>
      <c r="BN103" s="49">
        <v>0</v>
      </c>
      <c r="BO103" s="49">
        <v>7</v>
      </c>
      <c r="BP103" s="349">
        <f t="shared" si="11"/>
        <v>0.56000000000000005</v>
      </c>
      <c r="BQ103" s="349">
        <f t="shared" si="12"/>
        <v>1.2</v>
      </c>
      <c r="BR103" s="219">
        <f t="shared" si="10"/>
        <v>2.1428571428571428</v>
      </c>
    </row>
    <row r="104" spans="2:71" s="34" customFormat="1" ht="110.25" customHeight="1" thickBot="1">
      <c r="B104" s="36" t="s">
        <v>809</v>
      </c>
      <c r="C104" s="779"/>
      <c r="D104" s="83" t="s">
        <v>67</v>
      </c>
      <c r="E104" s="83" t="s">
        <v>68</v>
      </c>
      <c r="F104" s="83" t="s">
        <v>69</v>
      </c>
      <c r="G104" s="83" t="s">
        <v>157</v>
      </c>
      <c r="H104" s="343" t="s">
        <v>810</v>
      </c>
      <c r="I104" s="343" t="s">
        <v>811</v>
      </c>
      <c r="J104" s="343" t="s">
        <v>812</v>
      </c>
      <c r="K104" s="41">
        <v>44197</v>
      </c>
      <c r="L104" s="41">
        <v>44561</v>
      </c>
      <c r="M104" s="343" t="s">
        <v>89</v>
      </c>
      <c r="N104" s="343" t="s">
        <v>90</v>
      </c>
      <c r="O104" s="343">
        <v>1</v>
      </c>
      <c r="P104" s="111">
        <f t="shared" si="13"/>
        <v>1</v>
      </c>
      <c r="Q104" s="217">
        <v>0.25</v>
      </c>
      <c r="R104" s="217">
        <v>0</v>
      </c>
      <c r="S104" s="51">
        <v>0</v>
      </c>
      <c r="T104" s="55" t="s">
        <v>813</v>
      </c>
      <c r="U104" s="217">
        <v>0</v>
      </c>
      <c r="V104" s="51">
        <v>0</v>
      </c>
      <c r="W104" s="55" t="s">
        <v>813</v>
      </c>
      <c r="X104" s="217">
        <v>0</v>
      </c>
      <c r="Y104" s="271">
        <v>0</v>
      </c>
      <c r="Z104" s="267" t="s">
        <v>814</v>
      </c>
      <c r="AA104" s="217">
        <v>0</v>
      </c>
      <c r="AB104" s="330">
        <v>0</v>
      </c>
      <c r="AC104" s="264" t="s">
        <v>815</v>
      </c>
      <c r="AD104" s="217">
        <v>0</v>
      </c>
      <c r="AE104" s="217"/>
      <c r="AF104" s="217"/>
      <c r="AG104" s="217">
        <v>0</v>
      </c>
      <c r="AH104" s="217"/>
      <c r="AI104" s="217"/>
      <c r="AJ104" s="217">
        <v>0.3</v>
      </c>
      <c r="AK104" s="217"/>
      <c r="AL104" s="217"/>
      <c r="AM104" s="217">
        <v>0</v>
      </c>
      <c r="AN104" s="217"/>
      <c r="AO104" s="217"/>
      <c r="AP104" s="217">
        <v>0.2</v>
      </c>
      <c r="AQ104" s="217"/>
      <c r="AR104" s="217"/>
      <c r="AS104" s="217">
        <v>0.3</v>
      </c>
      <c r="AT104" s="217"/>
      <c r="AU104" s="217"/>
      <c r="AV104" s="217">
        <v>0</v>
      </c>
      <c r="AW104" s="217"/>
      <c r="AX104" s="217"/>
      <c r="AY104" s="217">
        <v>0.2</v>
      </c>
      <c r="AZ104" s="217"/>
      <c r="BA104" s="61"/>
      <c r="BB104" s="185" t="s">
        <v>142</v>
      </c>
      <c r="BC104" s="300" t="s">
        <v>153</v>
      </c>
      <c r="BD104" s="300" t="s">
        <v>533</v>
      </c>
      <c r="BE104" s="300" t="s">
        <v>692</v>
      </c>
      <c r="BF104" s="300" t="s">
        <v>487</v>
      </c>
      <c r="BG104" s="300" t="s">
        <v>808</v>
      </c>
      <c r="BH104" s="300" t="s">
        <v>464</v>
      </c>
      <c r="BI104" s="52">
        <v>0</v>
      </c>
      <c r="BJ104" s="52" t="s">
        <v>789</v>
      </c>
      <c r="BK104" s="52" t="s">
        <v>790</v>
      </c>
      <c r="BL104" s="53">
        <v>9</v>
      </c>
      <c r="BM104" s="53">
        <v>0</v>
      </c>
      <c r="BN104" s="53">
        <v>1</v>
      </c>
      <c r="BO104" s="53">
        <v>10</v>
      </c>
      <c r="BP104" s="349">
        <f t="shared" si="11"/>
        <v>0</v>
      </c>
      <c r="BQ104" s="349">
        <f t="shared" si="12"/>
        <v>0</v>
      </c>
      <c r="BR104" s="159" t="str">
        <f t="shared" si="10"/>
        <v>No programación, No avance</v>
      </c>
    </row>
    <row r="105" spans="2:71" s="34" customFormat="1" ht="110.25" customHeight="1" thickBot="1">
      <c r="B105" s="36" t="s">
        <v>816</v>
      </c>
      <c r="C105" s="143" t="s">
        <v>817</v>
      </c>
      <c r="D105" s="144" t="s">
        <v>67</v>
      </c>
      <c r="E105" s="144" t="s">
        <v>68</v>
      </c>
      <c r="F105" s="144" t="s">
        <v>69</v>
      </c>
      <c r="G105" s="144" t="s">
        <v>157</v>
      </c>
      <c r="H105" s="146" t="s">
        <v>818</v>
      </c>
      <c r="I105" s="146" t="s">
        <v>819</v>
      </c>
      <c r="J105" s="146" t="s">
        <v>820</v>
      </c>
      <c r="K105" s="172">
        <v>44197</v>
      </c>
      <c r="L105" s="172">
        <v>44561</v>
      </c>
      <c r="M105" s="146" t="s">
        <v>73</v>
      </c>
      <c r="N105" s="146" t="s">
        <v>74</v>
      </c>
      <c r="O105" s="146">
        <v>6</v>
      </c>
      <c r="P105" s="173">
        <f t="shared" si="13"/>
        <v>0</v>
      </c>
      <c r="Q105" s="147">
        <v>1</v>
      </c>
      <c r="R105" s="145">
        <v>0</v>
      </c>
      <c r="S105" s="145"/>
      <c r="T105" s="145" t="s">
        <v>821</v>
      </c>
      <c r="U105" s="145">
        <v>0</v>
      </c>
      <c r="V105" s="145"/>
      <c r="W105" s="145" t="s">
        <v>821</v>
      </c>
      <c r="X105" s="145">
        <v>0</v>
      </c>
      <c r="Y105" s="145"/>
      <c r="Z105" s="145"/>
      <c r="AA105" s="145">
        <v>0</v>
      </c>
      <c r="AB105" s="145"/>
      <c r="AC105" s="145"/>
      <c r="AD105" s="145">
        <v>0</v>
      </c>
      <c r="AE105" s="145"/>
      <c r="AF105" s="145"/>
      <c r="AG105" s="145">
        <v>0</v>
      </c>
      <c r="AH105" s="145"/>
      <c r="AI105" s="145"/>
      <c r="AJ105" s="145">
        <v>0</v>
      </c>
      <c r="AK105" s="145"/>
      <c r="AL105" s="145"/>
      <c r="AM105" s="145">
        <v>0</v>
      </c>
      <c r="AN105" s="145"/>
      <c r="AO105" s="145"/>
      <c r="AP105" s="145">
        <v>0</v>
      </c>
      <c r="AQ105" s="145"/>
      <c r="AR105" s="145"/>
      <c r="AS105" s="145">
        <v>0</v>
      </c>
      <c r="AT105" s="145"/>
      <c r="AU105" s="145"/>
      <c r="AV105" s="145">
        <v>0</v>
      </c>
      <c r="AW105" s="145"/>
      <c r="AX105" s="145"/>
      <c r="AY105" s="145">
        <v>0</v>
      </c>
      <c r="AZ105" s="145"/>
      <c r="BA105" s="200"/>
      <c r="BB105" s="195" t="s">
        <v>142</v>
      </c>
      <c r="BC105" s="312" t="s">
        <v>153</v>
      </c>
      <c r="BD105" s="312" t="s">
        <v>302</v>
      </c>
      <c r="BE105" s="312" t="s">
        <v>692</v>
      </c>
      <c r="BF105" s="312" t="s">
        <v>487</v>
      </c>
      <c r="BG105" s="312" t="s">
        <v>822</v>
      </c>
      <c r="BH105" s="312" t="s">
        <v>518</v>
      </c>
      <c r="BI105" s="174">
        <v>0</v>
      </c>
      <c r="BJ105" s="174" t="s">
        <v>823</v>
      </c>
      <c r="BK105" s="174" t="s">
        <v>824</v>
      </c>
      <c r="BL105" s="175">
        <v>15</v>
      </c>
      <c r="BM105" s="175">
        <v>4</v>
      </c>
      <c r="BN105" s="175">
        <v>1</v>
      </c>
      <c r="BO105" s="175">
        <v>20</v>
      </c>
      <c r="BP105" s="349">
        <f t="shared" si="11"/>
        <v>0</v>
      </c>
      <c r="BQ105" s="349">
        <f t="shared" si="12"/>
        <v>0</v>
      </c>
      <c r="BR105" s="148" t="str">
        <f t="shared" si="10"/>
        <v>No programación, No avance</v>
      </c>
    </row>
    <row r="106" spans="2:71" s="34" customFormat="1" ht="110.25" customHeight="1" thickBot="1">
      <c r="B106" s="36" t="s">
        <v>825</v>
      </c>
      <c r="C106" s="109" t="s">
        <v>826</v>
      </c>
      <c r="D106" s="85" t="s">
        <v>67</v>
      </c>
      <c r="E106" s="85" t="s">
        <v>68</v>
      </c>
      <c r="F106" s="85" t="s">
        <v>69</v>
      </c>
      <c r="G106" s="85" t="s">
        <v>454</v>
      </c>
      <c r="H106" s="94" t="s">
        <v>827</v>
      </c>
      <c r="I106" s="94" t="s">
        <v>828</v>
      </c>
      <c r="J106" s="94" t="s">
        <v>829</v>
      </c>
      <c r="K106" s="176">
        <v>44197</v>
      </c>
      <c r="L106" s="176">
        <v>44561</v>
      </c>
      <c r="M106" s="94" t="s">
        <v>89</v>
      </c>
      <c r="N106" s="94" t="s">
        <v>90</v>
      </c>
      <c r="O106" s="94">
        <v>1</v>
      </c>
      <c r="P106" s="177">
        <f t="shared" si="13"/>
        <v>0.99999999999999989</v>
      </c>
      <c r="Q106" s="278">
        <v>0.01</v>
      </c>
      <c r="R106" s="29">
        <v>0</v>
      </c>
      <c r="S106" s="29"/>
      <c r="T106" s="29" t="s">
        <v>821</v>
      </c>
      <c r="U106" s="29">
        <v>0.1</v>
      </c>
      <c r="V106" s="29"/>
      <c r="W106" s="29" t="s">
        <v>821</v>
      </c>
      <c r="X106" s="29">
        <v>0.1</v>
      </c>
      <c r="Y106" s="29"/>
      <c r="Z106" s="29"/>
      <c r="AA106" s="29">
        <v>0.1</v>
      </c>
      <c r="AB106" s="29"/>
      <c r="AC106" s="29"/>
      <c r="AD106" s="29">
        <v>0.1</v>
      </c>
      <c r="AE106" s="29"/>
      <c r="AF106" s="29"/>
      <c r="AG106" s="29">
        <v>0.1</v>
      </c>
      <c r="AH106" s="29"/>
      <c r="AI106" s="29"/>
      <c r="AJ106" s="29">
        <v>0.1</v>
      </c>
      <c r="AK106" s="29"/>
      <c r="AL106" s="29"/>
      <c r="AM106" s="29">
        <v>0.1</v>
      </c>
      <c r="AN106" s="29"/>
      <c r="AO106" s="29"/>
      <c r="AP106" s="29">
        <v>0.1</v>
      </c>
      <c r="AQ106" s="29"/>
      <c r="AR106" s="29"/>
      <c r="AS106" s="29">
        <v>0.1</v>
      </c>
      <c r="AT106" s="29"/>
      <c r="AU106" s="29"/>
      <c r="AV106" s="29">
        <v>0.1</v>
      </c>
      <c r="AW106" s="29"/>
      <c r="AX106" s="29"/>
      <c r="AY106" s="29">
        <v>0</v>
      </c>
      <c r="AZ106" s="29"/>
      <c r="BA106" s="201"/>
      <c r="BB106" s="196" t="s">
        <v>142</v>
      </c>
      <c r="BC106" s="316" t="s">
        <v>153</v>
      </c>
      <c r="BD106" s="316" t="s">
        <v>498</v>
      </c>
      <c r="BE106" s="316" t="s">
        <v>544</v>
      </c>
      <c r="BF106" s="316" t="s">
        <v>92</v>
      </c>
      <c r="BG106" s="316" t="s">
        <v>830</v>
      </c>
      <c r="BH106" s="316" t="s">
        <v>518</v>
      </c>
      <c r="BI106" s="178">
        <v>0</v>
      </c>
      <c r="BJ106" s="178" t="s">
        <v>831</v>
      </c>
      <c r="BK106" s="178" t="s">
        <v>832</v>
      </c>
      <c r="BL106" s="179">
        <v>2</v>
      </c>
      <c r="BM106" s="179">
        <v>2</v>
      </c>
      <c r="BN106" s="179">
        <v>1</v>
      </c>
      <c r="BO106" s="179">
        <v>5</v>
      </c>
      <c r="BP106" s="349">
        <f t="shared" si="11"/>
        <v>0.30000000000000004</v>
      </c>
      <c r="BQ106" s="349">
        <f t="shared" si="12"/>
        <v>0</v>
      </c>
      <c r="BR106" s="180">
        <f t="shared" si="10"/>
        <v>0</v>
      </c>
      <c r="BS106" s="6">
        <f>+AVERAGE(BR106:BR106)</f>
        <v>0</v>
      </c>
    </row>
    <row r="107" spans="2:71" s="34" customFormat="1" ht="110.25" customHeight="1">
      <c r="B107" s="36" t="s">
        <v>833</v>
      </c>
      <c r="C107" s="784" t="s">
        <v>834</v>
      </c>
      <c r="D107" s="118" t="s">
        <v>67</v>
      </c>
      <c r="E107" s="118" t="s">
        <v>68</v>
      </c>
      <c r="F107" s="118" t="s">
        <v>69</v>
      </c>
      <c r="G107" s="118" t="s">
        <v>157</v>
      </c>
      <c r="H107" s="344" t="s">
        <v>835</v>
      </c>
      <c r="I107" s="344" t="s">
        <v>836</v>
      </c>
      <c r="J107" s="344" t="s">
        <v>837</v>
      </c>
      <c r="K107" s="72">
        <v>44197</v>
      </c>
      <c r="L107" s="72">
        <v>44561</v>
      </c>
      <c r="M107" s="344" t="s">
        <v>73</v>
      </c>
      <c r="N107" s="344" t="s">
        <v>74</v>
      </c>
      <c r="O107" s="344">
        <v>9</v>
      </c>
      <c r="P107" s="119">
        <f t="shared" si="13"/>
        <v>9</v>
      </c>
      <c r="Q107" s="214">
        <v>0.17</v>
      </c>
      <c r="R107" s="214">
        <v>0</v>
      </c>
      <c r="S107" s="214">
        <v>0</v>
      </c>
      <c r="T107" s="214" t="s">
        <v>838</v>
      </c>
      <c r="U107" s="214">
        <v>0</v>
      </c>
      <c r="V107" s="214">
        <v>0</v>
      </c>
      <c r="W107" s="214" t="s">
        <v>839</v>
      </c>
      <c r="X107" s="214">
        <v>0</v>
      </c>
      <c r="Y107" s="227" t="s">
        <v>210</v>
      </c>
      <c r="Z107" s="231" t="s">
        <v>840</v>
      </c>
      <c r="AA107" s="229">
        <v>0</v>
      </c>
      <c r="AB107" s="230" t="s">
        <v>210</v>
      </c>
      <c r="AC107" s="246" t="s">
        <v>841</v>
      </c>
      <c r="AD107" s="214">
        <v>0</v>
      </c>
      <c r="AE107" s="214"/>
      <c r="AF107" s="214"/>
      <c r="AG107" s="214">
        <v>2</v>
      </c>
      <c r="AH107" s="214"/>
      <c r="AI107" s="214"/>
      <c r="AJ107" s="214">
        <v>0</v>
      </c>
      <c r="AK107" s="214"/>
      <c r="AL107" s="214"/>
      <c r="AM107" s="214">
        <v>0</v>
      </c>
      <c r="AN107" s="214"/>
      <c r="AO107" s="214"/>
      <c r="AP107" s="214">
        <v>2</v>
      </c>
      <c r="AQ107" s="214"/>
      <c r="AR107" s="214"/>
      <c r="AS107" s="214">
        <v>0</v>
      </c>
      <c r="AT107" s="214"/>
      <c r="AU107" s="214"/>
      <c r="AV107" s="214">
        <v>5</v>
      </c>
      <c r="AW107" s="214"/>
      <c r="AX107" s="214"/>
      <c r="AY107" s="214">
        <v>0</v>
      </c>
      <c r="AZ107" s="214"/>
      <c r="BA107" s="73"/>
      <c r="BB107" s="192" t="s">
        <v>842</v>
      </c>
      <c r="BC107" s="311" t="s">
        <v>153</v>
      </c>
      <c r="BD107" s="309" t="s">
        <v>302</v>
      </c>
      <c r="BE107" s="309" t="s">
        <v>843</v>
      </c>
      <c r="BF107" s="309" t="s">
        <v>92</v>
      </c>
      <c r="BG107" s="309" t="s">
        <v>844</v>
      </c>
      <c r="BH107" s="309" t="s">
        <v>518</v>
      </c>
      <c r="BI107" s="120" t="s">
        <v>845</v>
      </c>
      <c r="BJ107" s="120" t="s">
        <v>846</v>
      </c>
      <c r="BK107" s="120" t="s">
        <v>846</v>
      </c>
      <c r="BL107" s="121">
        <v>5</v>
      </c>
      <c r="BM107" s="121">
        <v>0</v>
      </c>
      <c r="BN107" s="121">
        <v>4</v>
      </c>
      <c r="BO107" s="121">
        <v>9</v>
      </c>
      <c r="BP107" s="349">
        <f t="shared" si="11"/>
        <v>0</v>
      </c>
      <c r="BQ107" s="349">
        <f t="shared" si="12"/>
        <v>0.2</v>
      </c>
      <c r="BR107" s="122">
        <f t="shared" si="10"/>
        <v>2.2222222222222223E-2</v>
      </c>
      <c r="BS107" s="6">
        <f>+AVERAGE(BR107:BR112)</f>
        <v>1.2118720304367729</v>
      </c>
    </row>
    <row r="108" spans="2:71" s="34" customFormat="1" ht="110.25" customHeight="1">
      <c r="B108" s="36" t="s">
        <v>847</v>
      </c>
      <c r="C108" s="786"/>
      <c r="D108" s="123" t="s">
        <v>67</v>
      </c>
      <c r="E108" s="123" t="s">
        <v>68</v>
      </c>
      <c r="F108" s="123" t="s">
        <v>69</v>
      </c>
      <c r="G108" s="123" t="s">
        <v>157</v>
      </c>
      <c r="H108" s="345" t="s">
        <v>848</v>
      </c>
      <c r="I108" s="345" t="s">
        <v>849</v>
      </c>
      <c r="J108" s="345" t="s">
        <v>850</v>
      </c>
      <c r="K108" s="63">
        <v>44197</v>
      </c>
      <c r="L108" s="63">
        <v>44561</v>
      </c>
      <c r="M108" s="345" t="s">
        <v>89</v>
      </c>
      <c r="N108" s="345" t="s">
        <v>90</v>
      </c>
      <c r="O108" s="345">
        <v>1</v>
      </c>
      <c r="P108" s="124">
        <f t="shared" si="13"/>
        <v>1.0000000000000002</v>
      </c>
      <c r="Q108" s="215">
        <v>0.2</v>
      </c>
      <c r="R108" s="215">
        <v>0</v>
      </c>
      <c r="S108" s="215">
        <v>0</v>
      </c>
      <c r="T108" s="215" t="s">
        <v>838</v>
      </c>
      <c r="U108" s="215">
        <v>0</v>
      </c>
      <c r="V108" s="215">
        <v>0</v>
      </c>
      <c r="W108" s="215" t="s">
        <v>851</v>
      </c>
      <c r="X108" s="215">
        <v>0</v>
      </c>
      <c r="Y108" s="232" t="s">
        <v>210</v>
      </c>
      <c r="Z108" s="233" t="s">
        <v>852</v>
      </c>
      <c r="AA108" s="234">
        <v>0.1</v>
      </c>
      <c r="AB108" s="232" t="s">
        <v>210</v>
      </c>
      <c r="AC108" s="256" t="s">
        <v>853</v>
      </c>
      <c r="AD108" s="215">
        <v>0</v>
      </c>
      <c r="AE108" s="215"/>
      <c r="AF108" s="215"/>
      <c r="AG108" s="215">
        <v>0.2</v>
      </c>
      <c r="AH108" s="215"/>
      <c r="AI108" s="215"/>
      <c r="AJ108" s="215">
        <v>0.1</v>
      </c>
      <c r="AK108" s="215"/>
      <c r="AL108" s="215"/>
      <c r="AM108" s="215">
        <v>0.2</v>
      </c>
      <c r="AN108" s="215"/>
      <c r="AO108" s="215"/>
      <c r="AP108" s="215">
        <v>0.1</v>
      </c>
      <c r="AQ108" s="215"/>
      <c r="AR108" s="215"/>
      <c r="AS108" s="215">
        <v>0.2</v>
      </c>
      <c r="AT108" s="215"/>
      <c r="AU108" s="215"/>
      <c r="AV108" s="215">
        <v>0.1</v>
      </c>
      <c r="AW108" s="215"/>
      <c r="AX108" s="215"/>
      <c r="AY108" s="215">
        <v>0</v>
      </c>
      <c r="AZ108" s="215"/>
      <c r="BA108" s="64"/>
      <c r="BB108" s="187" t="s">
        <v>842</v>
      </c>
      <c r="BC108" s="303" t="s">
        <v>153</v>
      </c>
      <c r="BD108" s="317" t="s">
        <v>302</v>
      </c>
      <c r="BE108" s="317" t="s">
        <v>843</v>
      </c>
      <c r="BF108" s="317" t="s">
        <v>487</v>
      </c>
      <c r="BG108" s="317" t="s">
        <v>844</v>
      </c>
      <c r="BH108" s="317" t="s">
        <v>518</v>
      </c>
      <c r="BI108" s="125" t="s">
        <v>845</v>
      </c>
      <c r="BJ108" s="125" t="s">
        <v>846</v>
      </c>
      <c r="BK108" s="125" t="s">
        <v>846</v>
      </c>
      <c r="BL108" s="126">
        <v>4</v>
      </c>
      <c r="BM108" s="126">
        <v>0</v>
      </c>
      <c r="BN108" s="126">
        <v>5</v>
      </c>
      <c r="BO108" s="126">
        <v>9</v>
      </c>
      <c r="BP108" s="349">
        <f t="shared" si="11"/>
        <v>0.1</v>
      </c>
      <c r="BQ108" s="349">
        <f t="shared" si="12"/>
        <v>0.2</v>
      </c>
      <c r="BR108" s="127">
        <f t="shared" si="10"/>
        <v>2</v>
      </c>
    </row>
    <row r="109" spans="2:71" s="34" customFormat="1" ht="110.25" customHeight="1">
      <c r="B109" s="36" t="s">
        <v>854</v>
      </c>
      <c r="C109" s="786"/>
      <c r="D109" s="123" t="s">
        <v>67</v>
      </c>
      <c r="E109" s="123" t="s">
        <v>68</v>
      </c>
      <c r="F109" s="123" t="s">
        <v>69</v>
      </c>
      <c r="G109" s="123" t="s">
        <v>157</v>
      </c>
      <c r="H109" s="345" t="s">
        <v>855</v>
      </c>
      <c r="I109" s="345" t="s">
        <v>856</v>
      </c>
      <c r="J109" s="345" t="s">
        <v>857</v>
      </c>
      <c r="K109" s="63">
        <v>44197</v>
      </c>
      <c r="L109" s="63">
        <v>44561</v>
      </c>
      <c r="M109" s="345" t="s">
        <v>89</v>
      </c>
      <c r="N109" s="345" t="s">
        <v>90</v>
      </c>
      <c r="O109" s="345">
        <v>1</v>
      </c>
      <c r="P109" s="124">
        <f t="shared" si="13"/>
        <v>0.99999999999999989</v>
      </c>
      <c r="Q109" s="215">
        <v>0.13</v>
      </c>
      <c r="R109" s="215">
        <v>0</v>
      </c>
      <c r="S109" s="215">
        <v>0.05</v>
      </c>
      <c r="T109" s="215" t="s">
        <v>858</v>
      </c>
      <c r="U109" s="215">
        <v>0</v>
      </c>
      <c r="V109" s="215">
        <v>0.2</v>
      </c>
      <c r="W109" s="215" t="s">
        <v>859</v>
      </c>
      <c r="X109" s="215">
        <v>0.1</v>
      </c>
      <c r="Y109" s="232" t="s">
        <v>210</v>
      </c>
      <c r="Z109" s="233" t="s">
        <v>860</v>
      </c>
      <c r="AA109" s="234">
        <v>0.1</v>
      </c>
      <c r="AB109" s="232" t="s">
        <v>210</v>
      </c>
      <c r="AC109" s="256" t="s">
        <v>861</v>
      </c>
      <c r="AD109" s="215">
        <v>0.1</v>
      </c>
      <c r="AE109" s="215"/>
      <c r="AF109" s="215"/>
      <c r="AG109" s="215">
        <v>0.1</v>
      </c>
      <c r="AH109" s="215"/>
      <c r="AI109" s="215"/>
      <c r="AJ109" s="215">
        <v>0.1</v>
      </c>
      <c r="AK109" s="215"/>
      <c r="AL109" s="215"/>
      <c r="AM109" s="215">
        <v>0.1</v>
      </c>
      <c r="AN109" s="215"/>
      <c r="AO109" s="215"/>
      <c r="AP109" s="215">
        <v>0.1</v>
      </c>
      <c r="AQ109" s="215"/>
      <c r="AR109" s="215"/>
      <c r="AS109" s="215">
        <v>0.1</v>
      </c>
      <c r="AT109" s="215"/>
      <c r="AU109" s="215"/>
      <c r="AV109" s="215">
        <v>0.1</v>
      </c>
      <c r="AW109" s="215"/>
      <c r="AX109" s="215"/>
      <c r="AY109" s="215">
        <v>0.1</v>
      </c>
      <c r="AZ109" s="215"/>
      <c r="BA109" s="64"/>
      <c r="BB109" s="187" t="s">
        <v>842</v>
      </c>
      <c r="BC109" s="303" t="s">
        <v>153</v>
      </c>
      <c r="BD109" s="317" t="s">
        <v>302</v>
      </c>
      <c r="BE109" s="317" t="s">
        <v>843</v>
      </c>
      <c r="BF109" s="317" t="s">
        <v>487</v>
      </c>
      <c r="BG109" s="317" t="s">
        <v>844</v>
      </c>
      <c r="BH109" s="317" t="s">
        <v>518</v>
      </c>
      <c r="BI109" s="125" t="s">
        <v>845</v>
      </c>
      <c r="BJ109" s="125" t="s">
        <v>862</v>
      </c>
      <c r="BK109" s="125" t="s">
        <v>862</v>
      </c>
      <c r="BL109" s="126">
        <v>2</v>
      </c>
      <c r="BM109" s="126">
        <v>0</v>
      </c>
      <c r="BN109" s="126">
        <v>4</v>
      </c>
      <c r="BO109" s="126">
        <v>6</v>
      </c>
      <c r="BP109" s="349">
        <f t="shared" si="11"/>
        <v>0.2</v>
      </c>
      <c r="BQ109" s="349">
        <f t="shared" si="12"/>
        <v>0.44999999999999996</v>
      </c>
      <c r="BR109" s="127">
        <f t="shared" si="10"/>
        <v>2.2499999999999996</v>
      </c>
    </row>
    <row r="110" spans="2:71" s="34" customFormat="1" ht="110.25" customHeight="1">
      <c r="B110" s="36" t="s">
        <v>863</v>
      </c>
      <c r="C110" s="786"/>
      <c r="D110" s="123" t="s">
        <v>67</v>
      </c>
      <c r="E110" s="123" t="s">
        <v>68</v>
      </c>
      <c r="F110" s="123" t="s">
        <v>69</v>
      </c>
      <c r="G110" s="123" t="s">
        <v>157</v>
      </c>
      <c r="H110" s="345" t="s">
        <v>864</v>
      </c>
      <c r="I110" s="345" t="s">
        <v>865</v>
      </c>
      <c r="J110" s="345" t="s">
        <v>866</v>
      </c>
      <c r="K110" s="63">
        <v>44197</v>
      </c>
      <c r="L110" s="63">
        <v>44561</v>
      </c>
      <c r="M110" s="345" t="s">
        <v>89</v>
      </c>
      <c r="N110" s="345" t="s">
        <v>90</v>
      </c>
      <c r="O110" s="345">
        <v>1</v>
      </c>
      <c r="P110" s="124">
        <f t="shared" si="13"/>
        <v>0.99999999999999989</v>
      </c>
      <c r="Q110" s="215">
        <v>0.15</v>
      </c>
      <c r="R110" s="215">
        <v>0</v>
      </c>
      <c r="S110" s="215">
        <v>0</v>
      </c>
      <c r="T110" s="215" t="s">
        <v>867</v>
      </c>
      <c r="U110" s="215">
        <v>0</v>
      </c>
      <c r="V110" s="215">
        <v>0</v>
      </c>
      <c r="W110" s="215" t="s">
        <v>867</v>
      </c>
      <c r="X110" s="215">
        <v>0.1</v>
      </c>
      <c r="Y110" s="273" t="s">
        <v>210</v>
      </c>
      <c r="Z110" s="274" t="s">
        <v>868</v>
      </c>
      <c r="AA110" s="234">
        <v>0.1</v>
      </c>
      <c r="AB110" s="273" t="s">
        <v>210</v>
      </c>
      <c r="AC110" s="275" t="s">
        <v>869</v>
      </c>
      <c r="AD110" s="215">
        <v>0.1</v>
      </c>
      <c r="AE110" s="215"/>
      <c r="AF110" s="215"/>
      <c r="AG110" s="215">
        <v>0.1</v>
      </c>
      <c r="AH110" s="215"/>
      <c r="AI110" s="215"/>
      <c r="AJ110" s="215">
        <v>0.1</v>
      </c>
      <c r="AK110" s="215"/>
      <c r="AL110" s="215"/>
      <c r="AM110" s="215">
        <v>0.1</v>
      </c>
      <c r="AN110" s="215"/>
      <c r="AO110" s="215"/>
      <c r="AP110" s="215">
        <v>0.1</v>
      </c>
      <c r="AQ110" s="215"/>
      <c r="AR110" s="215"/>
      <c r="AS110" s="215">
        <v>0.1</v>
      </c>
      <c r="AT110" s="215"/>
      <c r="AU110" s="215"/>
      <c r="AV110" s="215">
        <v>0.1</v>
      </c>
      <c r="AW110" s="215"/>
      <c r="AX110" s="215"/>
      <c r="AY110" s="215">
        <v>0.1</v>
      </c>
      <c r="AZ110" s="215"/>
      <c r="BA110" s="64"/>
      <c r="BB110" s="187" t="s">
        <v>842</v>
      </c>
      <c r="BC110" s="303" t="s">
        <v>153</v>
      </c>
      <c r="BD110" s="317" t="s">
        <v>302</v>
      </c>
      <c r="BE110" s="317" t="s">
        <v>411</v>
      </c>
      <c r="BF110" s="317" t="s">
        <v>487</v>
      </c>
      <c r="BG110" s="317" t="s">
        <v>844</v>
      </c>
      <c r="BH110" s="317" t="s">
        <v>518</v>
      </c>
      <c r="BI110" s="125" t="s">
        <v>870</v>
      </c>
      <c r="BJ110" s="125" t="s">
        <v>871</v>
      </c>
      <c r="BK110" s="125" t="s">
        <v>871</v>
      </c>
      <c r="BL110" s="126">
        <v>1</v>
      </c>
      <c r="BM110" s="126">
        <v>0</v>
      </c>
      <c r="BN110" s="126">
        <v>4</v>
      </c>
      <c r="BO110" s="126">
        <v>5</v>
      </c>
      <c r="BP110" s="349">
        <f t="shared" si="11"/>
        <v>0.2</v>
      </c>
      <c r="BQ110" s="349">
        <f t="shared" si="12"/>
        <v>0.2</v>
      </c>
      <c r="BR110" s="127">
        <f t="shared" si="10"/>
        <v>1</v>
      </c>
    </row>
    <row r="111" spans="2:71" s="34" customFormat="1" ht="110.25" customHeight="1">
      <c r="B111" s="36" t="s">
        <v>872</v>
      </c>
      <c r="C111" s="786"/>
      <c r="D111" s="123" t="s">
        <v>67</v>
      </c>
      <c r="E111" s="123" t="s">
        <v>68</v>
      </c>
      <c r="F111" s="123" t="s">
        <v>69</v>
      </c>
      <c r="G111" s="123" t="s">
        <v>157</v>
      </c>
      <c r="H111" s="345" t="s">
        <v>873</v>
      </c>
      <c r="I111" s="345" t="s">
        <v>874</v>
      </c>
      <c r="J111" s="345" t="s">
        <v>875</v>
      </c>
      <c r="K111" s="63">
        <v>44197</v>
      </c>
      <c r="L111" s="63">
        <v>44561</v>
      </c>
      <c r="M111" s="345" t="s">
        <v>89</v>
      </c>
      <c r="N111" s="345" t="s">
        <v>90</v>
      </c>
      <c r="O111" s="345">
        <v>1</v>
      </c>
      <c r="P111" s="124">
        <f t="shared" si="13"/>
        <v>0.99999999999999989</v>
      </c>
      <c r="Q111" s="215">
        <v>0.15</v>
      </c>
      <c r="R111" s="215">
        <v>0</v>
      </c>
      <c r="S111" s="215">
        <v>0</v>
      </c>
      <c r="T111" s="215" t="s">
        <v>876</v>
      </c>
      <c r="U111" s="215">
        <v>0</v>
      </c>
      <c r="V111" s="215">
        <v>0</v>
      </c>
      <c r="W111" s="215" t="s">
        <v>877</v>
      </c>
      <c r="X111" s="215">
        <v>0.1</v>
      </c>
      <c r="Y111" s="227" t="s">
        <v>210</v>
      </c>
      <c r="Z111" s="276" t="s">
        <v>877</v>
      </c>
      <c r="AA111" s="234">
        <v>0.1</v>
      </c>
      <c r="AB111" s="227" t="s">
        <v>210</v>
      </c>
      <c r="AC111" s="276" t="s">
        <v>878</v>
      </c>
      <c r="AD111" s="215">
        <v>0.1</v>
      </c>
      <c r="AE111" s="215"/>
      <c r="AF111" s="215"/>
      <c r="AG111" s="215">
        <v>0.1</v>
      </c>
      <c r="AH111" s="215"/>
      <c r="AI111" s="215"/>
      <c r="AJ111" s="215">
        <v>0.1</v>
      </c>
      <c r="AK111" s="215"/>
      <c r="AL111" s="215"/>
      <c r="AM111" s="215">
        <v>0.1</v>
      </c>
      <c r="AN111" s="215"/>
      <c r="AO111" s="215"/>
      <c r="AP111" s="215">
        <v>0.1</v>
      </c>
      <c r="AQ111" s="215"/>
      <c r="AR111" s="215"/>
      <c r="AS111" s="215">
        <v>0.1</v>
      </c>
      <c r="AT111" s="215"/>
      <c r="AU111" s="215"/>
      <c r="AV111" s="215">
        <v>0.1</v>
      </c>
      <c r="AW111" s="215"/>
      <c r="AX111" s="215"/>
      <c r="AY111" s="215">
        <v>0.1</v>
      </c>
      <c r="AZ111" s="215"/>
      <c r="BA111" s="64"/>
      <c r="BB111" s="187" t="s">
        <v>842</v>
      </c>
      <c r="BC111" s="303" t="s">
        <v>153</v>
      </c>
      <c r="BD111" s="317" t="s">
        <v>302</v>
      </c>
      <c r="BE111" s="317" t="s">
        <v>843</v>
      </c>
      <c r="BF111" s="317" t="s">
        <v>487</v>
      </c>
      <c r="BG111" s="317" t="s">
        <v>844</v>
      </c>
      <c r="BH111" s="317" t="s">
        <v>518</v>
      </c>
      <c r="BI111" s="125" t="s">
        <v>845</v>
      </c>
      <c r="BJ111" s="125" t="s">
        <v>879</v>
      </c>
      <c r="BK111" s="125" t="s">
        <v>879</v>
      </c>
      <c r="BL111" s="126">
        <v>2</v>
      </c>
      <c r="BM111" s="126">
        <v>7</v>
      </c>
      <c r="BN111" s="126">
        <v>3</v>
      </c>
      <c r="BO111" s="126">
        <v>12</v>
      </c>
      <c r="BP111" s="349">
        <f t="shared" si="11"/>
        <v>0.2</v>
      </c>
      <c r="BQ111" s="349">
        <f t="shared" si="12"/>
        <v>0.2</v>
      </c>
      <c r="BR111" s="127">
        <f t="shared" si="10"/>
        <v>1</v>
      </c>
    </row>
    <row r="112" spans="2:71" s="34" customFormat="1" ht="110.25" customHeight="1" thickBot="1">
      <c r="B112" s="36" t="s">
        <v>880</v>
      </c>
      <c r="C112" s="785"/>
      <c r="D112" s="130" t="s">
        <v>67</v>
      </c>
      <c r="E112" s="130" t="s">
        <v>68</v>
      </c>
      <c r="F112" s="130" t="s">
        <v>69</v>
      </c>
      <c r="G112" s="130" t="s">
        <v>157</v>
      </c>
      <c r="H112" s="282" t="s">
        <v>881</v>
      </c>
      <c r="I112" s="282" t="s">
        <v>882</v>
      </c>
      <c r="J112" s="282" t="s">
        <v>883</v>
      </c>
      <c r="K112" s="75">
        <v>44197</v>
      </c>
      <c r="L112" s="75">
        <v>44561</v>
      </c>
      <c r="M112" s="282" t="s">
        <v>89</v>
      </c>
      <c r="N112" s="282" t="s">
        <v>90</v>
      </c>
      <c r="O112" s="282">
        <v>1</v>
      </c>
      <c r="P112" s="132">
        <f t="shared" si="13"/>
        <v>0.99996000000000007</v>
      </c>
      <c r="Q112" s="216">
        <v>0.2</v>
      </c>
      <c r="R112" s="216">
        <v>8.3330000000000001E-2</v>
      </c>
      <c r="S112" s="216">
        <v>8.3330000000000001E-2</v>
      </c>
      <c r="T112" s="216" t="s">
        <v>884</v>
      </c>
      <c r="U112" s="216">
        <v>8.3330000000000001E-2</v>
      </c>
      <c r="V112" s="216">
        <v>8.3330000000000001E-2</v>
      </c>
      <c r="W112" s="216" t="s">
        <v>885</v>
      </c>
      <c r="X112" s="216">
        <v>8.3330000000000001E-2</v>
      </c>
      <c r="Y112" s="240" t="s">
        <v>886</v>
      </c>
      <c r="Z112" s="241" t="s">
        <v>887</v>
      </c>
      <c r="AA112" s="239">
        <v>8.3330000000000001E-2</v>
      </c>
      <c r="AB112" s="240" t="s">
        <v>888</v>
      </c>
      <c r="AC112" s="241" t="s">
        <v>889</v>
      </c>
      <c r="AD112" s="216">
        <v>8.3330000000000001E-2</v>
      </c>
      <c r="AE112" s="216"/>
      <c r="AF112" s="216"/>
      <c r="AG112" s="216">
        <v>8.3330000000000001E-2</v>
      </c>
      <c r="AH112" s="216"/>
      <c r="AI112" s="216"/>
      <c r="AJ112" s="216">
        <v>8.3330000000000001E-2</v>
      </c>
      <c r="AK112" s="216"/>
      <c r="AL112" s="216"/>
      <c r="AM112" s="216">
        <v>8.3330000000000001E-2</v>
      </c>
      <c r="AN112" s="216"/>
      <c r="AO112" s="216"/>
      <c r="AP112" s="216">
        <v>8.3330000000000001E-2</v>
      </c>
      <c r="AQ112" s="216"/>
      <c r="AR112" s="216"/>
      <c r="AS112" s="216">
        <v>8.3330000000000001E-2</v>
      </c>
      <c r="AT112" s="216"/>
      <c r="AU112" s="216"/>
      <c r="AV112" s="216">
        <v>8.3330000000000001E-2</v>
      </c>
      <c r="AW112" s="216"/>
      <c r="AX112" s="216"/>
      <c r="AY112" s="216">
        <v>8.3330000000000001E-2</v>
      </c>
      <c r="AZ112" s="216"/>
      <c r="BA112" s="76"/>
      <c r="BB112" s="193" t="s">
        <v>842</v>
      </c>
      <c r="BC112" s="304" t="s">
        <v>153</v>
      </c>
      <c r="BD112" s="315" t="s">
        <v>302</v>
      </c>
      <c r="BE112" s="315" t="s">
        <v>843</v>
      </c>
      <c r="BF112" s="315" t="s">
        <v>487</v>
      </c>
      <c r="BG112" s="315" t="s">
        <v>844</v>
      </c>
      <c r="BH112" s="315" t="s">
        <v>518</v>
      </c>
      <c r="BI112" s="134" t="s">
        <v>845</v>
      </c>
      <c r="BJ112" s="134" t="s">
        <v>890</v>
      </c>
      <c r="BK112" s="134" t="s">
        <v>890</v>
      </c>
      <c r="BL112" s="135">
        <v>0</v>
      </c>
      <c r="BM112" s="135">
        <v>0</v>
      </c>
      <c r="BN112" s="135">
        <v>1</v>
      </c>
      <c r="BO112" s="135">
        <v>1</v>
      </c>
      <c r="BP112" s="349">
        <f t="shared" si="11"/>
        <v>0.33332000000000001</v>
      </c>
      <c r="BQ112" s="349">
        <f t="shared" si="12"/>
        <v>0.33299000000000001</v>
      </c>
      <c r="BR112" s="136">
        <f t="shared" si="10"/>
        <v>0.99900996039841594</v>
      </c>
    </row>
    <row r="113" spans="2:71" s="34" customFormat="1" ht="110.25" customHeight="1">
      <c r="B113" s="36" t="s">
        <v>891</v>
      </c>
      <c r="C113" s="777" t="s">
        <v>892</v>
      </c>
      <c r="D113" s="84" t="s">
        <v>67</v>
      </c>
      <c r="E113" s="84" t="s">
        <v>68</v>
      </c>
      <c r="F113" s="84" t="s">
        <v>69</v>
      </c>
      <c r="G113" s="84" t="s">
        <v>157</v>
      </c>
      <c r="H113" s="93" t="s">
        <v>893</v>
      </c>
      <c r="I113" s="93" t="s">
        <v>894</v>
      </c>
      <c r="J113" s="93" t="s">
        <v>895</v>
      </c>
      <c r="K113" s="43">
        <v>44197</v>
      </c>
      <c r="L113" s="43">
        <v>44561</v>
      </c>
      <c r="M113" s="93" t="s">
        <v>89</v>
      </c>
      <c r="N113" s="93" t="s">
        <v>90</v>
      </c>
      <c r="O113" s="93">
        <v>1</v>
      </c>
      <c r="P113" s="110">
        <f t="shared" si="13"/>
        <v>0.99996000000000007</v>
      </c>
      <c r="Q113" s="283">
        <v>0.6</v>
      </c>
      <c r="R113" s="283">
        <v>8.3330000000000001E-2</v>
      </c>
      <c r="S113" s="283">
        <v>8.3330000000000001E-2</v>
      </c>
      <c r="T113" s="283" t="s">
        <v>896</v>
      </c>
      <c r="U113" s="283">
        <v>8.3330000000000001E-2</v>
      </c>
      <c r="V113" s="283">
        <v>8.3330000000000001E-2</v>
      </c>
      <c r="W113" s="283" t="s">
        <v>897</v>
      </c>
      <c r="X113" s="283">
        <v>8.3330000000000001E-2</v>
      </c>
      <c r="Y113" s="205" t="s">
        <v>888</v>
      </c>
      <c r="Z113" s="210" t="s">
        <v>898</v>
      </c>
      <c r="AA113" s="283">
        <v>8.3330000000000001E-2</v>
      </c>
      <c r="AB113" s="205" t="s">
        <v>888</v>
      </c>
      <c r="AC113" s="206" t="s">
        <v>899</v>
      </c>
      <c r="AD113" s="283">
        <v>8.3330000000000001E-2</v>
      </c>
      <c r="AE113" s="283"/>
      <c r="AF113" s="283"/>
      <c r="AG113" s="283">
        <v>8.3330000000000001E-2</v>
      </c>
      <c r="AH113" s="283"/>
      <c r="AI113" s="283"/>
      <c r="AJ113" s="283">
        <v>8.3330000000000001E-2</v>
      </c>
      <c r="AK113" s="283"/>
      <c r="AL113" s="283"/>
      <c r="AM113" s="283">
        <v>8.3330000000000001E-2</v>
      </c>
      <c r="AN113" s="283"/>
      <c r="AO113" s="283"/>
      <c r="AP113" s="283">
        <v>8.3330000000000001E-2</v>
      </c>
      <c r="AQ113" s="283"/>
      <c r="AR113" s="283"/>
      <c r="AS113" s="283">
        <v>8.3330000000000001E-2</v>
      </c>
      <c r="AT113" s="283"/>
      <c r="AU113" s="283"/>
      <c r="AV113" s="283">
        <v>8.3330000000000001E-2</v>
      </c>
      <c r="AW113" s="283"/>
      <c r="AX113" s="283"/>
      <c r="AY113" s="283">
        <v>8.3330000000000001E-2</v>
      </c>
      <c r="AZ113" s="283"/>
      <c r="BA113" s="62"/>
      <c r="BB113" s="197" t="s">
        <v>900</v>
      </c>
      <c r="BC113" s="313" t="s">
        <v>153</v>
      </c>
      <c r="BD113" s="313" t="s">
        <v>302</v>
      </c>
      <c r="BE113" s="313" t="s">
        <v>843</v>
      </c>
      <c r="BF113" s="313" t="s">
        <v>487</v>
      </c>
      <c r="BG113" s="313" t="s">
        <v>844</v>
      </c>
      <c r="BH113" s="313" t="s">
        <v>518</v>
      </c>
      <c r="BI113" s="171" t="s">
        <v>870</v>
      </c>
      <c r="BJ113" s="171" t="s">
        <v>901</v>
      </c>
      <c r="BK113" s="171" t="s">
        <v>901</v>
      </c>
      <c r="BL113" s="46">
        <v>0</v>
      </c>
      <c r="BM113" s="46">
        <v>0</v>
      </c>
      <c r="BN113" s="46">
        <v>1</v>
      </c>
      <c r="BO113" s="46">
        <v>1</v>
      </c>
      <c r="BP113" s="349">
        <f t="shared" si="11"/>
        <v>0.33332000000000001</v>
      </c>
      <c r="BQ113" s="349">
        <f t="shared" si="12"/>
        <v>0.33332000000000001</v>
      </c>
      <c r="BR113" s="218">
        <f t="shared" si="10"/>
        <v>1</v>
      </c>
      <c r="BS113" s="6">
        <f>+AVERAGE(BR113:BR114)</f>
        <v>1</v>
      </c>
    </row>
    <row r="114" spans="2:71" s="34" customFormat="1" ht="110.25" customHeight="1" thickBot="1">
      <c r="B114" s="36" t="s">
        <v>902</v>
      </c>
      <c r="C114" s="779"/>
      <c r="D114" s="83" t="s">
        <v>67</v>
      </c>
      <c r="E114" s="83" t="s">
        <v>68</v>
      </c>
      <c r="F114" s="83" t="s">
        <v>69</v>
      </c>
      <c r="G114" s="83" t="s">
        <v>454</v>
      </c>
      <c r="H114" s="343" t="s">
        <v>903</v>
      </c>
      <c r="I114" s="343" t="s">
        <v>130</v>
      </c>
      <c r="J114" s="343" t="s">
        <v>130</v>
      </c>
      <c r="K114" s="41">
        <v>44197</v>
      </c>
      <c r="L114" s="41">
        <v>44561</v>
      </c>
      <c r="M114" s="343" t="s">
        <v>89</v>
      </c>
      <c r="N114" s="343" t="s">
        <v>90</v>
      </c>
      <c r="O114" s="343">
        <v>1</v>
      </c>
      <c r="P114" s="111">
        <f t="shared" si="13"/>
        <v>0.99999999999999989</v>
      </c>
      <c r="Q114" s="217">
        <v>0.4</v>
      </c>
      <c r="R114" s="217">
        <v>0</v>
      </c>
      <c r="S114" s="217">
        <v>0</v>
      </c>
      <c r="T114" s="217" t="s">
        <v>904</v>
      </c>
      <c r="U114" s="217">
        <v>0.05</v>
      </c>
      <c r="V114" s="217">
        <v>0.05</v>
      </c>
      <c r="W114" s="217" t="s">
        <v>905</v>
      </c>
      <c r="X114" s="217">
        <v>0.1</v>
      </c>
      <c r="Y114" s="207" t="s">
        <v>210</v>
      </c>
      <c r="Z114" s="272" t="s">
        <v>906</v>
      </c>
      <c r="AA114" s="217">
        <v>0.1</v>
      </c>
      <c r="AB114" s="207" t="s">
        <v>210</v>
      </c>
      <c r="AC114" s="208" t="s">
        <v>907</v>
      </c>
      <c r="AD114" s="217">
        <v>0.1</v>
      </c>
      <c r="AE114" s="217"/>
      <c r="AF114" s="217"/>
      <c r="AG114" s="217">
        <v>0.1</v>
      </c>
      <c r="AH114" s="217"/>
      <c r="AI114" s="217"/>
      <c r="AJ114" s="217">
        <v>0.1</v>
      </c>
      <c r="AK114" s="217"/>
      <c r="AL114" s="217"/>
      <c r="AM114" s="217">
        <v>0.1</v>
      </c>
      <c r="AN114" s="217"/>
      <c r="AO114" s="217"/>
      <c r="AP114" s="217">
        <v>0.1</v>
      </c>
      <c r="AQ114" s="217"/>
      <c r="AR114" s="217"/>
      <c r="AS114" s="217">
        <v>0.1</v>
      </c>
      <c r="AT114" s="217"/>
      <c r="AU114" s="217"/>
      <c r="AV114" s="217">
        <v>0.15</v>
      </c>
      <c r="AW114" s="217"/>
      <c r="AX114" s="217"/>
      <c r="AY114" s="217">
        <v>0</v>
      </c>
      <c r="AZ114" s="217"/>
      <c r="BA114" s="61"/>
      <c r="BB114" s="191" t="s">
        <v>900</v>
      </c>
      <c r="BC114" s="314" t="s">
        <v>153</v>
      </c>
      <c r="BD114" s="314" t="s">
        <v>302</v>
      </c>
      <c r="BE114" s="314" t="s">
        <v>411</v>
      </c>
      <c r="BF114" s="314" t="s">
        <v>487</v>
      </c>
      <c r="BG114" s="314" t="s">
        <v>844</v>
      </c>
      <c r="BH114" s="314" t="s">
        <v>518</v>
      </c>
      <c r="BI114" s="162" t="s">
        <v>870</v>
      </c>
      <c r="BJ114" s="162" t="s">
        <v>908</v>
      </c>
      <c r="BK114" s="162" t="s">
        <v>871</v>
      </c>
      <c r="BL114" s="53">
        <v>4</v>
      </c>
      <c r="BM114" s="53">
        <v>0</v>
      </c>
      <c r="BN114" s="53">
        <v>3</v>
      </c>
      <c r="BO114" s="53">
        <v>7</v>
      </c>
      <c r="BP114" s="349">
        <f t="shared" si="11"/>
        <v>0.25</v>
      </c>
      <c r="BQ114" s="349">
        <f t="shared" si="12"/>
        <v>0.25</v>
      </c>
      <c r="BR114" s="159">
        <f t="shared" si="10"/>
        <v>1</v>
      </c>
    </row>
    <row r="115" spans="2:71" s="34" customFormat="1" ht="110.25" customHeight="1" thickBot="1">
      <c r="B115" s="36" t="s">
        <v>909</v>
      </c>
      <c r="C115" s="143" t="s">
        <v>910</v>
      </c>
      <c r="D115" s="144" t="s">
        <v>67</v>
      </c>
      <c r="E115" s="144" t="s">
        <v>68</v>
      </c>
      <c r="F115" s="144" t="s">
        <v>69</v>
      </c>
      <c r="G115" s="144" t="s">
        <v>454</v>
      </c>
      <c r="H115" s="146" t="s">
        <v>911</v>
      </c>
      <c r="I115" s="146" t="s">
        <v>912</v>
      </c>
      <c r="J115" s="146" t="s">
        <v>913</v>
      </c>
      <c r="K115" s="172">
        <v>44197</v>
      </c>
      <c r="L115" s="172">
        <v>44561</v>
      </c>
      <c r="M115" s="146" t="s">
        <v>89</v>
      </c>
      <c r="N115" s="146" t="s">
        <v>90</v>
      </c>
      <c r="O115" s="146">
        <v>1</v>
      </c>
      <c r="P115" s="173">
        <f t="shared" si="13"/>
        <v>0.99996000000000007</v>
      </c>
      <c r="Q115" s="145">
        <v>1</v>
      </c>
      <c r="R115" s="145">
        <v>8.3330000000000001E-2</v>
      </c>
      <c r="S115" s="145">
        <v>8.3330000000000001E-2</v>
      </c>
      <c r="T115" s="145" t="s">
        <v>914</v>
      </c>
      <c r="U115" s="145">
        <v>8.3330000000000001E-2</v>
      </c>
      <c r="V115" s="145">
        <v>8.3330000000000001E-2</v>
      </c>
      <c r="W115" s="145" t="s">
        <v>915</v>
      </c>
      <c r="X115" s="145">
        <v>8.3330000000000001E-2</v>
      </c>
      <c r="Y115" s="145"/>
      <c r="Z115" s="145"/>
      <c r="AA115" s="145">
        <v>8.3330000000000001E-2</v>
      </c>
      <c r="AB115" s="227" t="s">
        <v>888</v>
      </c>
      <c r="AC115" s="276" t="s">
        <v>916</v>
      </c>
      <c r="AD115" s="145">
        <v>8.3330000000000001E-2</v>
      </c>
      <c r="AE115" s="145"/>
      <c r="AF115" s="145"/>
      <c r="AG115" s="145">
        <v>8.3330000000000001E-2</v>
      </c>
      <c r="AH115" s="145"/>
      <c r="AI115" s="145"/>
      <c r="AJ115" s="145">
        <v>8.3330000000000001E-2</v>
      </c>
      <c r="AK115" s="145"/>
      <c r="AL115" s="145"/>
      <c r="AM115" s="145">
        <v>8.3330000000000001E-2</v>
      </c>
      <c r="AN115" s="145"/>
      <c r="AO115" s="145"/>
      <c r="AP115" s="145">
        <v>8.3330000000000001E-2</v>
      </c>
      <c r="AQ115" s="145"/>
      <c r="AR115" s="145"/>
      <c r="AS115" s="145">
        <v>8.3330000000000001E-2</v>
      </c>
      <c r="AT115" s="145"/>
      <c r="AU115" s="145"/>
      <c r="AV115" s="145">
        <v>8.3330000000000001E-2</v>
      </c>
      <c r="AW115" s="145"/>
      <c r="AX115" s="145"/>
      <c r="AY115" s="145">
        <v>8.3330000000000001E-2</v>
      </c>
      <c r="AZ115" s="145"/>
      <c r="BA115" s="200"/>
      <c r="BB115" s="198" t="s">
        <v>142</v>
      </c>
      <c r="BC115" s="318" t="s">
        <v>153</v>
      </c>
      <c r="BD115" s="318" t="s">
        <v>302</v>
      </c>
      <c r="BE115" s="312" t="s">
        <v>732</v>
      </c>
      <c r="BF115" s="318" t="s">
        <v>487</v>
      </c>
      <c r="BG115" s="318" t="s">
        <v>917</v>
      </c>
      <c r="BH115" s="318" t="s">
        <v>82</v>
      </c>
      <c r="BI115" s="174">
        <v>0</v>
      </c>
      <c r="BJ115" s="174">
        <v>0</v>
      </c>
      <c r="BK115" s="174" t="s">
        <v>918</v>
      </c>
      <c r="BL115" s="175" t="s">
        <v>919</v>
      </c>
      <c r="BM115" s="175">
        <v>8</v>
      </c>
      <c r="BN115" s="175">
        <v>0</v>
      </c>
      <c r="BO115" s="175">
        <v>8</v>
      </c>
      <c r="BP115" s="349">
        <f t="shared" si="11"/>
        <v>0.33332000000000001</v>
      </c>
      <c r="BQ115" s="349">
        <f t="shared" si="12"/>
        <v>0.24998999999999999</v>
      </c>
      <c r="BR115" s="148">
        <f t="shared" si="10"/>
        <v>0.75</v>
      </c>
    </row>
    <row r="116" spans="2:71" s="6" customFormat="1" ht="51.75" customHeight="1">
      <c r="B116" s="36" t="s">
        <v>920</v>
      </c>
      <c r="C116" s="777" t="s">
        <v>921</v>
      </c>
      <c r="D116" s="84" t="s">
        <v>67</v>
      </c>
      <c r="E116" s="84" t="s">
        <v>68</v>
      </c>
      <c r="F116" s="84" t="s">
        <v>69</v>
      </c>
      <c r="G116" s="84" t="s">
        <v>454</v>
      </c>
      <c r="H116" s="93" t="s">
        <v>922</v>
      </c>
      <c r="I116" s="93" t="s">
        <v>923</v>
      </c>
      <c r="J116" s="93" t="s">
        <v>924</v>
      </c>
      <c r="K116" s="43">
        <v>44197</v>
      </c>
      <c r="L116" s="43">
        <v>44561</v>
      </c>
      <c r="M116" s="93" t="s">
        <v>89</v>
      </c>
      <c r="N116" s="93" t="s">
        <v>90</v>
      </c>
      <c r="O116" s="93">
        <v>1</v>
      </c>
      <c r="P116" s="110">
        <f t="shared" si="13"/>
        <v>0.99996000000000007</v>
      </c>
      <c r="Q116" s="183">
        <v>0.25</v>
      </c>
      <c r="R116" s="283">
        <v>8.3330000000000001E-2</v>
      </c>
      <c r="S116" s="218"/>
      <c r="T116" s="218"/>
      <c r="U116" s="283">
        <v>8.3330000000000001E-2</v>
      </c>
      <c r="V116" s="218"/>
      <c r="W116" s="218"/>
      <c r="X116" s="283">
        <v>8.3330000000000001E-2</v>
      </c>
      <c r="Y116" s="218"/>
      <c r="Z116" s="218"/>
      <c r="AA116" s="283">
        <v>8.3330000000000001E-2</v>
      </c>
      <c r="AB116" s="224">
        <v>8.3299999999999999E-2</v>
      </c>
      <c r="AC116" s="221" t="s">
        <v>925</v>
      </c>
      <c r="AD116" s="283">
        <v>8.3330000000000001E-2</v>
      </c>
      <c r="AE116" s="218"/>
      <c r="AF116" s="218"/>
      <c r="AG116" s="283">
        <v>8.3330000000000001E-2</v>
      </c>
      <c r="AH116" s="218"/>
      <c r="AI116" s="218"/>
      <c r="AJ116" s="283">
        <v>8.3330000000000001E-2</v>
      </c>
      <c r="AK116" s="218"/>
      <c r="AL116" s="218"/>
      <c r="AM116" s="283">
        <v>8.3330000000000001E-2</v>
      </c>
      <c r="AN116" s="218"/>
      <c r="AO116" s="218"/>
      <c r="AP116" s="283">
        <v>8.3330000000000001E-2</v>
      </c>
      <c r="AQ116" s="218"/>
      <c r="AR116" s="218"/>
      <c r="AS116" s="283">
        <v>8.3330000000000001E-2</v>
      </c>
      <c r="AT116" s="218"/>
      <c r="AU116" s="218"/>
      <c r="AV116" s="283">
        <v>8.3330000000000001E-2</v>
      </c>
      <c r="AW116" s="218"/>
      <c r="AX116" s="218"/>
      <c r="AY116" s="283">
        <v>8.3330000000000001E-2</v>
      </c>
      <c r="AZ116" s="218"/>
      <c r="BA116" s="28"/>
      <c r="BB116" s="199" t="s">
        <v>142</v>
      </c>
      <c r="BC116" s="313" t="s">
        <v>153</v>
      </c>
      <c r="BD116" s="319" t="s">
        <v>926</v>
      </c>
      <c r="BE116" s="319" t="s">
        <v>376</v>
      </c>
      <c r="BF116" s="319" t="s">
        <v>463</v>
      </c>
      <c r="BG116" s="319" t="s">
        <v>927</v>
      </c>
      <c r="BH116" s="319" t="s">
        <v>518</v>
      </c>
      <c r="BI116" s="218"/>
      <c r="BJ116" s="218"/>
      <c r="BK116" s="218"/>
      <c r="BL116" s="218"/>
      <c r="BM116" s="218"/>
      <c r="BN116" s="218"/>
      <c r="BO116" s="218"/>
      <c r="BP116" s="349">
        <f t="shared" si="11"/>
        <v>0.33332000000000001</v>
      </c>
      <c r="BQ116" s="349">
        <f t="shared" si="12"/>
        <v>8.3299999999999999E-2</v>
      </c>
      <c r="BR116" s="218">
        <f t="shared" si="10"/>
        <v>0.24990999639985598</v>
      </c>
      <c r="BS116" s="6">
        <f>+AVERAGE(BR116:BR128)</f>
        <v>0.18122974918996759</v>
      </c>
    </row>
    <row r="117" spans="2:71" s="34" customFormat="1" ht="51.75" customHeight="1">
      <c r="B117" s="36" t="s">
        <v>928</v>
      </c>
      <c r="C117" s="778"/>
      <c r="D117" s="81" t="s">
        <v>67</v>
      </c>
      <c r="E117" s="81" t="s">
        <v>68</v>
      </c>
      <c r="F117" s="81" t="s">
        <v>69</v>
      </c>
      <c r="G117" s="81" t="s">
        <v>454</v>
      </c>
      <c r="H117" s="342" t="s">
        <v>922</v>
      </c>
      <c r="I117" s="342" t="s">
        <v>929</v>
      </c>
      <c r="J117" s="342" t="s">
        <v>930</v>
      </c>
      <c r="K117" s="38">
        <v>44197</v>
      </c>
      <c r="L117" s="38">
        <v>44561</v>
      </c>
      <c r="M117" s="342" t="s">
        <v>89</v>
      </c>
      <c r="N117" s="342" t="s">
        <v>90</v>
      </c>
      <c r="O117" s="97">
        <v>1</v>
      </c>
      <c r="P117" s="104">
        <f t="shared" si="13"/>
        <v>0.99996000000000007</v>
      </c>
      <c r="Q117" s="97">
        <v>0.5</v>
      </c>
      <c r="R117" s="349">
        <v>8.3330000000000001E-2</v>
      </c>
      <c r="S117" s="112"/>
      <c r="T117" s="112"/>
      <c r="U117" s="349">
        <v>8.3330000000000001E-2</v>
      </c>
      <c r="V117" s="112"/>
      <c r="W117" s="112"/>
      <c r="X117" s="349">
        <v>8.3330000000000001E-2</v>
      </c>
      <c r="Y117" s="112"/>
      <c r="Z117" s="112"/>
      <c r="AA117" s="349">
        <v>8.3330000000000001E-2</v>
      </c>
      <c r="AB117" s="107" t="s">
        <v>931</v>
      </c>
      <c r="AC117" s="78" t="s">
        <v>932</v>
      </c>
      <c r="AD117" s="349">
        <v>8.3330000000000001E-2</v>
      </c>
      <c r="AE117" s="112"/>
      <c r="AF117" s="112"/>
      <c r="AG117" s="349">
        <v>8.3330000000000001E-2</v>
      </c>
      <c r="AH117" s="112"/>
      <c r="AI117" s="112"/>
      <c r="AJ117" s="349">
        <v>8.3330000000000001E-2</v>
      </c>
      <c r="AK117" s="112"/>
      <c r="AL117" s="112"/>
      <c r="AM117" s="349">
        <v>8.3330000000000001E-2</v>
      </c>
      <c r="AN117" s="112"/>
      <c r="AO117" s="112"/>
      <c r="AP117" s="349">
        <v>8.3330000000000001E-2</v>
      </c>
      <c r="AQ117" s="112"/>
      <c r="AR117" s="112"/>
      <c r="AS117" s="349">
        <v>8.3330000000000001E-2</v>
      </c>
      <c r="AT117" s="112"/>
      <c r="AU117" s="112"/>
      <c r="AV117" s="349">
        <v>8.3330000000000001E-2</v>
      </c>
      <c r="AW117" s="112"/>
      <c r="AX117" s="112"/>
      <c r="AY117" s="349">
        <v>8.3330000000000001E-2</v>
      </c>
      <c r="AZ117" s="54">
        <v>8.3299999999999999E-2</v>
      </c>
      <c r="BA117" s="202">
        <v>8.3299999999999999E-2</v>
      </c>
      <c r="BB117" s="102" t="s">
        <v>142</v>
      </c>
      <c r="BC117" s="320" t="s">
        <v>153</v>
      </c>
      <c r="BD117" s="321" t="s">
        <v>926</v>
      </c>
      <c r="BE117" s="321" t="s">
        <v>376</v>
      </c>
      <c r="BF117" s="321" t="s">
        <v>463</v>
      </c>
      <c r="BG117" s="321" t="s">
        <v>927</v>
      </c>
      <c r="BH117" s="321" t="s">
        <v>518</v>
      </c>
      <c r="BI117" s="54">
        <v>8.3299999999999999E-2</v>
      </c>
      <c r="BJ117" s="54">
        <v>8.3299999999999999E-2</v>
      </c>
      <c r="BK117" s="54">
        <v>1</v>
      </c>
      <c r="BL117" s="54" t="s">
        <v>90</v>
      </c>
      <c r="BM117" s="54"/>
      <c r="BN117" s="54"/>
      <c r="BO117" s="54"/>
      <c r="BP117" s="349">
        <f t="shared" si="11"/>
        <v>0.33332000000000001</v>
      </c>
      <c r="BQ117" s="349">
        <f t="shared" si="12"/>
        <v>8.3299999999999999E-2</v>
      </c>
      <c r="BR117" s="219">
        <f t="shared" si="10"/>
        <v>0.24990999639985598</v>
      </c>
    </row>
    <row r="118" spans="2:71" s="34" customFormat="1" ht="51.75" customHeight="1">
      <c r="B118" s="30" t="s">
        <v>933</v>
      </c>
      <c r="C118" s="778"/>
      <c r="D118" s="81" t="s">
        <v>67</v>
      </c>
      <c r="E118" s="81" t="s">
        <v>68</v>
      </c>
      <c r="F118" s="81" t="s">
        <v>69</v>
      </c>
      <c r="G118" s="81" t="s">
        <v>454</v>
      </c>
      <c r="H118" s="342" t="s">
        <v>922</v>
      </c>
      <c r="I118" s="342" t="s">
        <v>934</v>
      </c>
      <c r="J118" s="342" t="s">
        <v>935</v>
      </c>
      <c r="K118" s="38">
        <v>44197</v>
      </c>
      <c r="L118" s="38">
        <v>44561</v>
      </c>
      <c r="M118" s="342" t="s">
        <v>89</v>
      </c>
      <c r="N118" s="342" t="s">
        <v>90</v>
      </c>
      <c r="O118" s="97">
        <v>1</v>
      </c>
      <c r="P118" s="104">
        <f t="shared" si="13"/>
        <v>0.99960000000000016</v>
      </c>
      <c r="Q118" s="97">
        <v>0.5</v>
      </c>
      <c r="R118" s="112">
        <v>8.3299999999999999E-2</v>
      </c>
      <c r="S118" s="112"/>
      <c r="T118" s="112"/>
      <c r="U118" s="112">
        <v>8.3299999999999999E-2</v>
      </c>
      <c r="V118" s="112"/>
      <c r="W118" s="112"/>
      <c r="X118" s="112">
        <v>8.3299999999999999E-2</v>
      </c>
      <c r="Y118" s="112"/>
      <c r="Z118" s="112"/>
      <c r="AA118" s="112">
        <v>8.3299999999999999E-2</v>
      </c>
      <c r="AB118" s="222" t="s">
        <v>931</v>
      </c>
      <c r="AC118" s="78" t="s">
        <v>936</v>
      </c>
      <c r="AD118" s="112">
        <v>8.3299999999999999E-2</v>
      </c>
      <c r="AE118" s="112"/>
      <c r="AF118" s="112"/>
      <c r="AG118" s="112">
        <v>8.3299999999999999E-2</v>
      </c>
      <c r="AH118" s="112"/>
      <c r="AI118" s="112"/>
      <c r="AJ118" s="112">
        <v>8.3299999999999999E-2</v>
      </c>
      <c r="AK118" s="112"/>
      <c r="AL118" s="112"/>
      <c r="AM118" s="112">
        <v>8.3299999999999999E-2</v>
      </c>
      <c r="AN118" s="112"/>
      <c r="AO118" s="112"/>
      <c r="AP118" s="112">
        <v>8.3299999999999999E-2</v>
      </c>
      <c r="AQ118" s="112"/>
      <c r="AR118" s="112"/>
      <c r="AS118" s="112">
        <v>8.3299999999999999E-2</v>
      </c>
      <c r="AT118" s="112"/>
      <c r="AU118" s="112"/>
      <c r="AV118" s="112">
        <v>8.3299999999999999E-2</v>
      </c>
      <c r="AW118" s="112"/>
      <c r="AX118" s="112"/>
      <c r="AY118" s="112">
        <v>8.3299999999999999E-2</v>
      </c>
      <c r="AZ118" s="54">
        <v>8.3299999999999999E-2</v>
      </c>
      <c r="BA118" s="202">
        <v>8.3299999999999999E-2</v>
      </c>
      <c r="BB118" s="102" t="s">
        <v>142</v>
      </c>
      <c r="BC118" s="320" t="s">
        <v>153</v>
      </c>
      <c r="BD118" s="321" t="s">
        <v>926</v>
      </c>
      <c r="BE118" s="321" t="s">
        <v>376</v>
      </c>
      <c r="BF118" s="321" t="s">
        <v>463</v>
      </c>
      <c r="BG118" s="321" t="s">
        <v>927</v>
      </c>
      <c r="BH118" s="321" t="s">
        <v>518</v>
      </c>
      <c r="BI118" s="54">
        <v>8.3299999999999999E-2</v>
      </c>
      <c r="BJ118" s="54">
        <v>8.3299999999999999E-2</v>
      </c>
      <c r="BK118" s="54">
        <v>1</v>
      </c>
      <c r="BL118" s="54" t="s">
        <v>90</v>
      </c>
      <c r="BM118" s="54"/>
      <c r="BN118" s="54"/>
      <c r="BO118" s="54"/>
      <c r="BP118" s="349">
        <f t="shared" si="11"/>
        <v>0.3332</v>
      </c>
      <c r="BQ118" s="349">
        <f t="shared" si="12"/>
        <v>8.3299999999999999E-2</v>
      </c>
      <c r="BR118" s="219">
        <f t="shared" si="10"/>
        <v>0.25</v>
      </c>
    </row>
    <row r="119" spans="2:71" s="34" customFormat="1" ht="51.75" customHeight="1">
      <c r="B119" s="30" t="s">
        <v>937</v>
      </c>
      <c r="C119" s="778"/>
      <c r="D119" s="81" t="s">
        <v>67</v>
      </c>
      <c r="E119" s="81" t="s">
        <v>68</v>
      </c>
      <c r="F119" s="81" t="s">
        <v>69</v>
      </c>
      <c r="G119" s="81" t="s">
        <v>454</v>
      </c>
      <c r="H119" s="342" t="s">
        <v>938</v>
      </c>
      <c r="I119" s="342" t="s">
        <v>939</v>
      </c>
      <c r="J119" s="342" t="s">
        <v>940</v>
      </c>
      <c r="K119" s="38">
        <v>44197</v>
      </c>
      <c r="L119" s="38">
        <v>44561</v>
      </c>
      <c r="M119" s="342" t="s">
        <v>89</v>
      </c>
      <c r="N119" s="342" t="s">
        <v>90</v>
      </c>
      <c r="O119" s="342">
        <v>1</v>
      </c>
      <c r="P119" s="104">
        <f t="shared" si="13"/>
        <v>0.99996000000000007</v>
      </c>
      <c r="Q119" s="97">
        <v>1</v>
      </c>
      <c r="R119" s="349">
        <v>8.3330000000000001E-2</v>
      </c>
      <c r="S119" s="219"/>
      <c r="T119" s="219"/>
      <c r="U119" s="349">
        <v>8.3330000000000001E-2</v>
      </c>
      <c r="V119" s="219"/>
      <c r="W119" s="219"/>
      <c r="X119" s="349">
        <v>8.3330000000000001E-2</v>
      </c>
      <c r="Y119" s="219"/>
      <c r="Z119" s="219"/>
      <c r="AA119" s="349">
        <v>8.3330000000000001E-2</v>
      </c>
      <c r="AB119" s="223">
        <v>6.6699999999999995E-2</v>
      </c>
      <c r="AC119" s="78" t="s">
        <v>941</v>
      </c>
      <c r="AD119" s="349">
        <v>8.3330000000000001E-2</v>
      </c>
      <c r="AE119" s="219"/>
      <c r="AF119" s="219"/>
      <c r="AG119" s="349">
        <v>8.3330000000000001E-2</v>
      </c>
      <c r="AH119" s="219"/>
      <c r="AI119" s="219"/>
      <c r="AJ119" s="349">
        <v>8.3330000000000001E-2</v>
      </c>
      <c r="AK119" s="219"/>
      <c r="AL119" s="219"/>
      <c r="AM119" s="349">
        <v>8.3330000000000001E-2</v>
      </c>
      <c r="AN119" s="219"/>
      <c r="AO119" s="219"/>
      <c r="AP119" s="349">
        <v>8.3330000000000001E-2</v>
      </c>
      <c r="AQ119" s="219"/>
      <c r="AR119" s="219"/>
      <c r="AS119" s="349">
        <v>8.3330000000000001E-2</v>
      </c>
      <c r="AT119" s="219"/>
      <c r="AU119" s="219"/>
      <c r="AV119" s="349">
        <v>8.3330000000000001E-2</v>
      </c>
      <c r="AW119" s="219"/>
      <c r="AX119" s="219"/>
      <c r="AY119" s="349">
        <v>8.3330000000000001E-2</v>
      </c>
      <c r="AZ119" s="219"/>
      <c r="BA119" s="27"/>
      <c r="BB119" s="102" t="s">
        <v>142</v>
      </c>
      <c r="BC119" s="320" t="s">
        <v>153</v>
      </c>
      <c r="BD119" s="321" t="s">
        <v>926</v>
      </c>
      <c r="BE119" s="321" t="s">
        <v>376</v>
      </c>
      <c r="BF119" s="321" t="s">
        <v>463</v>
      </c>
      <c r="BG119" s="321" t="s">
        <v>927</v>
      </c>
      <c r="BH119" s="321" t="s">
        <v>518</v>
      </c>
      <c r="BI119" s="54">
        <v>8.3299999999999999E-2</v>
      </c>
      <c r="BJ119" s="54">
        <v>8.3299999999999999E-2</v>
      </c>
      <c r="BK119" s="54">
        <v>1</v>
      </c>
      <c r="BL119" s="54" t="s">
        <v>90</v>
      </c>
      <c r="BM119" s="54"/>
      <c r="BN119" s="54"/>
      <c r="BO119" s="54"/>
      <c r="BP119" s="349">
        <f t="shared" si="11"/>
        <v>0.33332000000000001</v>
      </c>
      <c r="BQ119" s="349">
        <f t="shared" si="12"/>
        <v>6.6699999999999995E-2</v>
      </c>
      <c r="BR119" s="219">
        <f t="shared" si="10"/>
        <v>0.20010800432017278</v>
      </c>
    </row>
    <row r="120" spans="2:71" s="34" customFormat="1" ht="51.75" customHeight="1">
      <c r="B120" s="30" t="s">
        <v>942</v>
      </c>
      <c r="C120" s="778"/>
      <c r="D120" s="81" t="s">
        <v>67</v>
      </c>
      <c r="E120" s="81" t="s">
        <v>68</v>
      </c>
      <c r="F120" s="81" t="s">
        <v>69</v>
      </c>
      <c r="G120" s="81" t="s">
        <v>454</v>
      </c>
      <c r="H120" s="342" t="s">
        <v>943</v>
      </c>
      <c r="I120" s="342" t="s">
        <v>944</v>
      </c>
      <c r="J120" s="342" t="s">
        <v>944</v>
      </c>
      <c r="K120" s="38">
        <v>44197</v>
      </c>
      <c r="L120" s="38">
        <v>44561</v>
      </c>
      <c r="M120" s="342" t="s">
        <v>73</v>
      </c>
      <c r="N120" s="342" t="s">
        <v>74</v>
      </c>
      <c r="O120" s="219">
        <v>1</v>
      </c>
      <c r="P120" s="104">
        <f t="shared" si="13"/>
        <v>1</v>
      </c>
      <c r="Q120" s="113">
        <v>1</v>
      </c>
      <c r="R120" s="54">
        <v>0</v>
      </c>
      <c r="S120" s="54"/>
      <c r="T120" s="54"/>
      <c r="U120" s="54">
        <v>0</v>
      </c>
      <c r="V120" s="54"/>
      <c r="W120" s="54"/>
      <c r="X120" s="54">
        <v>0</v>
      </c>
      <c r="Y120" s="54"/>
      <c r="Z120" s="54"/>
      <c r="AA120" s="54">
        <v>0</v>
      </c>
      <c r="AB120" s="222" t="s">
        <v>797</v>
      </c>
      <c r="AC120" s="89" t="s">
        <v>945</v>
      </c>
      <c r="AD120" s="54">
        <v>0</v>
      </c>
      <c r="AE120" s="54"/>
      <c r="AF120" s="54"/>
      <c r="AG120" s="114">
        <v>1</v>
      </c>
      <c r="AH120" s="54"/>
      <c r="AI120" s="54"/>
      <c r="AJ120" s="54">
        <v>0</v>
      </c>
      <c r="AK120" s="54"/>
      <c r="AL120" s="54"/>
      <c r="AM120" s="54">
        <v>0</v>
      </c>
      <c r="AN120" s="54"/>
      <c r="AO120" s="54"/>
      <c r="AP120" s="54">
        <v>0</v>
      </c>
      <c r="AQ120" s="54"/>
      <c r="AR120" s="54"/>
      <c r="AS120" s="54">
        <v>0</v>
      </c>
      <c r="AT120" s="54"/>
      <c r="AU120" s="54"/>
      <c r="AV120" s="54">
        <v>0</v>
      </c>
      <c r="AW120" s="54"/>
      <c r="AX120" s="54"/>
      <c r="AY120" s="54">
        <v>0</v>
      </c>
      <c r="AZ120" s="54" t="s">
        <v>946</v>
      </c>
      <c r="BA120" s="202" t="s">
        <v>946</v>
      </c>
      <c r="BB120" s="102" t="s">
        <v>142</v>
      </c>
      <c r="BC120" s="320" t="s">
        <v>153</v>
      </c>
      <c r="BD120" s="321" t="s">
        <v>926</v>
      </c>
      <c r="BE120" s="321" t="s">
        <v>376</v>
      </c>
      <c r="BF120" s="321" t="s">
        <v>463</v>
      </c>
      <c r="BG120" s="321" t="s">
        <v>927</v>
      </c>
      <c r="BH120" s="321" t="s">
        <v>518</v>
      </c>
      <c r="BI120" s="54" t="s">
        <v>946</v>
      </c>
      <c r="BJ120" s="54" t="s">
        <v>946</v>
      </c>
      <c r="BK120" s="54">
        <v>1</v>
      </c>
      <c r="BL120" s="54" t="s">
        <v>74</v>
      </c>
      <c r="BM120" s="54"/>
      <c r="BN120" s="54"/>
      <c r="BO120" s="54"/>
      <c r="BP120" s="349">
        <f t="shared" si="11"/>
        <v>0</v>
      </c>
      <c r="BQ120" s="349">
        <f t="shared" si="12"/>
        <v>0</v>
      </c>
      <c r="BR120" s="219" t="str">
        <f t="shared" si="10"/>
        <v>No programación, No avance</v>
      </c>
    </row>
    <row r="121" spans="2:71" s="34" customFormat="1" ht="51.75" customHeight="1">
      <c r="B121" s="30" t="s">
        <v>947</v>
      </c>
      <c r="C121" s="778"/>
      <c r="D121" s="81" t="s">
        <v>67</v>
      </c>
      <c r="E121" s="81" t="s">
        <v>68</v>
      </c>
      <c r="F121" s="81" t="s">
        <v>69</v>
      </c>
      <c r="G121" s="81" t="s">
        <v>454</v>
      </c>
      <c r="H121" s="342" t="s">
        <v>948</v>
      </c>
      <c r="I121" s="342" t="s">
        <v>949</v>
      </c>
      <c r="J121" s="342" t="s">
        <v>950</v>
      </c>
      <c r="K121" s="38">
        <v>44197</v>
      </c>
      <c r="L121" s="38">
        <v>44561</v>
      </c>
      <c r="M121" s="342" t="s">
        <v>89</v>
      </c>
      <c r="N121" s="342" t="s">
        <v>90</v>
      </c>
      <c r="O121" s="97">
        <v>1</v>
      </c>
      <c r="P121" s="104">
        <f t="shared" si="13"/>
        <v>0.99996000000000007</v>
      </c>
      <c r="Q121" s="113">
        <v>1</v>
      </c>
      <c r="R121" s="349">
        <v>8.3330000000000001E-2</v>
      </c>
      <c r="S121" s="54"/>
      <c r="T121" s="54"/>
      <c r="U121" s="349">
        <v>8.3330000000000001E-2</v>
      </c>
      <c r="V121" s="54"/>
      <c r="W121" s="54"/>
      <c r="X121" s="349">
        <v>8.3330000000000001E-2</v>
      </c>
      <c r="Y121" s="54"/>
      <c r="Z121" s="54"/>
      <c r="AA121" s="349">
        <v>8.3330000000000001E-2</v>
      </c>
      <c r="AB121" s="222" t="s">
        <v>931</v>
      </c>
      <c r="AC121" s="221" t="s">
        <v>951</v>
      </c>
      <c r="AD121" s="349">
        <v>8.3330000000000001E-2</v>
      </c>
      <c r="AE121" s="54"/>
      <c r="AF121" s="54"/>
      <c r="AG121" s="349">
        <v>8.3330000000000001E-2</v>
      </c>
      <c r="AH121" s="54"/>
      <c r="AI121" s="54"/>
      <c r="AJ121" s="349">
        <v>8.3330000000000001E-2</v>
      </c>
      <c r="AK121" s="54"/>
      <c r="AL121" s="54"/>
      <c r="AM121" s="349">
        <v>8.3330000000000001E-2</v>
      </c>
      <c r="AN121" s="54"/>
      <c r="AO121" s="54"/>
      <c r="AP121" s="349">
        <v>8.3330000000000001E-2</v>
      </c>
      <c r="AQ121" s="54"/>
      <c r="AR121" s="54"/>
      <c r="AS121" s="349">
        <v>8.3330000000000001E-2</v>
      </c>
      <c r="AT121" s="54"/>
      <c r="AU121" s="54"/>
      <c r="AV121" s="349">
        <v>8.3330000000000001E-2</v>
      </c>
      <c r="AW121" s="54"/>
      <c r="AX121" s="54"/>
      <c r="AY121" s="349">
        <v>8.3330000000000001E-2</v>
      </c>
      <c r="AZ121" s="54"/>
      <c r="BA121" s="202"/>
      <c r="BB121" s="102" t="s">
        <v>142</v>
      </c>
      <c r="BC121" s="320" t="s">
        <v>153</v>
      </c>
      <c r="BD121" s="321" t="s">
        <v>926</v>
      </c>
      <c r="BE121" s="321" t="s">
        <v>376</v>
      </c>
      <c r="BF121" s="321" t="s">
        <v>463</v>
      </c>
      <c r="BG121" s="321" t="s">
        <v>927</v>
      </c>
      <c r="BH121" s="321" t="s">
        <v>518</v>
      </c>
      <c r="BI121" s="54">
        <v>8.3299999999999999E-2</v>
      </c>
      <c r="BJ121" s="54">
        <v>8.3299999999999999E-2</v>
      </c>
      <c r="BK121" s="54">
        <v>1</v>
      </c>
      <c r="BL121" s="54" t="s">
        <v>90</v>
      </c>
      <c r="BM121" s="54"/>
      <c r="BN121" s="54"/>
      <c r="BO121" s="54"/>
      <c r="BP121" s="349">
        <f t="shared" si="11"/>
        <v>0.33332000000000001</v>
      </c>
      <c r="BQ121" s="349">
        <f t="shared" si="12"/>
        <v>8.3299999999999999E-2</v>
      </c>
      <c r="BR121" s="219">
        <f t="shared" si="10"/>
        <v>0.24990999639985598</v>
      </c>
    </row>
    <row r="122" spans="2:71" s="34" customFormat="1" ht="51.75" customHeight="1">
      <c r="B122" s="30" t="s">
        <v>952</v>
      </c>
      <c r="C122" s="778"/>
      <c r="D122" s="81" t="s">
        <v>67</v>
      </c>
      <c r="E122" s="81" t="s">
        <v>68</v>
      </c>
      <c r="F122" s="81" t="s">
        <v>69</v>
      </c>
      <c r="G122" s="81" t="s">
        <v>454</v>
      </c>
      <c r="H122" s="342" t="s">
        <v>953</v>
      </c>
      <c r="I122" s="342" t="s">
        <v>954</v>
      </c>
      <c r="J122" s="342" t="s">
        <v>955</v>
      </c>
      <c r="K122" s="38">
        <v>44197</v>
      </c>
      <c r="L122" s="38">
        <v>44561</v>
      </c>
      <c r="M122" s="342" t="s">
        <v>89</v>
      </c>
      <c r="N122" s="342" t="s">
        <v>90</v>
      </c>
      <c r="O122" s="97">
        <v>1</v>
      </c>
      <c r="P122" s="104">
        <f t="shared" si="13"/>
        <v>0.99960000000000016</v>
      </c>
      <c r="Q122" s="113">
        <v>1</v>
      </c>
      <c r="R122" s="54">
        <v>8.3299999999999999E-2</v>
      </c>
      <c r="S122" s="54"/>
      <c r="T122" s="54"/>
      <c r="U122" s="54">
        <v>8.3299999999999999E-2</v>
      </c>
      <c r="V122" s="54"/>
      <c r="W122" s="54"/>
      <c r="X122" s="54">
        <v>8.3299999999999999E-2</v>
      </c>
      <c r="Y122" s="54"/>
      <c r="Z122" s="54"/>
      <c r="AA122" s="54">
        <v>8.3299999999999999E-2</v>
      </c>
      <c r="AB122" s="222" t="s">
        <v>931</v>
      </c>
      <c r="AC122" s="78" t="s">
        <v>956</v>
      </c>
      <c r="AD122" s="54">
        <v>8.3299999999999999E-2</v>
      </c>
      <c r="AE122" s="54"/>
      <c r="AF122" s="54"/>
      <c r="AG122" s="54">
        <v>8.3299999999999999E-2</v>
      </c>
      <c r="AH122" s="54"/>
      <c r="AI122" s="54"/>
      <c r="AJ122" s="54">
        <v>8.3299999999999999E-2</v>
      </c>
      <c r="AK122" s="54"/>
      <c r="AL122" s="54"/>
      <c r="AM122" s="54">
        <v>8.3299999999999999E-2</v>
      </c>
      <c r="AN122" s="54"/>
      <c r="AO122" s="54"/>
      <c r="AP122" s="54">
        <v>8.3299999999999999E-2</v>
      </c>
      <c r="AQ122" s="54"/>
      <c r="AR122" s="54"/>
      <c r="AS122" s="54">
        <v>8.3299999999999999E-2</v>
      </c>
      <c r="AT122" s="54"/>
      <c r="AU122" s="54"/>
      <c r="AV122" s="54">
        <v>8.3299999999999999E-2</v>
      </c>
      <c r="AW122" s="54"/>
      <c r="AX122" s="54"/>
      <c r="AY122" s="54">
        <v>8.3299999999999999E-2</v>
      </c>
      <c r="AZ122" s="54">
        <v>8.3299999999999999E-2</v>
      </c>
      <c r="BA122" s="202">
        <v>8.3299999999999999E-2</v>
      </c>
      <c r="BB122" s="102" t="s">
        <v>142</v>
      </c>
      <c r="BC122" s="320" t="s">
        <v>153</v>
      </c>
      <c r="BD122" s="321" t="s">
        <v>926</v>
      </c>
      <c r="BE122" s="321" t="s">
        <v>376</v>
      </c>
      <c r="BF122" s="321" t="s">
        <v>463</v>
      </c>
      <c r="BG122" s="321" t="s">
        <v>927</v>
      </c>
      <c r="BH122" s="321" t="s">
        <v>518</v>
      </c>
      <c r="BI122" s="54">
        <v>8.3299999999999999E-2</v>
      </c>
      <c r="BJ122" s="54">
        <v>8.3299999999999999E-2</v>
      </c>
      <c r="BK122" s="54">
        <v>1</v>
      </c>
      <c r="BL122" s="54" t="s">
        <v>90</v>
      </c>
      <c r="BM122" s="54"/>
      <c r="BN122" s="54"/>
      <c r="BO122" s="54"/>
      <c r="BP122" s="349">
        <f t="shared" si="11"/>
        <v>0.3332</v>
      </c>
      <c r="BQ122" s="349">
        <f t="shared" si="12"/>
        <v>8.3299999999999999E-2</v>
      </c>
      <c r="BR122" s="219">
        <f t="shared" si="10"/>
        <v>0.25</v>
      </c>
    </row>
    <row r="123" spans="2:71" s="34" customFormat="1" ht="51.75" customHeight="1">
      <c r="B123" s="30" t="s">
        <v>957</v>
      </c>
      <c r="C123" s="778"/>
      <c r="D123" s="81" t="s">
        <v>67</v>
      </c>
      <c r="E123" s="81" t="s">
        <v>68</v>
      </c>
      <c r="F123" s="81" t="s">
        <v>69</v>
      </c>
      <c r="G123" s="81" t="s">
        <v>454</v>
      </c>
      <c r="H123" s="342" t="s">
        <v>948</v>
      </c>
      <c r="I123" s="342" t="s">
        <v>958</v>
      </c>
      <c r="J123" s="342" t="s">
        <v>959</v>
      </c>
      <c r="K123" s="38">
        <v>44197</v>
      </c>
      <c r="L123" s="38">
        <v>44561</v>
      </c>
      <c r="M123" s="342" t="s">
        <v>73</v>
      </c>
      <c r="N123" s="342" t="s">
        <v>74</v>
      </c>
      <c r="O123" s="219">
        <v>1</v>
      </c>
      <c r="P123" s="104">
        <f t="shared" si="13"/>
        <v>1</v>
      </c>
      <c r="Q123" s="113">
        <v>1</v>
      </c>
      <c r="R123" s="54">
        <v>0</v>
      </c>
      <c r="S123" s="54"/>
      <c r="T123" s="54"/>
      <c r="U123" s="54">
        <v>0</v>
      </c>
      <c r="V123" s="54"/>
      <c r="W123" s="54"/>
      <c r="X123" s="54">
        <v>0</v>
      </c>
      <c r="Y123" s="54"/>
      <c r="Z123" s="54"/>
      <c r="AA123" s="54">
        <v>0</v>
      </c>
      <c r="AB123" s="222" t="s">
        <v>797</v>
      </c>
      <c r="AC123" s="89" t="s">
        <v>945</v>
      </c>
      <c r="AD123" s="54">
        <v>0</v>
      </c>
      <c r="AE123" s="54"/>
      <c r="AF123" s="54"/>
      <c r="AG123" s="54">
        <v>1</v>
      </c>
      <c r="AH123" s="54"/>
      <c r="AI123" s="54"/>
      <c r="AJ123" s="54">
        <v>0</v>
      </c>
      <c r="AK123" s="54"/>
      <c r="AL123" s="54"/>
      <c r="AM123" s="54">
        <v>0</v>
      </c>
      <c r="AN123" s="54"/>
      <c r="AO123" s="54"/>
      <c r="AP123" s="54">
        <v>0</v>
      </c>
      <c r="AQ123" s="54"/>
      <c r="AR123" s="54"/>
      <c r="AS123" s="54">
        <v>0</v>
      </c>
      <c r="AT123" s="54"/>
      <c r="AU123" s="54"/>
      <c r="AV123" s="54">
        <v>0</v>
      </c>
      <c r="AW123" s="54"/>
      <c r="AX123" s="54"/>
      <c r="AY123" s="54">
        <v>0</v>
      </c>
      <c r="AZ123" s="54" t="s">
        <v>946</v>
      </c>
      <c r="BA123" s="202" t="s">
        <v>946</v>
      </c>
      <c r="BB123" s="102" t="s">
        <v>142</v>
      </c>
      <c r="BC123" s="320" t="s">
        <v>153</v>
      </c>
      <c r="BD123" s="321" t="s">
        <v>926</v>
      </c>
      <c r="BE123" s="321" t="s">
        <v>376</v>
      </c>
      <c r="BF123" s="321" t="s">
        <v>463</v>
      </c>
      <c r="BG123" s="321" t="s">
        <v>927</v>
      </c>
      <c r="BH123" s="321" t="s">
        <v>518</v>
      </c>
      <c r="BI123" s="54" t="s">
        <v>946</v>
      </c>
      <c r="BJ123" s="54" t="s">
        <v>946</v>
      </c>
      <c r="BK123" s="54">
        <v>1</v>
      </c>
      <c r="BL123" s="54" t="s">
        <v>74</v>
      </c>
      <c r="BM123" s="54"/>
      <c r="BN123" s="54"/>
      <c r="BO123" s="54"/>
      <c r="BP123" s="349">
        <f t="shared" si="11"/>
        <v>0</v>
      </c>
      <c r="BQ123" s="349">
        <f t="shared" si="12"/>
        <v>0</v>
      </c>
      <c r="BR123" s="219" t="str">
        <f t="shared" si="10"/>
        <v>No programación, No avance</v>
      </c>
    </row>
    <row r="124" spans="2:71" s="34" customFormat="1" ht="51.75" customHeight="1">
      <c r="B124" s="30" t="s">
        <v>960</v>
      </c>
      <c r="C124" s="778"/>
      <c r="D124" s="81" t="s">
        <v>67</v>
      </c>
      <c r="E124" s="81" t="s">
        <v>68</v>
      </c>
      <c r="F124" s="81" t="s">
        <v>69</v>
      </c>
      <c r="G124" s="81" t="s">
        <v>454</v>
      </c>
      <c r="H124" s="342" t="s">
        <v>961</v>
      </c>
      <c r="I124" s="342" t="s">
        <v>961</v>
      </c>
      <c r="J124" s="342" t="s">
        <v>962</v>
      </c>
      <c r="K124" s="38">
        <v>44197</v>
      </c>
      <c r="L124" s="38">
        <v>44561</v>
      </c>
      <c r="M124" s="342" t="s">
        <v>73</v>
      </c>
      <c r="N124" s="342" t="s">
        <v>74</v>
      </c>
      <c r="O124" s="219">
        <v>11</v>
      </c>
      <c r="P124" s="104">
        <f t="shared" si="13"/>
        <v>11</v>
      </c>
      <c r="Q124" s="115">
        <v>0.5</v>
      </c>
      <c r="R124" s="54">
        <v>0</v>
      </c>
      <c r="S124" s="54"/>
      <c r="T124" s="54"/>
      <c r="U124" s="54">
        <v>0</v>
      </c>
      <c r="V124" s="54"/>
      <c r="W124" s="54"/>
      <c r="X124" s="54">
        <v>0</v>
      </c>
      <c r="Y124" s="54"/>
      <c r="Z124" s="54"/>
      <c r="AA124" s="54">
        <v>0</v>
      </c>
      <c r="AB124" s="222" t="s">
        <v>797</v>
      </c>
      <c r="AC124" s="221" t="s">
        <v>963</v>
      </c>
      <c r="AD124" s="54">
        <v>0</v>
      </c>
      <c r="AE124" s="54"/>
      <c r="AF124" s="54"/>
      <c r="AG124" s="54">
        <v>5</v>
      </c>
      <c r="AH124" s="54"/>
      <c r="AI124" s="54"/>
      <c r="AJ124" s="54">
        <v>0</v>
      </c>
      <c r="AK124" s="54"/>
      <c r="AL124" s="54"/>
      <c r="AM124" s="54">
        <v>0</v>
      </c>
      <c r="AN124" s="54"/>
      <c r="AO124" s="54"/>
      <c r="AP124" s="54">
        <v>1</v>
      </c>
      <c r="AQ124" s="54"/>
      <c r="AR124" s="54"/>
      <c r="AS124" s="54">
        <v>0</v>
      </c>
      <c r="AT124" s="54"/>
      <c r="AU124" s="54"/>
      <c r="AV124" s="54">
        <v>5</v>
      </c>
      <c r="AW124" s="54"/>
      <c r="AX124" s="54"/>
      <c r="AY124" s="54">
        <v>0</v>
      </c>
      <c r="AZ124" s="54" t="s">
        <v>946</v>
      </c>
      <c r="BA124" s="202" t="s">
        <v>946</v>
      </c>
      <c r="BB124" s="102" t="s">
        <v>142</v>
      </c>
      <c r="BC124" s="320" t="s">
        <v>153</v>
      </c>
      <c r="BD124" s="321" t="s">
        <v>926</v>
      </c>
      <c r="BE124" s="321" t="s">
        <v>376</v>
      </c>
      <c r="BF124" s="321" t="s">
        <v>463</v>
      </c>
      <c r="BG124" s="321" t="s">
        <v>927</v>
      </c>
      <c r="BH124" s="321" t="s">
        <v>518</v>
      </c>
      <c r="BI124" s="54" t="s">
        <v>946</v>
      </c>
      <c r="BJ124" s="54">
        <v>5</v>
      </c>
      <c r="BK124" s="54">
        <v>11</v>
      </c>
      <c r="BL124" s="54" t="s">
        <v>74</v>
      </c>
      <c r="BM124" s="54"/>
      <c r="BN124" s="54"/>
      <c r="BO124" s="54"/>
      <c r="BP124" s="349">
        <f t="shared" si="11"/>
        <v>0</v>
      </c>
      <c r="BQ124" s="349">
        <f t="shared" si="12"/>
        <v>0</v>
      </c>
      <c r="BR124" s="219" t="str">
        <f t="shared" si="10"/>
        <v>No programación, No avance</v>
      </c>
    </row>
    <row r="125" spans="2:71" s="34" customFormat="1" ht="51.75" customHeight="1">
      <c r="B125" s="30" t="s">
        <v>964</v>
      </c>
      <c r="C125" s="778"/>
      <c r="D125" s="81" t="s">
        <v>67</v>
      </c>
      <c r="E125" s="81" t="s">
        <v>68</v>
      </c>
      <c r="F125" s="81" t="s">
        <v>69</v>
      </c>
      <c r="G125" s="81" t="s">
        <v>454</v>
      </c>
      <c r="H125" s="342" t="s">
        <v>961</v>
      </c>
      <c r="I125" s="342" t="s">
        <v>965</v>
      </c>
      <c r="J125" s="342" t="s">
        <v>966</v>
      </c>
      <c r="K125" s="38">
        <v>44197</v>
      </c>
      <c r="L125" s="38">
        <v>44561</v>
      </c>
      <c r="M125" s="342" t="s">
        <v>73</v>
      </c>
      <c r="N125" s="342" t="s">
        <v>74</v>
      </c>
      <c r="O125" s="219">
        <v>4</v>
      </c>
      <c r="P125" s="104">
        <f t="shared" si="13"/>
        <v>4</v>
      </c>
      <c r="Q125" s="115">
        <v>0.5</v>
      </c>
      <c r="R125" s="54">
        <v>0</v>
      </c>
      <c r="S125" s="54"/>
      <c r="T125" s="54"/>
      <c r="U125" s="54">
        <v>0</v>
      </c>
      <c r="V125" s="54"/>
      <c r="W125" s="54"/>
      <c r="X125" s="54">
        <v>1</v>
      </c>
      <c r="Y125" s="54"/>
      <c r="Z125" s="54"/>
      <c r="AA125" s="54">
        <v>0</v>
      </c>
      <c r="AB125" s="222" t="s">
        <v>797</v>
      </c>
      <c r="AC125" s="78" t="s">
        <v>967</v>
      </c>
      <c r="AD125" s="54">
        <v>0</v>
      </c>
      <c r="AE125" s="54"/>
      <c r="AF125" s="54"/>
      <c r="AG125" s="54">
        <v>1</v>
      </c>
      <c r="AH125" s="54"/>
      <c r="AI125" s="54"/>
      <c r="AJ125" s="54">
        <v>0</v>
      </c>
      <c r="AK125" s="54"/>
      <c r="AL125" s="54"/>
      <c r="AM125" s="54">
        <v>0</v>
      </c>
      <c r="AN125" s="54"/>
      <c r="AO125" s="54"/>
      <c r="AP125" s="54">
        <v>1</v>
      </c>
      <c r="AQ125" s="54"/>
      <c r="AR125" s="54"/>
      <c r="AS125" s="54">
        <v>0</v>
      </c>
      <c r="AT125" s="54"/>
      <c r="AU125" s="54"/>
      <c r="AV125" s="54">
        <v>1</v>
      </c>
      <c r="AW125" s="54"/>
      <c r="AX125" s="54"/>
      <c r="AY125" s="54">
        <v>0</v>
      </c>
      <c r="AZ125" s="54" t="s">
        <v>946</v>
      </c>
      <c r="BA125" s="202"/>
      <c r="BB125" s="102" t="s">
        <v>142</v>
      </c>
      <c r="BC125" s="320" t="s">
        <v>153</v>
      </c>
      <c r="BD125" s="321" t="s">
        <v>926</v>
      </c>
      <c r="BE125" s="321" t="s">
        <v>376</v>
      </c>
      <c r="BF125" s="321" t="s">
        <v>463</v>
      </c>
      <c r="BG125" s="321" t="s">
        <v>927</v>
      </c>
      <c r="BH125" s="321" t="s">
        <v>518</v>
      </c>
      <c r="BI125" s="54" t="s">
        <v>946</v>
      </c>
      <c r="BJ125" s="54">
        <v>1</v>
      </c>
      <c r="BK125" s="54">
        <v>4</v>
      </c>
      <c r="BL125" s="54" t="s">
        <v>74</v>
      </c>
      <c r="BM125" s="54"/>
      <c r="BN125" s="54"/>
      <c r="BO125" s="54"/>
      <c r="BP125" s="349">
        <f t="shared" si="11"/>
        <v>1</v>
      </c>
      <c r="BQ125" s="349">
        <f t="shared" si="12"/>
        <v>0</v>
      </c>
      <c r="BR125" s="219">
        <f t="shared" si="10"/>
        <v>0</v>
      </c>
    </row>
    <row r="126" spans="2:71" s="34" customFormat="1" ht="51.75" customHeight="1">
      <c r="B126" s="30" t="s">
        <v>968</v>
      </c>
      <c r="C126" s="778"/>
      <c r="D126" s="81" t="s">
        <v>67</v>
      </c>
      <c r="E126" s="81" t="s">
        <v>68</v>
      </c>
      <c r="F126" s="81" t="s">
        <v>69</v>
      </c>
      <c r="G126" s="81" t="s">
        <v>454</v>
      </c>
      <c r="H126" s="342" t="s">
        <v>969</v>
      </c>
      <c r="I126" s="342" t="s">
        <v>970</v>
      </c>
      <c r="J126" s="342" t="s">
        <v>970</v>
      </c>
      <c r="K126" s="38">
        <v>44197</v>
      </c>
      <c r="L126" s="38">
        <v>44561</v>
      </c>
      <c r="M126" s="342" t="s">
        <v>73</v>
      </c>
      <c r="N126" s="342" t="s">
        <v>74</v>
      </c>
      <c r="O126" s="219">
        <v>15</v>
      </c>
      <c r="P126" s="104">
        <f t="shared" si="13"/>
        <v>15</v>
      </c>
      <c r="Q126" s="113">
        <v>0.01</v>
      </c>
      <c r="R126" s="54">
        <v>0</v>
      </c>
      <c r="S126" s="54"/>
      <c r="T126" s="54"/>
      <c r="U126" s="54">
        <v>0</v>
      </c>
      <c r="V126" s="54"/>
      <c r="W126" s="54"/>
      <c r="X126" s="54">
        <v>0</v>
      </c>
      <c r="Y126" s="54"/>
      <c r="Z126" s="54"/>
      <c r="AA126" s="54">
        <v>0</v>
      </c>
      <c r="AB126" s="222" t="s">
        <v>797</v>
      </c>
      <c r="AC126" s="78" t="s">
        <v>971</v>
      </c>
      <c r="AD126" s="54">
        <v>0</v>
      </c>
      <c r="AE126" s="54"/>
      <c r="AF126" s="54"/>
      <c r="AG126" s="54">
        <v>7</v>
      </c>
      <c r="AH126" s="54"/>
      <c r="AI126" s="54"/>
      <c r="AJ126" s="54">
        <v>0</v>
      </c>
      <c r="AK126" s="54"/>
      <c r="AL126" s="54"/>
      <c r="AM126" s="54">
        <v>0</v>
      </c>
      <c r="AN126" s="54"/>
      <c r="AO126" s="54"/>
      <c r="AP126" s="54">
        <v>0</v>
      </c>
      <c r="AQ126" s="54"/>
      <c r="AR126" s="54"/>
      <c r="AS126" s="54">
        <v>0</v>
      </c>
      <c r="AT126" s="54"/>
      <c r="AU126" s="54"/>
      <c r="AV126" s="54">
        <v>8</v>
      </c>
      <c r="AW126" s="54"/>
      <c r="AX126" s="54"/>
      <c r="AY126" s="54">
        <v>0</v>
      </c>
      <c r="AZ126" s="54" t="s">
        <v>946</v>
      </c>
      <c r="BA126" s="202" t="s">
        <v>946</v>
      </c>
      <c r="BB126" s="102" t="s">
        <v>142</v>
      </c>
      <c r="BC126" s="320" t="s">
        <v>153</v>
      </c>
      <c r="BD126" s="321" t="s">
        <v>926</v>
      </c>
      <c r="BE126" s="321" t="s">
        <v>376</v>
      </c>
      <c r="BF126" s="321" t="s">
        <v>463</v>
      </c>
      <c r="BG126" s="321" t="s">
        <v>927</v>
      </c>
      <c r="BH126" s="321" t="s">
        <v>518</v>
      </c>
      <c r="BI126" s="54" t="s">
        <v>946</v>
      </c>
      <c r="BJ126" s="54">
        <v>8</v>
      </c>
      <c r="BK126" s="54">
        <v>15</v>
      </c>
      <c r="BL126" s="54" t="s">
        <v>74</v>
      </c>
      <c r="BM126" s="54"/>
      <c r="BN126" s="54"/>
      <c r="BO126" s="54"/>
      <c r="BP126" s="349">
        <f t="shared" si="11"/>
        <v>0</v>
      </c>
      <c r="BQ126" s="349">
        <f t="shared" si="12"/>
        <v>0</v>
      </c>
      <c r="BR126" s="219" t="str">
        <f t="shared" si="10"/>
        <v>No programación, No avance</v>
      </c>
    </row>
    <row r="127" spans="2:71" s="34" customFormat="1" ht="51.75" customHeight="1">
      <c r="B127" s="30" t="s">
        <v>972</v>
      </c>
      <c r="C127" s="778"/>
      <c r="D127" s="81" t="s">
        <v>67</v>
      </c>
      <c r="E127" s="81" t="s">
        <v>68</v>
      </c>
      <c r="F127" s="81" t="s">
        <v>69</v>
      </c>
      <c r="G127" s="81" t="s">
        <v>454</v>
      </c>
      <c r="H127" s="342" t="s">
        <v>973</v>
      </c>
      <c r="I127" s="342" t="s">
        <v>973</v>
      </c>
      <c r="J127" s="342" t="s">
        <v>974</v>
      </c>
      <c r="K127" s="38">
        <v>44197</v>
      </c>
      <c r="L127" s="38">
        <v>44561</v>
      </c>
      <c r="M127" s="342" t="s">
        <v>89</v>
      </c>
      <c r="N127" s="342" t="s">
        <v>90</v>
      </c>
      <c r="O127" s="97">
        <v>1</v>
      </c>
      <c r="P127" s="104">
        <f t="shared" si="13"/>
        <v>1</v>
      </c>
      <c r="Q127" s="113">
        <v>0.01</v>
      </c>
      <c r="R127" s="54">
        <v>0</v>
      </c>
      <c r="S127" s="54"/>
      <c r="T127" s="54"/>
      <c r="U127" s="54">
        <v>0</v>
      </c>
      <c r="V127" s="54"/>
      <c r="W127" s="54"/>
      <c r="X127" s="115">
        <v>1</v>
      </c>
      <c r="Y127" s="54"/>
      <c r="Z127" s="54"/>
      <c r="AA127" s="54">
        <v>0</v>
      </c>
      <c r="AB127" s="222" t="s">
        <v>797</v>
      </c>
      <c r="AC127" s="78" t="s">
        <v>975</v>
      </c>
      <c r="AD127" s="54">
        <v>0</v>
      </c>
      <c r="AE127" s="54"/>
      <c r="AF127" s="54"/>
      <c r="AG127" s="54">
        <v>0</v>
      </c>
      <c r="AH127" s="54"/>
      <c r="AI127" s="54"/>
      <c r="AJ127" s="54">
        <v>0</v>
      </c>
      <c r="AK127" s="54"/>
      <c r="AL127" s="54"/>
      <c r="AM127" s="54">
        <v>0</v>
      </c>
      <c r="AN127" s="54"/>
      <c r="AO127" s="54"/>
      <c r="AP127" s="54">
        <v>0</v>
      </c>
      <c r="AQ127" s="54"/>
      <c r="AR127" s="54"/>
      <c r="AS127" s="54">
        <v>0</v>
      </c>
      <c r="AT127" s="54"/>
      <c r="AU127" s="54"/>
      <c r="AV127" s="54">
        <v>0</v>
      </c>
      <c r="AW127" s="54"/>
      <c r="AX127" s="54"/>
      <c r="AY127" s="54">
        <v>0</v>
      </c>
      <c r="AZ127" s="54" t="s">
        <v>946</v>
      </c>
      <c r="BA127" s="202"/>
      <c r="BB127" s="102" t="s">
        <v>142</v>
      </c>
      <c r="BC127" s="320" t="s">
        <v>153</v>
      </c>
      <c r="BD127" s="321" t="s">
        <v>926</v>
      </c>
      <c r="BE127" s="321" t="s">
        <v>376</v>
      </c>
      <c r="BF127" s="321" t="s">
        <v>463</v>
      </c>
      <c r="BG127" s="321" t="s">
        <v>927</v>
      </c>
      <c r="BH127" s="321" t="s">
        <v>518</v>
      </c>
      <c r="BI127" s="54" t="s">
        <v>946</v>
      </c>
      <c r="BJ127" s="54" t="s">
        <v>946</v>
      </c>
      <c r="BK127" s="54">
        <v>1</v>
      </c>
      <c r="BL127" s="54" t="s">
        <v>90</v>
      </c>
      <c r="BM127" s="54"/>
      <c r="BN127" s="54"/>
      <c r="BO127" s="54"/>
      <c r="BP127" s="349">
        <f t="shared" si="11"/>
        <v>1</v>
      </c>
      <c r="BQ127" s="349">
        <f t="shared" si="12"/>
        <v>0</v>
      </c>
      <c r="BR127" s="219">
        <f t="shared" si="10"/>
        <v>0</v>
      </c>
    </row>
    <row r="128" spans="2:71" s="34" customFormat="1" ht="51.75" customHeight="1" thickBot="1">
      <c r="B128" s="30" t="s">
        <v>976</v>
      </c>
      <c r="C128" s="787"/>
      <c r="D128" s="82" t="s">
        <v>67</v>
      </c>
      <c r="E128" s="82" t="s">
        <v>68</v>
      </c>
      <c r="F128" s="82" t="s">
        <v>69</v>
      </c>
      <c r="G128" s="82" t="s">
        <v>454</v>
      </c>
      <c r="H128" s="284" t="s">
        <v>977</v>
      </c>
      <c r="I128" s="284" t="s">
        <v>978</v>
      </c>
      <c r="J128" s="284" t="s">
        <v>978</v>
      </c>
      <c r="K128" s="39">
        <v>44197</v>
      </c>
      <c r="L128" s="39">
        <v>44561</v>
      </c>
      <c r="M128" s="284" t="s">
        <v>73</v>
      </c>
      <c r="N128" s="284" t="s">
        <v>74</v>
      </c>
      <c r="O128" s="220">
        <v>1</v>
      </c>
      <c r="P128" s="106">
        <f t="shared" si="13"/>
        <v>1</v>
      </c>
      <c r="Q128" s="117">
        <v>0.01</v>
      </c>
      <c r="R128" s="116">
        <v>0</v>
      </c>
      <c r="S128" s="116"/>
      <c r="T128" s="116"/>
      <c r="U128" s="116">
        <v>0</v>
      </c>
      <c r="V128" s="116"/>
      <c r="W128" s="116"/>
      <c r="X128" s="116">
        <v>0</v>
      </c>
      <c r="Y128" s="116"/>
      <c r="Z128" s="116"/>
      <c r="AA128" s="116">
        <v>0</v>
      </c>
      <c r="AB128" s="222" t="s">
        <v>797</v>
      </c>
      <c r="AC128" s="78" t="s">
        <v>945</v>
      </c>
      <c r="AD128" s="116">
        <v>0</v>
      </c>
      <c r="AE128" s="116"/>
      <c r="AF128" s="116"/>
      <c r="AG128" s="116">
        <v>1</v>
      </c>
      <c r="AH128" s="116"/>
      <c r="AI128" s="116"/>
      <c r="AJ128" s="116">
        <v>0</v>
      </c>
      <c r="AK128" s="116"/>
      <c r="AL128" s="116"/>
      <c r="AM128" s="116">
        <v>0</v>
      </c>
      <c r="AN128" s="116"/>
      <c r="AO128" s="116"/>
      <c r="AP128" s="116">
        <v>0</v>
      </c>
      <c r="AQ128" s="116"/>
      <c r="AR128" s="116"/>
      <c r="AS128" s="116">
        <v>0</v>
      </c>
      <c r="AT128" s="116"/>
      <c r="AU128" s="116"/>
      <c r="AV128" s="116">
        <v>0</v>
      </c>
      <c r="AW128" s="116"/>
      <c r="AX128" s="116"/>
      <c r="AY128" s="116">
        <v>0</v>
      </c>
      <c r="AZ128" s="116" t="s">
        <v>946</v>
      </c>
      <c r="BA128" s="203" t="s">
        <v>946</v>
      </c>
      <c r="BB128" s="102" t="s">
        <v>142</v>
      </c>
      <c r="BC128" s="320" t="s">
        <v>153</v>
      </c>
      <c r="BD128" s="321" t="s">
        <v>926</v>
      </c>
      <c r="BE128" s="321" t="s">
        <v>376</v>
      </c>
      <c r="BF128" s="321" t="s">
        <v>463</v>
      </c>
      <c r="BG128" s="321" t="s">
        <v>927</v>
      </c>
      <c r="BH128" s="321" t="s">
        <v>518</v>
      </c>
      <c r="BI128" s="54" t="s">
        <v>946</v>
      </c>
      <c r="BJ128" s="54" t="s">
        <v>946</v>
      </c>
      <c r="BK128" s="54">
        <v>1</v>
      </c>
      <c r="BL128" s="54" t="s">
        <v>74</v>
      </c>
      <c r="BM128" s="54"/>
      <c r="BN128" s="54"/>
      <c r="BO128" s="54"/>
      <c r="BP128" s="349">
        <f t="shared" si="11"/>
        <v>0</v>
      </c>
      <c r="BQ128" s="349">
        <f t="shared" si="12"/>
        <v>0</v>
      </c>
      <c r="BR128" s="219" t="str">
        <f t="shared" si="10"/>
        <v>No programación, No avance</v>
      </c>
    </row>
  </sheetData>
  <autoFilter ref="A4:BS4"/>
  <mergeCells count="49">
    <mergeCell ref="C113:C114"/>
    <mergeCell ref="C107:C112"/>
    <mergeCell ref="C116:C128"/>
    <mergeCell ref="C91:C99"/>
    <mergeCell ref="C101:C104"/>
    <mergeCell ref="C60:C61"/>
    <mergeCell ref="C62:C63"/>
    <mergeCell ref="C65:C79"/>
    <mergeCell ref="C80:C89"/>
    <mergeCell ref="C40:C45"/>
    <mergeCell ref="B1:B4"/>
    <mergeCell ref="C46:C55"/>
    <mergeCell ref="C56:C58"/>
    <mergeCell ref="C16:C22"/>
    <mergeCell ref="C23:C39"/>
    <mergeCell ref="C8:C15"/>
    <mergeCell ref="C5:C7"/>
    <mergeCell ref="C2:C4"/>
    <mergeCell ref="BD2:BD4"/>
    <mergeCell ref="BE2:BE4"/>
    <mergeCell ref="BB2:BB4"/>
    <mergeCell ref="AA3:AC3"/>
    <mergeCell ref="AV3:AX3"/>
    <mergeCell ref="AG3:AI3"/>
    <mergeCell ref="AJ3:AL3"/>
    <mergeCell ref="AM3:AO3"/>
    <mergeCell ref="AP3:AR3"/>
    <mergeCell ref="AS3:AU3"/>
    <mergeCell ref="R3:T3"/>
    <mergeCell ref="X3:Z3"/>
    <mergeCell ref="K2:L3"/>
    <mergeCell ref="AD3:AF3"/>
    <mergeCell ref="BM1:BO2"/>
    <mergeCell ref="N2:N4"/>
    <mergeCell ref="O2:O4"/>
    <mergeCell ref="Q2:Q4"/>
    <mergeCell ref="BJ2:BJ4"/>
    <mergeCell ref="BK2:BL2"/>
    <mergeCell ref="BH2:BH4"/>
    <mergeCell ref="BC2:BC4"/>
    <mergeCell ref="BG2:BG4"/>
    <mergeCell ref="AY3:BA3"/>
    <mergeCell ref="BF2:BF4"/>
    <mergeCell ref="U3:W3"/>
    <mergeCell ref="D2:G2"/>
    <mergeCell ref="H2:H4"/>
    <mergeCell ref="I2:I4"/>
    <mergeCell ref="J2:J4"/>
    <mergeCell ref="M2:M4"/>
  </mergeCells>
  <phoneticPr fontId="23" type="noConversion"/>
  <conditionalFormatting sqref="O60:S61 O107:R112 O101:R104 U101:U104 X101:X104 O84:S89 U84:V89 T59:BA59 O90:BA100 O40:R59 U40:U58 X40:BA45 O65:R83 U65:U83 X84:BA89 U60:U61 X60:BA61 U107:U112 X107:X112 O114:R114 O113:Q113 X114 AE113:AF113 AH113:AI113 AK113:AL113 AN113:AO113 AQ113:AR113 AT113:AU113 AW113:AX113 AZ113:BA113 U114:U115 O115:AA115 O23:BA39 O16:Q22 AA16:AA22 O62:AA63 O105:BA106 P64 AZ64:BA64 U8:U15 X15:AA15 O8:R15 X8:X22 AA8:AA14 AD8:BA22 X46:X58 AA46:AA58 AD46:BA58 AD62:BA63 X65:X83 AD65:BA83 AA65:AA83 AD101:BA104 AA101:AA104 AD107:BA112 AA107:AA112 AA114 AD114:BA115 V101:V102 V104 V48:V54 S11:T11 S12 S13:T15 U21:V22 U16:W20 O5:BA7">
    <cfRule type="expression" dxfId="334" priority="146">
      <formula>$N5="%"</formula>
    </cfRule>
  </conditionalFormatting>
  <conditionalFormatting sqref="O119:P119">
    <cfRule type="expression" dxfId="333" priority="144">
      <formula>$N119="%"</formula>
    </cfRule>
  </conditionalFormatting>
  <conditionalFormatting sqref="O116:P116">
    <cfRule type="expression" dxfId="332" priority="143">
      <formula>$N116="%"</formula>
    </cfRule>
  </conditionalFormatting>
  <conditionalFormatting sqref="T60:T61">
    <cfRule type="expression" dxfId="331" priority="142">
      <formula>$N60="%"</formula>
    </cfRule>
  </conditionalFormatting>
  <conditionalFormatting sqref="W60:W61">
    <cfRule type="expression" dxfId="330" priority="141">
      <formula>$N60="%"</formula>
    </cfRule>
  </conditionalFormatting>
  <conditionalFormatting sqref="V60">
    <cfRule type="expression" dxfId="329" priority="140">
      <formula>$N60="%"</formula>
    </cfRule>
  </conditionalFormatting>
  <conditionalFormatting sqref="T113:T114">
    <cfRule type="expression" dxfId="328" priority="139">
      <formula>$N113="%"</formula>
    </cfRule>
  </conditionalFormatting>
  <conditionalFormatting sqref="W113:W114">
    <cfRule type="expression" dxfId="327" priority="138">
      <formula>$N113="%"</formula>
    </cfRule>
  </conditionalFormatting>
  <conditionalFormatting sqref="S114">
    <cfRule type="expression" dxfId="326" priority="137">
      <formula>$N114="%"</formula>
    </cfRule>
  </conditionalFormatting>
  <conditionalFormatting sqref="V114">
    <cfRule type="expression" dxfId="325" priority="136">
      <formula>$N114="%"</formula>
    </cfRule>
  </conditionalFormatting>
  <conditionalFormatting sqref="T107:T112">
    <cfRule type="expression" dxfId="324" priority="135">
      <formula>$N107="%"</formula>
    </cfRule>
  </conditionalFormatting>
  <conditionalFormatting sqref="W107:W112">
    <cfRule type="expression" dxfId="323" priority="134">
      <formula>$N107="%"</formula>
    </cfRule>
  </conditionalFormatting>
  <conditionalFormatting sqref="V107:V111">
    <cfRule type="expression" dxfId="322" priority="133">
      <formula>$N107="%"</formula>
    </cfRule>
  </conditionalFormatting>
  <conditionalFormatting sqref="S107:S111">
    <cfRule type="expression" dxfId="321" priority="132">
      <formula>$N107="%"</formula>
    </cfRule>
  </conditionalFormatting>
  <conditionalFormatting sqref="T103">
    <cfRule type="expression" dxfId="320" priority="131">
      <formula>$N103="%"</formula>
    </cfRule>
  </conditionalFormatting>
  <conditionalFormatting sqref="T102 O64 AA64 R64:X64 AD64:AY64">
    <cfRule type="expression" dxfId="319" priority="130">
      <formula>$L64="%"</formula>
    </cfRule>
  </conditionalFormatting>
  <conditionalFormatting sqref="T101">
    <cfRule type="expression" dxfId="318" priority="129">
      <formula>$L101="%"</formula>
    </cfRule>
  </conditionalFormatting>
  <conditionalFormatting sqref="T104">
    <cfRule type="expression" dxfId="317" priority="128">
      <formula>$L104="%"</formula>
    </cfRule>
  </conditionalFormatting>
  <conditionalFormatting sqref="S101:S104">
    <cfRule type="expression" dxfId="316" priority="127">
      <formula>$N101="%"</formula>
    </cfRule>
  </conditionalFormatting>
  <conditionalFormatting sqref="V103:W103">
    <cfRule type="expression" dxfId="315" priority="126">
      <formula>$N103="%"</formula>
    </cfRule>
  </conditionalFormatting>
  <conditionalFormatting sqref="W101">
    <cfRule type="expression" dxfId="314" priority="125">
      <formula>$L101="%"</formula>
    </cfRule>
  </conditionalFormatting>
  <conditionalFormatting sqref="W102">
    <cfRule type="expression" dxfId="313" priority="124">
      <formula>$L102="%"</formula>
    </cfRule>
  </conditionalFormatting>
  <conditionalFormatting sqref="W104">
    <cfRule type="expression" dxfId="312" priority="123">
      <formula>$L104="%"</formula>
    </cfRule>
  </conditionalFormatting>
  <conditionalFormatting sqref="T47:T49">
    <cfRule type="expression" dxfId="311" priority="122">
      <formula>$N47="%"</formula>
    </cfRule>
  </conditionalFormatting>
  <conditionalFormatting sqref="T51">
    <cfRule type="expression" dxfId="310" priority="121">
      <formula>$L51="%"</formula>
    </cfRule>
  </conditionalFormatting>
  <conditionalFormatting sqref="T53">
    <cfRule type="expression" dxfId="309" priority="120">
      <formula>$L53="%"</formula>
    </cfRule>
  </conditionalFormatting>
  <conditionalFormatting sqref="T54">
    <cfRule type="expression" dxfId="308" priority="119">
      <formula>$L54="%"</formula>
    </cfRule>
  </conditionalFormatting>
  <conditionalFormatting sqref="T50">
    <cfRule type="expression" dxfId="307" priority="118">
      <formula>$N50="%"</formula>
    </cfRule>
  </conditionalFormatting>
  <conditionalFormatting sqref="T52">
    <cfRule type="expression" dxfId="306" priority="117">
      <formula>$N52="%"</formula>
    </cfRule>
  </conditionalFormatting>
  <conditionalFormatting sqref="T46">
    <cfRule type="expression" dxfId="305" priority="116">
      <formula>$N46="%"</formula>
    </cfRule>
  </conditionalFormatting>
  <conditionalFormatting sqref="T55">
    <cfRule type="expression" dxfId="304" priority="115">
      <formula>$N55="%"</formula>
    </cfRule>
  </conditionalFormatting>
  <conditionalFormatting sqref="S47:S54">
    <cfRule type="expression" dxfId="303" priority="114">
      <formula>$N47="%"</formula>
    </cfRule>
  </conditionalFormatting>
  <conditionalFormatting sqref="S46">
    <cfRule type="expression" dxfId="302" priority="113">
      <formula>$N46="%"</formula>
    </cfRule>
  </conditionalFormatting>
  <conditionalFormatting sqref="S55">
    <cfRule type="expression" dxfId="301" priority="112">
      <formula>$N55="%"</formula>
    </cfRule>
  </conditionalFormatting>
  <conditionalFormatting sqref="V47:W47">
    <cfRule type="expression" dxfId="300" priority="111">
      <formula>$N47="%"</formula>
    </cfRule>
  </conditionalFormatting>
  <conditionalFormatting sqref="W48">
    <cfRule type="containsText" dxfId="299" priority="110" operator="containsText" text="x">
      <formula>NOT(ISERROR(SEARCH("x",W48)))</formula>
    </cfRule>
  </conditionalFormatting>
  <conditionalFormatting sqref="W49">
    <cfRule type="containsText" dxfId="298" priority="109" operator="containsText" text="x">
      <formula>NOT(ISERROR(SEARCH("x",W49)))</formula>
    </cfRule>
  </conditionalFormatting>
  <conditionalFormatting sqref="W50">
    <cfRule type="expression" dxfId="297" priority="108">
      <formula>$L50="%"</formula>
    </cfRule>
  </conditionalFormatting>
  <conditionalFormatting sqref="W51">
    <cfRule type="containsText" dxfId="296" priority="107" operator="containsText" text="x">
      <formula>NOT(ISERROR(SEARCH("x",W51)))</formula>
    </cfRule>
  </conditionalFormatting>
  <conditionalFormatting sqref="W52">
    <cfRule type="expression" dxfId="295" priority="106">
      <formula>$L52="%"</formula>
    </cfRule>
  </conditionalFormatting>
  <conditionalFormatting sqref="W53">
    <cfRule type="containsText" dxfId="294" priority="105" operator="containsText" text="x">
      <formula>NOT(ISERROR(SEARCH("x",W53)))</formula>
    </cfRule>
  </conditionalFormatting>
  <conditionalFormatting sqref="W54">
    <cfRule type="containsText" dxfId="293" priority="104" operator="containsText" text="x">
      <formula>NOT(ISERROR(SEARCH("x",W54)))</formula>
    </cfRule>
  </conditionalFormatting>
  <conditionalFormatting sqref="V46:W46">
    <cfRule type="expression" dxfId="292" priority="103">
      <formula>$N46="%"</formula>
    </cfRule>
  </conditionalFormatting>
  <conditionalFormatting sqref="V55">
    <cfRule type="expression" dxfId="291" priority="102">
      <formula>$N55="%"</formula>
    </cfRule>
  </conditionalFormatting>
  <conditionalFormatting sqref="W55">
    <cfRule type="expression" dxfId="290" priority="101">
      <formula>$L55="%"</formula>
    </cfRule>
  </conditionalFormatting>
  <conditionalFormatting sqref="T80:T83">
    <cfRule type="expression" dxfId="289" priority="100">
      <formula>$N80="%"</formula>
    </cfRule>
  </conditionalFormatting>
  <conditionalFormatting sqref="S80:S83">
    <cfRule type="expression" dxfId="288" priority="99">
      <formula>$N80="%"</formula>
    </cfRule>
  </conditionalFormatting>
  <conditionalFormatting sqref="W80:W83">
    <cfRule type="expression" dxfId="287" priority="98">
      <formula>$N80="%"</formula>
    </cfRule>
  </conditionalFormatting>
  <conditionalFormatting sqref="V80:V83">
    <cfRule type="expression" dxfId="286" priority="97">
      <formula>$N80="%"</formula>
    </cfRule>
  </conditionalFormatting>
  <conditionalFormatting sqref="S59">
    <cfRule type="expression" dxfId="285" priority="96">
      <formula>$N59="%"</formula>
    </cfRule>
  </conditionalFormatting>
  <conditionalFormatting sqref="V56:V58">
    <cfRule type="expression" dxfId="284" priority="95">
      <formula>$N56="%"</formula>
    </cfRule>
  </conditionalFormatting>
  <conditionalFormatting sqref="S56:S58">
    <cfRule type="expression" dxfId="283" priority="94">
      <formula>$N56="%"</formula>
    </cfRule>
  </conditionalFormatting>
  <conditionalFormatting sqref="S40:T45">
    <cfRule type="expression" dxfId="282" priority="93">
      <formula>$N40="%"</formula>
    </cfRule>
  </conditionalFormatting>
  <conditionalFormatting sqref="V40:W45">
    <cfRule type="expression" dxfId="281" priority="92">
      <formula>$N40="%"</formula>
    </cfRule>
  </conditionalFormatting>
  <conditionalFormatting sqref="S65:T79">
    <cfRule type="expression" dxfId="280" priority="91">
      <formula>$O65="%"</formula>
    </cfRule>
  </conditionalFormatting>
  <conditionalFormatting sqref="V65:W79">
    <cfRule type="expression" dxfId="279" priority="90">
      <formula>$O65="%"</formula>
    </cfRule>
  </conditionalFormatting>
  <conditionalFormatting sqref="V61">
    <cfRule type="expression" dxfId="278" priority="89">
      <formula>$N61="%"</formula>
    </cfRule>
  </conditionalFormatting>
  <conditionalFormatting sqref="S112">
    <cfRule type="expression" dxfId="277" priority="88">
      <formula>$N112="%"</formula>
    </cfRule>
  </conditionalFormatting>
  <conditionalFormatting sqref="V112">
    <cfRule type="expression" dxfId="276" priority="87">
      <formula>$N112="%"</formula>
    </cfRule>
  </conditionalFormatting>
  <conditionalFormatting sqref="R113">
    <cfRule type="expression" dxfId="275" priority="84">
      <formula>$N113="%"</formula>
    </cfRule>
  </conditionalFormatting>
  <conditionalFormatting sqref="S113">
    <cfRule type="expression" dxfId="274" priority="83">
      <formula>$N113="%"</formula>
    </cfRule>
  </conditionalFormatting>
  <conditionalFormatting sqref="U113">
    <cfRule type="expression" dxfId="273" priority="82">
      <formula>$N113="%"</formula>
    </cfRule>
  </conditionalFormatting>
  <conditionalFormatting sqref="V113">
    <cfRule type="expression" dxfId="272" priority="81">
      <formula>$N113="%"</formula>
    </cfRule>
  </conditionalFormatting>
  <conditionalFormatting sqref="X113">
    <cfRule type="expression" dxfId="271" priority="80">
      <formula>$N113="%"</formula>
    </cfRule>
  </conditionalFormatting>
  <conditionalFormatting sqref="AA113">
    <cfRule type="expression" dxfId="270" priority="79">
      <formula>$N113="%"</formula>
    </cfRule>
  </conditionalFormatting>
  <conditionalFormatting sqref="AD113">
    <cfRule type="expression" dxfId="269" priority="78">
      <formula>$N113="%"</formula>
    </cfRule>
  </conditionalFormatting>
  <conditionalFormatting sqref="AG113">
    <cfRule type="expression" dxfId="268" priority="77">
      <formula>$N113="%"</formula>
    </cfRule>
  </conditionalFormatting>
  <conditionalFormatting sqref="AJ113">
    <cfRule type="expression" dxfId="267" priority="76">
      <formula>$N113="%"</formula>
    </cfRule>
  </conditionalFormatting>
  <conditionalFormatting sqref="AM113">
    <cfRule type="expression" dxfId="266" priority="75">
      <formula>$N113="%"</formula>
    </cfRule>
  </conditionalFormatting>
  <conditionalFormatting sqref="AP113">
    <cfRule type="expression" dxfId="265" priority="74">
      <formula>$N113="%"</formula>
    </cfRule>
  </conditionalFormatting>
  <conditionalFormatting sqref="AS113">
    <cfRule type="expression" dxfId="264" priority="73">
      <formula>$N113="%"</formula>
    </cfRule>
  </conditionalFormatting>
  <conditionalFormatting sqref="AV113">
    <cfRule type="expression" dxfId="263" priority="72">
      <formula>$N113="%"</formula>
    </cfRule>
  </conditionalFormatting>
  <conditionalFormatting sqref="AY113">
    <cfRule type="expression" dxfId="262" priority="71">
      <formula>$N113="%"</formula>
    </cfRule>
  </conditionalFormatting>
  <conditionalFormatting sqref="R116">
    <cfRule type="expression" dxfId="261" priority="70">
      <formula>$N116="%"</formula>
    </cfRule>
  </conditionalFormatting>
  <conditionalFormatting sqref="U116">
    <cfRule type="expression" dxfId="260" priority="69">
      <formula>$N116="%"</formula>
    </cfRule>
  </conditionalFormatting>
  <conditionalFormatting sqref="X116">
    <cfRule type="expression" dxfId="259" priority="68">
      <formula>$N116="%"</formula>
    </cfRule>
  </conditionalFormatting>
  <conditionalFormatting sqref="AA116">
    <cfRule type="expression" dxfId="258" priority="67">
      <formula>$N116="%"</formula>
    </cfRule>
  </conditionalFormatting>
  <conditionalFormatting sqref="AD116">
    <cfRule type="expression" dxfId="257" priority="66">
      <formula>$N116="%"</formula>
    </cfRule>
  </conditionalFormatting>
  <conditionalFormatting sqref="AG116">
    <cfRule type="expression" dxfId="256" priority="65">
      <formula>$N116="%"</formula>
    </cfRule>
  </conditionalFormatting>
  <conditionalFormatting sqref="AJ116">
    <cfRule type="expression" dxfId="255" priority="64">
      <formula>$N116="%"</formula>
    </cfRule>
  </conditionalFormatting>
  <conditionalFormatting sqref="AM116">
    <cfRule type="expression" dxfId="254" priority="63">
      <formula>$N116="%"</formula>
    </cfRule>
  </conditionalFormatting>
  <conditionalFormatting sqref="AP116">
    <cfRule type="expression" dxfId="253" priority="62">
      <formula>$N116="%"</formula>
    </cfRule>
  </conditionalFormatting>
  <conditionalFormatting sqref="AS116">
    <cfRule type="expression" dxfId="252" priority="61">
      <formula>$N116="%"</formula>
    </cfRule>
  </conditionalFormatting>
  <conditionalFormatting sqref="AV116">
    <cfRule type="expression" dxfId="251" priority="60">
      <formula>$N116="%"</formula>
    </cfRule>
  </conditionalFormatting>
  <conditionalFormatting sqref="AY116">
    <cfRule type="expression" dxfId="250" priority="59">
      <formula>$N116="%"</formula>
    </cfRule>
  </conditionalFormatting>
  <conditionalFormatting sqref="R117">
    <cfRule type="expression" dxfId="249" priority="58">
      <formula>$N117="%"</formula>
    </cfRule>
  </conditionalFormatting>
  <conditionalFormatting sqref="U117">
    <cfRule type="expression" dxfId="248" priority="57">
      <formula>$N117="%"</formula>
    </cfRule>
  </conditionalFormatting>
  <conditionalFormatting sqref="X117">
    <cfRule type="expression" dxfId="247" priority="56">
      <formula>$N117="%"</formula>
    </cfRule>
  </conditionalFormatting>
  <conditionalFormatting sqref="AA117">
    <cfRule type="expression" dxfId="246" priority="55">
      <formula>$N117="%"</formula>
    </cfRule>
  </conditionalFormatting>
  <conditionalFormatting sqref="AD117">
    <cfRule type="expression" dxfId="245" priority="54">
      <formula>$N117="%"</formula>
    </cfRule>
  </conditionalFormatting>
  <conditionalFormatting sqref="AG117">
    <cfRule type="expression" dxfId="244" priority="53">
      <formula>$N117="%"</formula>
    </cfRule>
  </conditionalFormatting>
  <conditionalFormatting sqref="AJ117">
    <cfRule type="expression" dxfId="243" priority="52">
      <formula>$N117="%"</formula>
    </cfRule>
  </conditionalFormatting>
  <conditionalFormatting sqref="AM117">
    <cfRule type="expression" dxfId="242" priority="51">
      <formula>$N117="%"</formula>
    </cfRule>
  </conditionalFormatting>
  <conditionalFormatting sqref="AP117">
    <cfRule type="expression" dxfId="241" priority="50">
      <formula>$N117="%"</formula>
    </cfRule>
  </conditionalFormatting>
  <conditionalFormatting sqref="AS117">
    <cfRule type="expression" dxfId="240" priority="49">
      <formula>$N117="%"</formula>
    </cfRule>
  </conditionalFormatting>
  <conditionalFormatting sqref="AV117">
    <cfRule type="expression" dxfId="239" priority="48">
      <formula>$N117="%"</formula>
    </cfRule>
  </conditionalFormatting>
  <conditionalFormatting sqref="AY117">
    <cfRule type="expression" dxfId="238" priority="47">
      <formula>$N117="%"</formula>
    </cfRule>
  </conditionalFormatting>
  <conditionalFormatting sqref="R119">
    <cfRule type="expression" dxfId="237" priority="46">
      <formula>$N119="%"</formula>
    </cfRule>
  </conditionalFormatting>
  <conditionalFormatting sqref="U119">
    <cfRule type="expression" dxfId="236" priority="45">
      <formula>$N119="%"</formula>
    </cfRule>
  </conditionalFormatting>
  <conditionalFormatting sqref="X119">
    <cfRule type="expression" dxfId="235" priority="44">
      <formula>$N119="%"</formula>
    </cfRule>
  </conditionalFormatting>
  <conditionalFormatting sqref="AA119">
    <cfRule type="expression" dxfId="234" priority="43">
      <formula>$N119="%"</formula>
    </cfRule>
  </conditionalFormatting>
  <conditionalFormatting sqref="AD119">
    <cfRule type="expression" dxfId="233" priority="42">
      <formula>$N119="%"</formula>
    </cfRule>
  </conditionalFormatting>
  <conditionalFormatting sqref="AG119">
    <cfRule type="expression" dxfId="232" priority="41">
      <formula>$N119="%"</formula>
    </cfRule>
  </conditionalFormatting>
  <conditionalFormatting sqref="AJ119">
    <cfRule type="expression" dxfId="231" priority="40">
      <formula>$N119="%"</formula>
    </cfRule>
  </conditionalFormatting>
  <conditionalFormatting sqref="AM119">
    <cfRule type="expression" dxfId="230" priority="39">
      <formula>$N119="%"</formula>
    </cfRule>
  </conditionalFormatting>
  <conditionalFormatting sqref="AP119">
    <cfRule type="expression" dxfId="229" priority="38">
      <formula>$N119="%"</formula>
    </cfRule>
  </conditionalFormatting>
  <conditionalFormatting sqref="AS119">
    <cfRule type="expression" dxfId="228" priority="37">
      <formula>$N119="%"</formula>
    </cfRule>
  </conditionalFormatting>
  <conditionalFormatting sqref="AV119">
    <cfRule type="expression" dxfId="227" priority="36">
      <formula>$N119="%"</formula>
    </cfRule>
  </conditionalFormatting>
  <conditionalFormatting sqref="AY119">
    <cfRule type="expression" dxfId="226" priority="35">
      <formula>$N119="%"</formula>
    </cfRule>
  </conditionalFormatting>
  <conditionalFormatting sqref="R121">
    <cfRule type="expression" dxfId="225" priority="34">
      <formula>$N121="%"</formula>
    </cfRule>
  </conditionalFormatting>
  <conditionalFormatting sqref="U121">
    <cfRule type="expression" dxfId="224" priority="33">
      <formula>$N121="%"</formula>
    </cfRule>
  </conditionalFormatting>
  <conditionalFormatting sqref="X121">
    <cfRule type="expression" dxfId="223" priority="32">
      <formula>$N121="%"</formula>
    </cfRule>
  </conditionalFormatting>
  <conditionalFormatting sqref="AA121">
    <cfRule type="expression" dxfId="222" priority="31">
      <formula>$N121="%"</formula>
    </cfRule>
  </conditionalFormatting>
  <conditionalFormatting sqref="AD121">
    <cfRule type="expression" dxfId="221" priority="30">
      <formula>$N121="%"</formula>
    </cfRule>
  </conditionalFormatting>
  <conditionalFormatting sqref="AG121">
    <cfRule type="expression" dxfId="220" priority="29">
      <formula>$N121="%"</formula>
    </cfRule>
  </conditionalFormatting>
  <conditionalFormatting sqref="AJ121">
    <cfRule type="expression" dxfId="219" priority="28">
      <formula>$N121="%"</formula>
    </cfRule>
  </conditionalFormatting>
  <conditionalFormatting sqref="AM121">
    <cfRule type="expression" dxfId="218" priority="27">
      <formula>$N121="%"</formula>
    </cfRule>
  </conditionalFormatting>
  <conditionalFormatting sqref="AP121">
    <cfRule type="expression" dxfId="217" priority="26">
      <formula>$N121="%"</formula>
    </cfRule>
  </conditionalFormatting>
  <conditionalFormatting sqref="AS121">
    <cfRule type="expression" dxfId="216" priority="25">
      <formula>$N121="%"</formula>
    </cfRule>
  </conditionalFormatting>
  <conditionalFormatting sqref="AV121">
    <cfRule type="expression" dxfId="215" priority="24">
      <formula>$N121="%"</formula>
    </cfRule>
  </conditionalFormatting>
  <conditionalFormatting sqref="AY121">
    <cfRule type="expression" dxfId="214" priority="23">
      <formula>$N121="%"</formula>
    </cfRule>
  </conditionalFormatting>
  <conditionalFormatting sqref="S8">
    <cfRule type="expression" dxfId="213" priority="22">
      <formula>$N8="%"</formula>
    </cfRule>
  </conditionalFormatting>
  <conditionalFormatting sqref="T8">
    <cfRule type="expression" dxfId="212" priority="21">
      <formula>$L8="%"</formula>
    </cfRule>
  </conditionalFormatting>
  <conditionalFormatting sqref="V8">
    <cfRule type="expression" dxfId="211" priority="20">
      <formula>$L8="%"</formula>
    </cfRule>
  </conditionalFormatting>
  <conditionalFormatting sqref="W8">
    <cfRule type="expression" dxfId="210" priority="19">
      <formula>$L8="%"</formula>
    </cfRule>
  </conditionalFormatting>
  <conditionalFormatting sqref="S9:S10">
    <cfRule type="expression" dxfId="209" priority="18">
      <formula>$N9="%"</formula>
    </cfRule>
  </conditionalFormatting>
  <conditionalFormatting sqref="T9:T10">
    <cfRule type="expression" dxfId="208" priority="17">
      <formula>$L9="%"</formula>
    </cfRule>
  </conditionalFormatting>
  <conditionalFormatting sqref="T12">
    <cfRule type="expression" dxfId="207" priority="16">
      <formula>$L12="%"</formula>
    </cfRule>
  </conditionalFormatting>
  <conditionalFormatting sqref="V9:V15">
    <cfRule type="expression" dxfId="206" priority="15">
      <formula>$N9="%"</formula>
    </cfRule>
  </conditionalFormatting>
  <conditionalFormatting sqref="W9:W10">
    <cfRule type="expression" dxfId="205" priority="14">
      <formula>$L9="%"</formula>
    </cfRule>
  </conditionalFormatting>
  <conditionalFormatting sqref="W11">
    <cfRule type="expression" dxfId="204" priority="13">
      <formula>$L11="%"</formula>
    </cfRule>
  </conditionalFormatting>
  <conditionalFormatting sqref="W12">
    <cfRule type="expression" dxfId="203" priority="12">
      <formula>$L12="%"</formula>
    </cfRule>
  </conditionalFormatting>
  <conditionalFormatting sqref="W14:W15">
    <cfRule type="expression" dxfId="202" priority="11">
      <formula>$L14="%"</formula>
    </cfRule>
  </conditionalFormatting>
  <conditionalFormatting sqref="W13">
    <cfRule type="expression" dxfId="201" priority="10">
      <formula>$L13="%"</formula>
    </cfRule>
  </conditionalFormatting>
  <conditionalFormatting sqref="R16:S22">
    <cfRule type="expression" dxfId="200" priority="9">
      <formula>$N16="%"</formula>
    </cfRule>
  </conditionalFormatting>
  <conditionalFormatting sqref="T16:T21">
    <cfRule type="expression" dxfId="199" priority="8">
      <formula>$L16="%"</formula>
    </cfRule>
  </conditionalFormatting>
  <conditionalFormatting sqref="W21">
    <cfRule type="expression" dxfId="198" priority="7">
      <formula>$N21="%"</formula>
    </cfRule>
  </conditionalFormatting>
  <pageMargins left="0.31496062992125984" right="0.31496062992125984" top="0.35433070866141736" bottom="0.15748031496062992" header="0.31496062992125984" footer="0.31496062992125984"/>
  <pageSetup paperSize="5"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O371"/>
  <sheetViews>
    <sheetView tabSelected="1" topLeftCell="A2" zoomScale="80" zoomScaleNormal="80" workbookViewId="0">
      <pane ySplit="4" topLeftCell="A156" activePane="bottomLeft" state="frozenSplit"/>
      <selection activeCell="A2" sqref="A2"/>
      <selection pane="bottomLeft" activeCell="E138" sqref="E138:E183"/>
    </sheetView>
  </sheetViews>
  <sheetFormatPr baseColWidth="10" defaultColWidth="11.42578125" defaultRowHeight="15"/>
  <cols>
    <col min="1" max="1" width="4.7109375" style="13" customWidth="1"/>
    <col min="2" max="2" width="14.5703125" style="13" hidden="1" customWidth="1"/>
    <col min="3" max="3" width="13.85546875" style="13" hidden="1" customWidth="1"/>
    <col min="4" max="6" width="12" style="13" customWidth="1"/>
    <col min="7" max="7" width="21.28515625" style="13" hidden="1" customWidth="1"/>
    <col min="8" max="8" width="24" style="13" hidden="1" customWidth="1"/>
    <col min="9" max="9" width="31.5703125" style="13" customWidth="1"/>
    <col min="10" max="10" width="11.42578125" style="13" customWidth="1"/>
    <col min="11" max="11" width="11.7109375" style="13" customWidth="1"/>
    <col min="12" max="14" width="11.42578125" style="13" customWidth="1"/>
    <col min="15" max="15" width="14.85546875" style="13" customWidth="1"/>
    <col min="16" max="16" width="11.42578125" style="13" customWidth="1"/>
    <col min="17" max="19" width="11.42578125" style="704" customWidth="1"/>
    <col min="20" max="20" width="11.42578125" style="13" customWidth="1"/>
    <col min="21" max="21" width="11.42578125" style="13" hidden="1" customWidth="1"/>
    <col min="22" max="22" width="11.42578125" style="14" customWidth="1"/>
    <col min="23" max="23" width="11.140625" style="740" customWidth="1"/>
    <col min="24" max="24" width="30.140625" style="13" customWidth="1"/>
    <col min="25" max="25" width="10.42578125" style="14" customWidth="1"/>
    <col min="26" max="26" width="11.42578125" style="14" customWidth="1"/>
    <col min="27" max="27" width="34.28515625" style="13" customWidth="1"/>
    <col min="28" max="29" width="11.42578125" style="14" customWidth="1"/>
    <col min="30" max="30" width="34.28515625" style="13" customWidth="1"/>
    <col min="31" max="31" width="11.42578125" style="13" customWidth="1"/>
    <col min="32" max="32" width="11.42578125" style="14" customWidth="1"/>
    <col min="33" max="33" width="34.28515625" style="13" customWidth="1"/>
    <col min="34" max="34" width="11.42578125" style="13" customWidth="1"/>
    <col min="35" max="35" width="11.42578125" style="14" customWidth="1"/>
    <col min="36" max="36" width="34.28515625" style="13" customWidth="1"/>
    <col min="37" max="37" width="11.42578125" style="13" customWidth="1"/>
    <col min="38" max="38" width="11.42578125" style="14" customWidth="1"/>
    <col min="39" max="39" width="34.28515625" style="13" customWidth="1"/>
    <col min="40" max="40" width="11.42578125" style="13" customWidth="1"/>
    <col min="41" max="41" width="11.42578125" style="14" customWidth="1"/>
    <col min="42" max="42" width="34.28515625" style="13" customWidth="1"/>
    <col min="43" max="44" width="11.42578125" style="13" customWidth="1"/>
    <col min="45" max="45" width="34.28515625" style="13" customWidth="1"/>
    <col min="46" max="46" width="11.42578125" style="13" customWidth="1"/>
    <col min="47" max="47" width="11.42578125" style="14" customWidth="1"/>
    <col min="48" max="48" width="34.28515625" style="13" customWidth="1"/>
    <col min="49" max="50" width="11.42578125" style="13" hidden="1" customWidth="1"/>
    <col min="51" max="51" width="34.28515625" style="13" hidden="1" customWidth="1"/>
    <col min="52" max="53" width="11.42578125" style="13" hidden="1" customWidth="1"/>
    <col min="54" max="54" width="34.28515625" style="13" hidden="1" customWidth="1"/>
    <col min="55" max="55" width="11.42578125" style="706" hidden="1" customWidth="1"/>
    <col min="56" max="56" width="11.42578125" style="13" hidden="1" customWidth="1"/>
    <col min="57" max="57" width="34.28515625" style="13" hidden="1" customWidth="1"/>
    <col min="58" max="59" width="11.42578125" style="13" hidden="1" customWidth="1"/>
    <col min="60" max="16384" width="11.42578125" style="13"/>
  </cols>
  <sheetData>
    <row r="1" spans="2:59" hidden="1">
      <c r="S1" s="705"/>
      <c r="T1" s="706"/>
      <c r="W1" s="14"/>
    </row>
    <row r="2" spans="2:59" ht="23.25" customHeight="1">
      <c r="B2" s="833" t="s">
        <v>2249</v>
      </c>
      <c r="C2" s="833" t="s">
        <v>2250</v>
      </c>
      <c r="D2" s="788"/>
      <c r="E2" s="789"/>
      <c r="F2" s="790"/>
      <c r="G2" s="742"/>
      <c r="H2" s="742"/>
      <c r="I2" s="741" t="s">
        <v>979</v>
      </c>
      <c r="J2" s="842" t="s">
        <v>4128</v>
      </c>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707"/>
      <c r="AX2" s="707"/>
      <c r="AY2" s="707"/>
      <c r="AZ2" s="707"/>
      <c r="BA2" s="707"/>
      <c r="BB2" s="707"/>
      <c r="BC2" s="708"/>
      <c r="BD2" s="707"/>
      <c r="BE2" s="709"/>
    </row>
    <row r="3" spans="2:59" ht="23.25" customHeight="1">
      <c r="B3" s="833"/>
      <c r="C3" s="833"/>
      <c r="D3" s="791"/>
      <c r="E3" s="792"/>
      <c r="F3" s="793"/>
      <c r="G3" s="742"/>
      <c r="H3" s="742"/>
      <c r="I3" s="838" t="s">
        <v>980</v>
      </c>
      <c r="J3" s="836" t="s">
        <v>26</v>
      </c>
      <c r="K3" s="836" t="s">
        <v>24</v>
      </c>
      <c r="L3" s="840" t="s">
        <v>981</v>
      </c>
      <c r="M3" s="836" t="s">
        <v>22</v>
      </c>
      <c r="N3" s="836" t="s">
        <v>982</v>
      </c>
      <c r="O3" s="846" t="s">
        <v>983</v>
      </c>
      <c r="P3" s="846"/>
      <c r="Q3" s="847" t="s">
        <v>984</v>
      </c>
      <c r="R3" s="847"/>
      <c r="S3" s="836" t="s">
        <v>985</v>
      </c>
      <c r="T3" s="836" t="s">
        <v>986</v>
      </c>
      <c r="U3" s="797" t="s">
        <v>995</v>
      </c>
      <c r="V3" s="834" t="s">
        <v>987</v>
      </c>
      <c r="W3" s="834"/>
      <c r="X3" s="834"/>
      <c r="Y3" s="834"/>
      <c r="Z3" s="834"/>
      <c r="AA3" s="834"/>
      <c r="AB3" s="834"/>
      <c r="AC3" s="834"/>
      <c r="AD3" s="834"/>
      <c r="AE3" s="834"/>
      <c r="AF3" s="834"/>
      <c r="AG3" s="834"/>
      <c r="AH3" s="834"/>
      <c r="AI3" s="834"/>
      <c r="AJ3" s="834"/>
      <c r="AK3" s="834"/>
      <c r="AL3" s="834"/>
      <c r="AM3" s="834"/>
      <c r="AN3" s="834"/>
      <c r="AO3" s="834"/>
      <c r="AP3" s="834"/>
      <c r="AQ3" s="834"/>
      <c r="AR3" s="834"/>
      <c r="AS3" s="834"/>
      <c r="AT3" s="834"/>
      <c r="AU3" s="834"/>
      <c r="AV3" s="834"/>
      <c r="AW3" s="834"/>
      <c r="AX3" s="834"/>
      <c r="AY3" s="834"/>
      <c r="AZ3" s="834"/>
      <c r="BA3" s="834"/>
      <c r="BB3" s="834"/>
      <c r="BC3" s="834"/>
      <c r="BD3" s="834"/>
      <c r="BE3" s="834"/>
    </row>
    <row r="4" spans="2:59" ht="11.25" customHeight="1">
      <c r="B4" s="833"/>
      <c r="C4" s="833"/>
      <c r="D4" s="794"/>
      <c r="E4" s="795"/>
      <c r="F4" s="796"/>
      <c r="G4" s="742"/>
      <c r="H4" s="742"/>
      <c r="I4" s="838"/>
      <c r="J4" s="836"/>
      <c r="K4" s="836"/>
      <c r="L4" s="840"/>
      <c r="M4" s="836"/>
      <c r="N4" s="836"/>
      <c r="O4" s="710"/>
      <c r="P4" s="710"/>
      <c r="Q4" s="711"/>
      <c r="R4" s="711"/>
      <c r="S4" s="836"/>
      <c r="T4" s="836"/>
      <c r="U4" s="797"/>
      <c r="V4" s="835" t="s">
        <v>36</v>
      </c>
      <c r="W4" s="835"/>
      <c r="X4" s="835"/>
      <c r="Y4" s="835" t="s">
        <v>37</v>
      </c>
      <c r="Z4" s="835"/>
      <c r="AA4" s="835"/>
      <c r="AB4" s="835" t="s">
        <v>38</v>
      </c>
      <c r="AC4" s="835"/>
      <c r="AD4" s="835"/>
      <c r="AE4" s="835" t="s">
        <v>39</v>
      </c>
      <c r="AF4" s="835"/>
      <c r="AG4" s="835"/>
      <c r="AH4" s="835" t="s">
        <v>40</v>
      </c>
      <c r="AI4" s="835"/>
      <c r="AJ4" s="835"/>
      <c r="AK4" s="835" t="s">
        <v>41</v>
      </c>
      <c r="AL4" s="835"/>
      <c r="AM4" s="835"/>
      <c r="AN4" s="835" t="s">
        <v>42</v>
      </c>
      <c r="AO4" s="835"/>
      <c r="AP4" s="835"/>
      <c r="AQ4" s="835" t="s">
        <v>43</v>
      </c>
      <c r="AR4" s="835"/>
      <c r="AS4" s="835"/>
      <c r="AT4" s="835" t="s">
        <v>44</v>
      </c>
      <c r="AU4" s="835"/>
      <c r="AV4" s="835"/>
      <c r="AW4" s="835" t="s">
        <v>45</v>
      </c>
      <c r="AX4" s="835"/>
      <c r="AY4" s="835"/>
      <c r="AZ4" s="835" t="s">
        <v>46</v>
      </c>
      <c r="BA4" s="835"/>
      <c r="BB4" s="835"/>
      <c r="BC4" s="835" t="s">
        <v>47</v>
      </c>
      <c r="BD4" s="835"/>
      <c r="BE4" s="835"/>
    </row>
    <row r="5" spans="2:59" ht="29.25" customHeight="1" thickBot="1">
      <c r="B5" s="833"/>
      <c r="C5" s="833"/>
      <c r="D5" s="712" t="s">
        <v>988</v>
      </c>
      <c r="E5" s="742" t="s">
        <v>989</v>
      </c>
      <c r="F5" s="742" t="s">
        <v>990</v>
      </c>
      <c r="G5" s="742" t="s">
        <v>991</v>
      </c>
      <c r="H5" s="742" t="s">
        <v>992</v>
      </c>
      <c r="I5" s="839"/>
      <c r="J5" s="837"/>
      <c r="K5" s="837"/>
      <c r="L5" s="841"/>
      <c r="M5" s="837"/>
      <c r="N5" s="837"/>
      <c r="O5" s="712" t="s">
        <v>993</v>
      </c>
      <c r="P5" s="712" t="s">
        <v>994</v>
      </c>
      <c r="Q5" s="713" t="s">
        <v>52</v>
      </c>
      <c r="R5" s="713" t="s">
        <v>53</v>
      </c>
      <c r="S5" s="837"/>
      <c r="T5" s="837"/>
      <c r="U5" s="798"/>
      <c r="V5" s="714" t="s">
        <v>54</v>
      </c>
      <c r="W5" s="715" t="s">
        <v>55</v>
      </c>
      <c r="X5" s="715" t="s">
        <v>56</v>
      </c>
      <c r="Y5" s="716" t="s">
        <v>54</v>
      </c>
      <c r="Z5" s="717" t="s">
        <v>55</v>
      </c>
      <c r="AA5" s="717" t="s">
        <v>56</v>
      </c>
      <c r="AB5" s="714" t="s">
        <v>54</v>
      </c>
      <c r="AC5" s="715" t="s">
        <v>55</v>
      </c>
      <c r="AD5" s="715" t="s">
        <v>56</v>
      </c>
      <c r="AE5" s="716" t="s">
        <v>54</v>
      </c>
      <c r="AF5" s="717" t="s">
        <v>55</v>
      </c>
      <c r="AG5" s="717" t="s">
        <v>56</v>
      </c>
      <c r="AH5" s="714" t="s">
        <v>54</v>
      </c>
      <c r="AI5" s="715" t="s">
        <v>55</v>
      </c>
      <c r="AJ5" s="715" t="s">
        <v>56</v>
      </c>
      <c r="AK5" s="716" t="s">
        <v>54</v>
      </c>
      <c r="AL5" s="717" t="s">
        <v>55</v>
      </c>
      <c r="AM5" s="717" t="s">
        <v>56</v>
      </c>
      <c r="AN5" s="714" t="s">
        <v>54</v>
      </c>
      <c r="AO5" s="715" t="s">
        <v>55</v>
      </c>
      <c r="AP5" s="715" t="s">
        <v>56</v>
      </c>
      <c r="AQ5" s="716" t="s">
        <v>54</v>
      </c>
      <c r="AR5" s="717" t="s">
        <v>55</v>
      </c>
      <c r="AS5" s="717" t="s">
        <v>56</v>
      </c>
      <c r="AT5" s="714" t="s">
        <v>54</v>
      </c>
      <c r="AU5" s="718" t="s">
        <v>55</v>
      </c>
      <c r="AV5" s="718" t="s">
        <v>56</v>
      </c>
      <c r="AW5" s="716" t="s">
        <v>54</v>
      </c>
      <c r="AX5" s="717" t="s">
        <v>55</v>
      </c>
      <c r="AY5" s="717" t="s">
        <v>56</v>
      </c>
      <c r="AZ5" s="714" t="s">
        <v>54</v>
      </c>
      <c r="BA5" s="715" t="s">
        <v>55</v>
      </c>
      <c r="BB5" s="715" t="s">
        <v>56</v>
      </c>
      <c r="BC5" s="719" t="s">
        <v>54</v>
      </c>
      <c r="BD5" s="717" t="s">
        <v>55</v>
      </c>
      <c r="BE5" s="717" t="s">
        <v>56</v>
      </c>
      <c r="BF5" s="26" t="s">
        <v>62</v>
      </c>
      <c r="BG5" s="26" t="s">
        <v>63</v>
      </c>
    </row>
    <row r="6" spans="2:59" s="58" customFormat="1" ht="37.5" customHeight="1">
      <c r="B6" s="363" t="s">
        <v>65</v>
      </c>
      <c r="C6" s="720" t="s">
        <v>2251</v>
      </c>
      <c r="D6" s="848" t="s">
        <v>66</v>
      </c>
      <c r="E6" s="817">
        <v>0.52100000000000002</v>
      </c>
      <c r="F6" s="817">
        <v>0.52500000000000002</v>
      </c>
      <c r="G6" s="832" t="s">
        <v>71</v>
      </c>
      <c r="H6" s="832" t="s">
        <v>996</v>
      </c>
      <c r="I6" s="547" t="s">
        <v>997</v>
      </c>
      <c r="J6" s="547" t="s">
        <v>998</v>
      </c>
      <c r="K6" s="547">
        <v>0.25</v>
      </c>
      <c r="L6" s="547" t="s">
        <v>84</v>
      </c>
      <c r="M6" s="547" t="s">
        <v>74</v>
      </c>
      <c r="N6" s="547" t="s">
        <v>999</v>
      </c>
      <c r="O6" s="547" t="s">
        <v>1000</v>
      </c>
      <c r="P6" s="547" t="s">
        <v>1001</v>
      </c>
      <c r="Q6" s="548">
        <v>44197</v>
      </c>
      <c r="R6" s="548">
        <v>44561</v>
      </c>
      <c r="S6" s="547">
        <f>+W6+Z6+AC6+AF6+AI6+AL6+AO6+AR6+AU6+AX6+BA6+BD6</f>
        <v>51</v>
      </c>
      <c r="T6" s="547">
        <v>72</v>
      </c>
      <c r="U6" s="550">
        <f t="shared" ref="U6:U74" si="0">+V6+Y6+AB6+AE6+AH6+AK6+AN6+AQ6+AT6+AW6+AZ6+BC6</f>
        <v>72</v>
      </c>
      <c r="V6" s="547">
        <v>6</v>
      </c>
      <c r="W6" s="547">
        <v>4</v>
      </c>
      <c r="X6" s="553" t="s">
        <v>1002</v>
      </c>
      <c r="Y6" s="547">
        <v>6</v>
      </c>
      <c r="Z6" s="547">
        <v>7</v>
      </c>
      <c r="AA6" s="553" t="s">
        <v>1002</v>
      </c>
      <c r="AB6" s="547">
        <v>6</v>
      </c>
      <c r="AC6" s="547">
        <v>7</v>
      </c>
      <c r="AD6" s="553" t="s">
        <v>1002</v>
      </c>
      <c r="AE6" s="547">
        <v>6</v>
      </c>
      <c r="AF6" s="547">
        <v>3</v>
      </c>
      <c r="AG6" s="553" t="s">
        <v>1002</v>
      </c>
      <c r="AH6" s="547">
        <v>6</v>
      </c>
      <c r="AI6" s="547">
        <v>8</v>
      </c>
      <c r="AJ6" s="553" t="s">
        <v>1002</v>
      </c>
      <c r="AK6" s="547">
        <v>6</v>
      </c>
      <c r="AL6" s="547">
        <v>6</v>
      </c>
      <c r="AM6" s="547" t="s">
        <v>1002</v>
      </c>
      <c r="AN6" s="547">
        <v>6</v>
      </c>
      <c r="AO6" s="701">
        <v>5</v>
      </c>
      <c r="AP6" s="555" t="s">
        <v>1002</v>
      </c>
      <c r="AQ6" s="547">
        <v>6</v>
      </c>
      <c r="AR6" s="721">
        <v>5</v>
      </c>
      <c r="AS6" s="722" t="s">
        <v>1002</v>
      </c>
      <c r="AT6" s="547">
        <v>6</v>
      </c>
      <c r="AU6" s="701">
        <v>6</v>
      </c>
      <c r="AV6" s="722" t="s">
        <v>1002</v>
      </c>
      <c r="AW6" s="362">
        <v>6</v>
      </c>
      <c r="AX6" s="362"/>
      <c r="AY6" s="362"/>
      <c r="AZ6" s="362">
        <v>6</v>
      </c>
      <c r="BA6" s="362"/>
      <c r="BB6" s="362"/>
      <c r="BC6" s="286">
        <v>6</v>
      </c>
      <c r="BD6" s="365"/>
      <c r="BE6" s="365"/>
      <c r="BF6" s="366">
        <f>+V6+Y6+AB6+AE6+AH6+AK6+AN6+AQ6+AT6</f>
        <v>54</v>
      </c>
      <c r="BG6" s="366">
        <f>+W6+Z6+AC6+AF6+AI6+AL6+AO6+AR6+AU6</f>
        <v>51</v>
      </c>
    </row>
    <row r="7" spans="2:59" s="58" customFormat="1" ht="60">
      <c r="B7" s="363" t="s">
        <v>65</v>
      </c>
      <c r="C7" s="720" t="s">
        <v>2252</v>
      </c>
      <c r="D7" s="849"/>
      <c r="E7" s="818"/>
      <c r="F7" s="818"/>
      <c r="G7" s="825"/>
      <c r="H7" s="825"/>
      <c r="I7" s="435" t="s">
        <v>1003</v>
      </c>
      <c r="J7" s="435" t="s">
        <v>998</v>
      </c>
      <c r="K7" s="435">
        <v>0.25</v>
      </c>
      <c r="L7" s="435" t="s">
        <v>84</v>
      </c>
      <c r="M7" s="435" t="s">
        <v>74</v>
      </c>
      <c r="N7" s="435" t="s">
        <v>999</v>
      </c>
      <c r="O7" s="435" t="s">
        <v>1004</v>
      </c>
      <c r="P7" s="435" t="s">
        <v>1001</v>
      </c>
      <c r="Q7" s="436">
        <v>44197</v>
      </c>
      <c r="R7" s="436">
        <v>44561</v>
      </c>
      <c r="S7" s="435">
        <f t="shared" ref="S7:S75" si="1">+W7+Z7+AC7+AF7+AI7+AL7+AO7+AR7+AU7+AX7+BA7+BD7</f>
        <v>35</v>
      </c>
      <c r="T7" s="435">
        <v>12</v>
      </c>
      <c r="U7" s="437">
        <f t="shared" si="0"/>
        <v>12</v>
      </c>
      <c r="V7" s="435">
        <v>1</v>
      </c>
      <c r="W7" s="435">
        <v>1</v>
      </c>
      <c r="X7" s="438" t="s">
        <v>1002</v>
      </c>
      <c r="Y7" s="435">
        <v>1</v>
      </c>
      <c r="Z7" s="435">
        <v>1</v>
      </c>
      <c r="AA7" s="438" t="s">
        <v>1002</v>
      </c>
      <c r="AB7" s="435">
        <v>1</v>
      </c>
      <c r="AC7" s="435">
        <v>5</v>
      </c>
      <c r="AD7" s="438" t="s">
        <v>1002</v>
      </c>
      <c r="AE7" s="435">
        <v>1</v>
      </c>
      <c r="AF7" s="435">
        <v>3</v>
      </c>
      <c r="AG7" s="438" t="s">
        <v>1002</v>
      </c>
      <c r="AH7" s="435">
        <v>1</v>
      </c>
      <c r="AI7" s="435">
        <v>10</v>
      </c>
      <c r="AJ7" s="438" t="s">
        <v>1002</v>
      </c>
      <c r="AK7" s="435">
        <v>1</v>
      </c>
      <c r="AL7" s="435">
        <v>3</v>
      </c>
      <c r="AM7" s="435" t="s">
        <v>1002</v>
      </c>
      <c r="AN7" s="435">
        <v>1</v>
      </c>
      <c r="AO7" s="702">
        <v>4</v>
      </c>
      <c r="AP7" s="443" t="s">
        <v>1002</v>
      </c>
      <c r="AQ7" s="435">
        <v>1</v>
      </c>
      <c r="AR7" s="723">
        <v>3</v>
      </c>
      <c r="AS7" s="724" t="s">
        <v>1002</v>
      </c>
      <c r="AT7" s="435">
        <v>1</v>
      </c>
      <c r="AU7" s="702">
        <v>5</v>
      </c>
      <c r="AV7" s="724" t="s">
        <v>1002</v>
      </c>
      <c r="AW7" s="363">
        <v>1</v>
      </c>
      <c r="AX7" s="363"/>
      <c r="AY7" s="363"/>
      <c r="AZ7" s="363">
        <v>1</v>
      </c>
      <c r="BA7" s="363"/>
      <c r="BB7" s="363"/>
      <c r="BC7" s="213">
        <v>1</v>
      </c>
      <c r="BD7" s="366"/>
      <c r="BE7" s="366"/>
      <c r="BF7" s="366">
        <f t="shared" ref="BF7:BF70" si="2">+V7+Y7+AB7+AE7+AH7+AK7+AN7+AQ7+AT7</f>
        <v>9</v>
      </c>
      <c r="BG7" s="366">
        <f t="shared" ref="BG7:BG70" si="3">+W7+Z7+AC7+AF7+AI7+AL7+AO7+AR7+AU7</f>
        <v>35</v>
      </c>
    </row>
    <row r="8" spans="2:59" s="58" customFormat="1" ht="60.75">
      <c r="B8" s="363" t="s">
        <v>65</v>
      </c>
      <c r="C8" s="720" t="s">
        <v>2253</v>
      </c>
      <c r="D8" s="849"/>
      <c r="E8" s="818"/>
      <c r="F8" s="818"/>
      <c r="G8" s="825"/>
      <c r="H8" s="825"/>
      <c r="I8" s="435" t="s">
        <v>1005</v>
      </c>
      <c r="J8" s="435" t="s">
        <v>998</v>
      </c>
      <c r="K8" s="435">
        <v>0.25</v>
      </c>
      <c r="L8" s="435" t="s">
        <v>84</v>
      </c>
      <c r="M8" s="435" t="s">
        <v>74</v>
      </c>
      <c r="N8" s="435" t="s">
        <v>1006</v>
      </c>
      <c r="O8" s="435" t="s">
        <v>1007</v>
      </c>
      <c r="P8" s="435" t="s">
        <v>1001</v>
      </c>
      <c r="Q8" s="436">
        <v>44197</v>
      </c>
      <c r="R8" s="436">
        <v>44561</v>
      </c>
      <c r="S8" s="435">
        <f t="shared" si="1"/>
        <v>66</v>
      </c>
      <c r="T8" s="435">
        <v>12</v>
      </c>
      <c r="U8" s="703">
        <f t="shared" si="0"/>
        <v>12</v>
      </c>
      <c r="V8" s="435">
        <v>1</v>
      </c>
      <c r="W8" s="435">
        <v>1</v>
      </c>
      <c r="X8" s="438" t="s">
        <v>1008</v>
      </c>
      <c r="Y8" s="435">
        <v>1</v>
      </c>
      <c r="Z8" s="435">
        <v>1</v>
      </c>
      <c r="AA8" s="438" t="s">
        <v>1008</v>
      </c>
      <c r="AB8" s="435">
        <v>1</v>
      </c>
      <c r="AC8" s="435">
        <v>11</v>
      </c>
      <c r="AD8" s="438" t="s">
        <v>1008</v>
      </c>
      <c r="AE8" s="435">
        <v>1</v>
      </c>
      <c r="AF8" s="435">
        <v>10</v>
      </c>
      <c r="AG8" s="438" t="s">
        <v>1008</v>
      </c>
      <c r="AH8" s="435">
        <v>1</v>
      </c>
      <c r="AI8" s="435">
        <v>11</v>
      </c>
      <c r="AJ8" s="438" t="s">
        <v>1008</v>
      </c>
      <c r="AK8" s="435">
        <v>1</v>
      </c>
      <c r="AL8" s="435">
        <v>4</v>
      </c>
      <c r="AM8" s="435" t="s">
        <v>1008</v>
      </c>
      <c r="AN8" s="435">
        <v>1</v>
      </c>
      <c r="AO8" s="702">
        <v>9</v>
      </c>
      <c r="AP8" s="443" t="s">
        <v>1008</v>
      </c>
      <c r="AQ8" s="435">
        <v>1</v>
      </c>
      <c r="AR8" s="723">
        <v>13</v>
      </c>
      <c r="AS8" s="724" t="s">
        <v>1008</v>
      </c>
      <c r="AT8" s="435">
        <v>1</v>
      </c>
      <c r="AU8" s="702">
        <v>6</v>
      </c>
      <c r="AV8" s="724" t="s">
        <v>1008</v>
      </c>
      <c r="AW8" s="363">
        <v>1</v>
      </c>
      <c r="AX8" s="363"/>
      <c r="AY8" s="363"/>
      <c r="AZ8" s="363">
        <v>1</v>
      </c>
      <c r="BA8" s="363"/>
      <c r="BB8" s="363"/>
      <c r="BC8" s="213">
        <v>1</v>
      </c>
      <c r="BD8" s="366"/>
      <c r="BE8" s="366"/>
      <c r="BF8" s="366">
        <f t="shared" si="2"/>
        <v>9</v>
      </c>
      <c r="BG8" s="366">
        <f t="shared" si="3"/>
        <v>66</v>
      </c>
    </row>
    <row r="9" spans="2:59" s="58" customFormat="1" ht="69" customHeight="1">
      <c r="B9" s="363" t="s">
        <v>65</v>
      </c>
      <c r="C9" s="720" t="s">
        <v>2254</v>
      </c>
      <c r="D9" s="849"/>
      <c r="E9" s="818"/>
      <c r="F9" s="818"/>
      <c r="G9" s="825"/>
      <c r="H9" s="825"/>
      <c r="I9" s="435" t="s">
        <v>1009</v>
      </c>
      <c r="J9" s="435" t="s">
        <v>998</v>
      </c>
      <c r="K9" s="435">
        <v>0.25</v>
      </c>
      <c r="L9" s="435" t="s">
        <v>1010</v>
      </c>
      <c r="M9" s="435" t="s">
        <v>74</v>
      </c>
      <c r="N9" s="435" t="s">
        <v>50</v>
      </c>
      <c r="O9" s="435" t="s">
        <v>1011</v>
      </c>
      <c r="P9" s="435" t="s">
        <v>1001</v>
      </c>
      <c r="Q9" s="436">
        <v>44197</v>
      </c>
      <c r="R9" s="436">
        <v>44561</v>
      </c>
      <c r="S9" s="435">
        <f t="shared" si="1"/>
        <v>4</v>
      </c>
      <c r="T9" s="435">
        <v>4</v>
      </c>
      <c r="U9" s="437">
        <f t="shared" si="0"/>
        <v>4</v>
      </c>
      <c r="V9" s="435">
        <v>0</v>
      </c>
      <c r="W9" s="435">
        <v>0</v>
      </c>
      <c r="X9" s="438" t="s">
        <v>2255</v>
      </c>
      <c r="Y9" s="435">
        <v>0</v>
      </c>
      <c r="Z9" s="435">
        <v>0</v>
      </c>
      <c r="AA9" s="438" t="s">
        <v>2255</v>
      </c>
      <c r="AB9" s="435">
        <v>0</v>
      </c>
      <c r="AC9" s="435">
        <v>0</v>
      </c>
      <c r="AD9" s="438" t="s">
        <v>248</v>
      </c>
      <c r="AE9" s="435">
        <v>0</v>
      </c>
      <c r="AF9" s="435">
        <v>0</v>
      </c>
      <c r="AG9" s="438" t="s">
        <v>248</v>
      </c>
      <c r="AH9" s="435">
        <v>4</v>
      </c>
      <c r="AI9" s="435">
        <v>0</v>
      </c>
      <c r="AJ9" s="438" t="s">
        <v>248</v>
      </c>
      <c r="AK9" s="435">
        <v>0</v>
      </c>
      <c r="AL9" s="435"/>
      <c r="AM9" s="435"/>
      <c r="AN9" s="435">
        <v>0</v>
      </c>
      <c r="AO9" s="442">
        <v>0</v>
      </c>
      <c r="AP9" s="443" t="s">
        <v>248</v>
      </c>
      <c r="AQ9" s="435">
        <v>0</v>
      </c>
      <c r="AR9" s="723">
        <v>2</v>
      </c>
      <c r="AS9" s="724" t="s">
        <v>1012</v>
      </c>
      <c r="AT9" s="435">
        <v>0</v>
      </c>
      <c r="AU9" s="702">
        <v>2</v>
      </c>
      <c r="AV9" s="724" t="s">
        <v>1013</v>
      </c>
      <c r="AW9" s="363">
        <v>0</v>
      </c>
      <c r="AX9" s="363"/>
      <c r="AY9" s="363"/>
      <c r="AZ9" s="363">
        <v>0</v>
      </c>
      <c r="BA9" s="363"/>
      <c r="BB9" s="363"/>
      <c r="BC9" s="213">
        <v>0</v>
      </c>
      <c r="BD9" s="366"/>
      <c r="BE9" s="366"/>
      <c r="BF9" s="366">
        <f t="shared" si="2"/>
        <v>4</v>
      </c>
      <c r="BG9" s="366">
        <f t="shared" si="3"/>
        <v>4</v>
      </c>
    </row>
    <row r="10" spans="2:59" s="58" customFormat="1" ht="60" customHeight="1">
      <c r="B10" s="363" t="s">
        <v>86</v>
      </c>
      <c r="C10" s="720" t="s">
        <v>2256</v>
      </c>
      <c r="D10" s="849"/>
      <c r="E10" s="818"/>
      <c r="F10" s="818"/>
      <c r="G10" s="825" t="s">
        <v>87</v>
      </c>
      <c r="H10" s="825" t="s">
        <v>1014</v>
      </c>
      <c r="I10" s="435" t="s">
        <v>1015</v>
      </c>
      <c r="J10" s="435" t="s">
        <v>998</v>
      </c>
      <c r="K10" s="435">
        <v>0.5</v>
      </c>
      <c r="L10" s="435" t="s">
        <v>93</v>
      </c>
      <c r="M10" s="435" t="s">
        <v>74</v>
      </c>
      <c r="N10" s="435" t="s">
        <v>1016</v>
      </c>
      <c r="O10" s="435" t="s">
        <v>1017</v>
      </c>
      <c r="P10" s="435" t="s">
        <v>1001</v>
      </c>
      <c r="Q10" s="436">
        <v>44197</v>
      </c>
      <c r="R10" s="436">
        <v>44561</v>
      </c>
      <c r="S10" s="435">
        <f t="shared" si="1"/>
        <v>3</v>
      </c>
      <c r="T10" s="435">
        <v>12</v>
      </c>
      <c r="U10" s="437">
        <f t="shared" si="0"/>
        <v>12</v>
      </c>
      <c r="V10" s="435">
        <v>1</v>
      </c>
      <c r="W10" s="435">
        <v>1</v>
      </c>
      <c r="X10" s="438" t="s">
        <v>2257</v>
      </c>
      <c r="Y10" s="435">
        <v>1</v>
      </c>
      <c r="Z10" s="435">
        <v>0</v>
      </c>
      <c r="AA10" s="438" t="s">
        <v>2258</v>
      </c>
      <c r="AB10" s="435">
        <v>1</v>
      </c>
      <c r="AC10" s="435">
        <v>0</v>
      </c>
      <c r="AD10" s="438" t="s">
        <v>2259</v>
      </c>
      <c r="AE10" s="435">
        <v>1</v>
      </c>
      <c r="AF10" s="435">
        <v>0</v>
      </c>
      <c r="AG10" s="438" t="s">
        <v>2260</v>
      </c>
      <c r="AH10" s="435">
        <v>1</v>
      </c>
      <c r="AI10" s="435">
        <v>0</v>
      </c>
      <c r="AJ10" s="438" t="s">
        <v>2261</v>
      </c>
      <c r="AK10" s="435">
        <v>1</v>
      </c>
      <c r="AL10" s="475">
        <v>0</v>
      </c>
      <c r="AM10" s="443" t="s">
        <v>2262</v>
      </c>
      <c r="AN10" s="435">
        <v>1</v>
      </c>
      <c r="AO10" s="453">
        <v>0</v>
      </c>
      <c r="AP10" s="443" t="s">
        <v>2263</v>
      </c>
      <c r="AQ10" s="435">
        <v>1</v>
      </c>
      <c r="AR10" s="475">
        <v>1</v>
      </c>
      <c r="AS10" s="724" t="s">
        <v>1018</v>
      </c>
      <c r="AT10" s="435">
        <v>1</v>
      </c>
      <c r="AU10" s="453">
        <v>1</v>
      </c>
      <c r="AV10" s="724" t="s">
        <v>1019</v>
      </c>
      <c r="AW10" s="363">
        <v>1</v>
      </c>
      <c r="AX10" s="363"/>
      <c r="AY10" s="363"/>
      <c r="AZ10" s="363">
        <v>1</v>
      </c>
      <c r="BA10" s="363"/>
      <c r="BB10" s="363"/>
      <c r="BC10" s="213">
        <v>1</v>
      </c>
      <c r="BD10" s="366"/>
      <c r="BE10" s="366"/>
      <c r="BF10" s="366">
        <f t="shared" si="2"/>
        <v>9</v>
      </c>
      <c r="BG10" s="366">
        <f t="shared" si="3"/>
        <v>3</v>
      </c>
    </row>
    <row r="11" spans="2:59" s="58" customFormat="1" ht="37.5" customHeight="1">
      <c r="B11" s="363" t="s">
        <v>86</v>
      </c>
      <c r="C11" s="720" t="s">
        <v>2264</v>
      </c>
      <c r="D11" s="849"/>
      <c r="E11" s="818"/>
      <c r="F11" s="818"/>
      <c r="G11" s="825"/>
      <c r="H11" s="825"/>
      <c r="I11" s="435" t="s">
        <v>1020</v>
      </c>
      <c r="J11" s="435" t="s">
        <v>998</v>
      </c>
      <c r="K11" s="435">
        <v>0.25</v>
      </c>
      <c r="L11" s="435" t="s">
        <v>93</v>
      </c>
      <c r="M11" s="435" t="s">
        <v>74</v>
      </c>
      <c r="N11" s="435" t="s">
        <v>1016</v>
      </c>
      <c r="O11" s="435" t="s">
        <v>1017</v>
      </c>
      <c r="P11" s="435" t="s">
        <v>1001</v>
      </c>
      <c r="Q11" s="436">
        <v>44197</v>
      </c>
      <c r="R11" s="436">
        <v>44561</v>
      </c>
      <c r="S11" s="435">
        <f t="shared" si="1"/>
        <v>44</v>
      </c>
      <c r="T11" s="435">
        <v>12</v>
      </c>
      <c r="U11" s="437">
        <f t="shared" si="0"/>
        <v>12</v>
      </c>
      <c r="V11" s="435">
        <v>0</v>
      </c>
      <c r="W11" s="435">
        <v>1</v>
      </c>
      <c r="X11" s="438" t="s">
        <v>2265</v>
      </c>
      <c r="Y11" s="435">
        <v>0</v>
      </c>
      <c r="Z11" s="435">
        <v>4</v>
      </c>
      <c r="AA11" s="438" t="s">
        <v>2266</v>
      </c>
      <c r="AB11" s="435">
        <v>3</v>
      </c>
      <c r="AC11" s="435">
        <v>7</v>
      </c>
      <c r="AD11" s="438" t="s">
        <v>2267</v>
      </c>
      <c r="AE11" s="435">
        <v>0</v>
      </c>
      <c r="AF11" s="435">
        <v>1</v>
      </c>
      <c r="AG11" s="438" t="s">
        <v>2268</v>
      </c>
      <c r="AH11" s="435">
        <v>0</v>
      </c>
      <c r="AI11" s="435">
        <v>0</v>
      </c>
      <c r="AJ11" s="438" t="s">
        <v>2269</v>
      </c>
      <c r="AK11" s="435">
        <v>3</v>
      </c>
      <c r="AL11" s="475">
        <v>8</v>
      </c>
      <c r="AM11" s="443" t="s">
        <v>2270</v>
      </c>
      <c r="AN11" s="435">
        <v>0</v>
      </c>
      <c r="AO11" s="453">
        <v>5</v>
      </c>
      <c r="AP11" s="443" t="s">
        <v>2271</v>
      </c>
      <c r="AQ11" s="435">
        <v>0</v>
      </c>
      <c r="AR11" s="475">
        <v>9</v>
      </c>
      <c r="AS11" s="724" t="s">
        <v>1021</v>
      </c>
      <c r="AT11" s="435">
        <v>3</v>
      </c>
      <c r="AU11" s="453">
        <v>9</v>
      </c>
      <c r="AV11" s="724" t="s">
        <v>1022</v>
      </c>
      <c r="AW11" s="363">
        <v>0</v>
      </c>
      <c r="AX11" s="363"/>
      <c r="AY11" s="363"/>
      <c r="AZ11" s="363">
        <v>0</v>
      </c>
      <c r="BA11" s="363"/>
      <c r="BB11" s="363"/>
      <c r="BC11" s="213">
        <v>3</v>
      </c>
      <c r="BD11" s="366"/>
      <c r="BE11" s="366"/>
      <c r="BF11" s="366">
        <f t="shared" si="2"/>
        <v>9</v>
      </c>
      <c r="BG11" s="366">
        <f t="shared" si="3"/>
        <v>44</v>
      </c>
    </row>
    <row r="12" spans="2:59" s="58" customFormat="1" ht="84.75">
      <c r="B12" s="363" t="s">
        <v>86</v>
      </c>
      <c r="C12" s="720" t="s">
        <v>2272</v>
      </c>
      <c r="D12" s="849"/>
      <c r="E12" s="818"/>
      <c r="F12" s="818"/>
      <c r="G12" s="825"/>
      <c r="H12" s="825"/>
      <c r="I12" s="435" t="s">
        <v>1023</v>
      </c>
      <c r="J12" s="435" t="s">
        <v>998</v>
      </c>
      <c r="K12" s="435">
        <v>0.25</v>
      </c>
      <c r="L12" s="435" t="s">
        <v>93</v>
      </c>
      <c r="M12" s="435" t="s">
        <v>74</v>
      </c>
      <c r="N12" s="435" t="s">
        <v>1016</v>
      </c>
      <c r="O12" s="435" t="s">
        <v>1017</v>
      </c>
      <c r="P12" s="435" t="s">
        <v>1001</v>
      </c>
      <c r="Q12" s="436">
        <v>44197</v>
      </c>
      <c r="R12" s="436">
        <v>44561</v>
      </c>
      <c r="S12" s="435">
        <f t="shared" si="1"/>
        <v>3</v>
      </c>
      <c r="T12" s="435">
        <v>4</v>
      </c>
      <c r="U12" s="437">
        <f t="shared" si="0"/>
        <v>4</v>
      </c>
      <c r="V12" s="435">
        <v>0</v>
      </c>
      <c r="W12" s="435">
        <v>0</v>
      </c>
      <c r="X12" s="438" t="s">
        <v>2273</v>
      </c>
      <c r="Y12" s="435">
        <v>0</v>
      </c>
      <c r="Z12" s="435">
        <v>0</v>
      </c>
      <c r="AA12" s="438" t="s">
        <v>2274</v>
      </c>
      <c r="AB12" s="435">
        <v>0</v>
      </c>
      <c r="AC12" s="435">
        <v>0</v>
      </c>
      <c r="AD12" s="438" t="s">
        <v>2275</v>
      </c>
      <c r="AE12" s="435">
        <v>0</v>
      </c>
      <c r="AF12" s="435">
        <v>1</v>
      </c>
      <c r="AG12" s="438" t="s">
        <v>2276</v>
      </c>
      <c r="AH12" s="435">
        <v>0</v>
      </c>
      <c r="AI12" s="435">
        <v>0</v>
      </c>
      <c r="AJ12" s="438" t="s">
        <v>2277</v>
      </c>
      <c r="AK12" s="435">
        <v>2</v>
      </c>
      <c r="AL12" s="475">
        <v>1</v>
      </c>
      <c r="AM12" s="443" t="s">
        <v>2278</v>
      </c>
      <c r="AN12" s="435">
        <v>0</v>
      </c>
      <c r="AO12" s="453">
        <v>0</v>
      </c>
      <c r="AP12" s="443" t="s">
        <v>2279</v>
      </c>
      <c r="AQ12" s="435">
        <v>0</v>
      </c>
      <c r="AR12" s="475">
        <v>0</v>
      </c>
      <c r="AS12" s="724" t="s">
        <v>1024</v>
      </c>
      <c r="AT12" s="435">
        <v>0</v>
      </c>
      <c r="AU12" s="453">
        <v>1</v>
      </c>
      <c r="AV12" s="724" t="s">
        <v>1025</v>
      </c>
      <c r="AW12" s="363">
        <v>0</v>
      </c>
      <c r="AX12" s="363"/>
      <c r="AY12" s="363"/>
      <c r="AZ12" s="363">
        <v>0</v>
      </c>
      <c r="BA12" s="363"/>
      <c r="BB12" s="363"/>
      <c r="BC12" s="213">
        <v>2</v>
      </c>
      <c r="BD12" s="366"/>
      <c r="BE12" s="366"/>
      <c r="BF12" s="366">
        <f t="shared" si="2"/>
        <v>2</v>
      </c>
      <c r="BG12" s="366">
        <f t="shared" si="3"/>
        <v>3</v>
      </c>
    </row>
    <row r="13" spans="2:59" s="58" customFormat="1" ht="48" customHeight="1">
      <c r="B13" s="363" t="s">
        <v>94</v>
      </c>
      <c r="C13" s="720" t="s">
        <v>2280</v>
      </c>
      <c r="D13" s="849"/>
      <c r="E13" s="818"/>
      <c r="F13" s="818"/>
      <c r="G13" s="825" t="s">
        <v>95</v>
      </c>
      <c r="H13" s="825" t="s">
        <v>1026</v>
      </c>
      <c r="I13" s="435" t="s">
        <v>1027</v>
      </c>
      <c r="J13" s="435" t="s">
        <v>998</v>
      </c>
      <c r="K13" s="435">
        <v>0.4</v>
      </c>
      <c r="L13" s="435" t="s">
        <v>1028</v>
      </c>
      <c r="M13" s="435" t="s">
        <v>90</v>
      </c>
      <c r="N13" s="435" t="s">
        <v>1029</v>
      </c>
      <c r="O13" s="435" t="s">
        <v>1030</v>
      </c>
      <c r="P13" s="435" t="s">
        <v>1001</v>
      </c>
      <c r="Q13" s="436">
        <v>44197</v>
      </c>
      <c r="R13" s="436">
        <v>44561</v>
      </c>
      <c r="S13" s="435">
        <f>+W13+Z13+AC13+AF13+AI13+AL13+AO13+AR13+AU13+AX13+BA13+BD13</f>
        <v>0</v>
      </c>
      <c r="T13" s="435">
        <v>0.25</v>
      </c>
      <c r="U13" s="437">
        <f t="shared" si="0"/>
        <v>0.25</v>
      </c>
      <c r="V13" s="435">
        <v>0</v>
      </c>
      <c r="W13" s="440">
        <v>0</v>
      </c>
      <c r="X13" s="438" t="s">
        <v>1031</v>
      </c>
      <c r="Y13" s="435">
        <v>0</v>
      </c>
      <c r="Z13" s="439">
        <v>0</v>
      </c>
      <c r="AA13" s="438" t="s">
        <v>1031</v>
      </c>
      <c r="AB13" s="435">
        <v>0</v>
      </c>
      <c r="AC13" s="439">
        <v>0</v>
      </c>
      <c r="AD13" s="438" t="s">
        <v>1036</v>
      </c>
      <c r="AE13" s="435">
        <v>0</v>
      </c>
      <c r="AF13" s="439">
        <v>0</v>
      </c>
      <c r="AG13" s="438" t="s">
        <v>1036</v>
      </c>
      <c r="AH13" s="435">
        <v>0</v>
      </c>
      <c r="AI13" s="441">
        <v>0</v>
      </c>
      <c r="AJ13" s="438" t="s">
        <v>1036</v>
      </c>
      <c r="AK13" s="435">
        <v>0</v>
      </c>
      <c r="AL13" s="435">
        <v>0</v>
      </c>
      <c r="AM13" s="435" t="s">
        <v>1031</v>
      </c>
      <c r="AN13" s="435">
        <v>0</v>
      </c>
      <c r="AO13" s="442">
        <v>0</v>
      </c>
      <c r="AP13" s="443" t="s">
        <v>1031</v>
      </c>
      <c r="AQ13" s="435">
        <v>0</v>
      </c>
      <c r="AR13" s="725">
        <v>0</v>
      </c>
      <c r="AS13" s="724" t="s">
        <v>1031</v>
      </c>
      <c r="AT13" s="435">
        <v>0</v>
      </c>
      <c r="AU13" s="726">
        <v>0</v>
      </c>
      <c r="AV13" s="724" t="s">
        <v>1031</v>
      </c>
      <c r="AW13" s="363">
        <v>0</v>
      </c>
      <c r="AX13" s="363"/>
      <c r="AY13" s="363"/>
      <c r="AZ13" s="363">
        <v>0</v>
      </c>
      <c r="BA13" s="363"/>
      <c r="BB13" s="363"/>
      <c r="BC13" s="285">
        <v>0.25</v>
      </c>
      <c r="BD13" s="366"/>
      <c r="BE13" s="366"/>
      <c r="BF13" s="366">
        <f t="shared" si="2"/>
        <v>0</v>
      </c>
      <c r="BG13" s="366">
        <f t="shared" si="3"/>
        <v>0</v>
      </c>
    </row>
    <row r="14" spans="2:59" s="58" customFormat="1" ht="48">
      <c r="B14" s="363" t="s">
        <v>94</v>
      </c>
      <c r="C14" s="720" t="s">
        <v>2281</v>
      </c>
      <c r="D14" s="849"/>
      <c r="E14" s="818"/>
      <c r="F14" s="818"/>
      <c r="G14" s="825"/>
      <c r="H14" s="825"/>
      <c r="I14" s="435" t="s">
        <v>1032</v>
      </c>
      <c r="J14" s="435" t="s">
        <v>998</v>
      </c>
      <c r="K14" s="435">
        <v>0.4</v>
      </c>
      <c r="L14" s="435" t="s">
        <v>1028</v>
      </c>
      <c r="M14" s="435" t="s">
        <v>90</v>
      </c>
      <c r="N14" s="435" t="s">
        <v>1029</v>
      </c>
      <c r="O14" s="435" t="s">
        <v>1033</v>
      </c>
      <c r="P14" s="435" t="s">
        <v>1001</v>
      </c>
      <c r="Q14" s="436">
        <v>44197</v>
      </c>
      <c r="R14" s="436">
        <v>44561</v>
      </c>
      <c r="S14" s="435">
        <f t="shared" si="1"/>
        <v>0</v>
      </c>
      <c r="T14" s="435">
        <v>0.25</v>
      </c>
      <c r="U14" s="437">
        <f t="shared" si="0"/>
        <v>0.25</v>
      </c>
      <c r="V14" s="435">
        <v>0</v>
      </c>
      <c r="W14" s="440">
        <v>0</v>
      </c>
      <c r="X14" s="438" t="s">
        <v>1031</v>
      </c>
      <c r="Y14" s="435">
        <v>0</v>
      </c>
      <c r="Z14" s="439">
        <v>0</v>
      </c>
      <c r="AA14" s="438" t="s">
        <v>1031</v>
      </c>
      <c r="AB14" s="435">
        <v>0</v>
      </c>
      <c r="AC14" s="439">
        <v>0</v>
      </c>
      <c r="AD14" s="438" t="s">
        <v>1036</v>
      </c>
      <c r="AE14" s="435">
        <v>0</v>
      </c>
      <c r="AF14" s="439">
        <v>0</v>
      </c>
      <c r="AG14" s="438" t="s">
        <v>1036</v>
      </c>
      <c r="AH14" s="435">
        <v>0</v>
      </c>
      <c r="AI14" s="441">
        <v>0</v>
      </c>
      <c r="AJ14" s="438" t="s">
        <v>1036</v>
      </c>
      <c r="AK14" s="435">
        <v>0</v>
      </c>
      <c r="AL14" s="435">
        <v>0</v>
      </c>
      <c r="AM14" s="435" t="s">
        <v>1031</v>
      </c>
      <c r="AN14" s="435">
        <v>0</v>
      </c>
      <c r="AO14" s="442">
        <v>0</v>
      </c>
      <c r="AP14" s="443" t="s">
        <v>1031</v>
      </c>
      <c r="AQ14" s="435">
        <v>0</v>
      </c>
      <c r="AR14" s="725">
        <v>0</v>
      </c>
      <c r="AS14" s="724" t="s">
        <v>1031</v>
      </c>
      <c r="AT14" s="435">
        <v>0</v>
      </c>
      <c r="AU14" s="726">
        <v>0</v>
      </c>
      <c r="AV14" s="724" t="s">
        <v>1031</v>
      </c>
      <c r="AW14" s="363">
        <v>0</v>
      </c>
      <c r="AX14" s="363"/>
      <c r="AY14" s="363"/>
      <c r="AZ14" s="363">
        <v>0</v>
      </c>
      <c r="BA14" s="363"/>
      <c r="BB14" s="363"/>
      <c r="BC14" s="285">
        <v>0.25</v>
      </c>
      <c r="BD14" s="366"/>
      <c r="BE14" s="366"/>
      <c r="BF14" s="366">
        <f t="shared" si="2"/>
        <v>0</v>
      </c>
      <c r="BG14" s="366">
        <f t="shared" si="3"/>
        <v>0</v>
      </c>
    </row>
    <row r="15" spans="2:59" s="58" customFormat="1" ht="84.75" thickBot="1">
      <c r="B15" s="363" t="s">
        <v>94</v>
      </c>
      <c r="C15" s="720" t="s">
        <v>2282</v>
      </c>
      <c r="D15" s="850"/>
      <c r="E15" s="819"/>
      <c r="F15" s="819"/>
      <c r="G15" s="830"/>
      <c r="H15" s="830"/>
      <c r="I15" s="461" t="s">
        <v>1034</v>
      </c>
      <c r="J15" s="461" t="s">
        <v>998</v>
      </c>
      <c r="K15" s="461">
        <v>0.2</v>
      </c>
      <c r="L15" s="461" t="s">
        <v>1028</v>
      </c>
      <c r="M15" s="461" t="s">
        <v>90</v>
      </c>
      <c r="N15" s="461" t="s">
        <v>1029</v>
      </c>
      <c r="O15" s="461" t="s">
        <v>1035</v>
      </c>
      <c r="P15" s="461" t="s">
        <v>1001</v>
      </c>
      <c r="Q15" s="462">
        <v>44197</v>
      </c>
      <c r="R15" s="462">
        <v>44561</v>
      </c>
      <c r="S15" s="461">
        <f t="shared" si="1"/>
        <v>0</v>
      </c>
      <c r="T15" s="461">
        <v>0.3</v>
      </c>
      <c r="U15" s="463">
        <f t="shared" si="0"/>
        <v>0.3</v>
      </c>
      <c r="V15" s="461">
        <v>0</v>
      </c>
      <c r="W15" s="464">
        <v>0</v>
      </c>
      <c r="X15" s="466" t="s">
        <v>1031</v>
      </c>
      <c r="Y15" s="461">
        <v>0</v>
      </c>
      <c r="Z15" s="465">
        <v>0</v>
      </c>
      <c r="AA15" s="466" t="s">
        <v>1036</v>
      </c>
      <c r="AB15" s="461">
        <v>0</v>
      </c>
      <c r="AC15" s="465">
        <v>0</v>
      </c>
      <c r="AD15" s="466" t="s">
        <v>1036</v>
      </c>
      <c r="AE15" s="461">
        <v>0</v>
      </c>
      <c r="AF15" s="465">
        <v>0</v>
      </c>
      <c r="AG15" s="466" t="s">
        <v>1036</v>
      </c>
      <c r="AH15" s="461">
        <v>0</v>
      </c>
      <c r="AI15" s="581">
        <v>0</v>
      </c>
      <c r="AJ15" s="466" t="s">
        <v>1036</v>
      </c>
      <c r="AK15" s="461">
        <v>0</v>
      </c>
      <c r="AL15" s="461">
        <v>0</v>
      </c>
      <c r="AM15" s="461" t="s">
        <v>1036</v>
      </c>
      <c r="AN15" s="461">
        <v>0</v>
      </c>
      <c r="AO15" s="626">
        <v>0</v>
      </c>
      <c r="AP15" s="627" t="s">
        <v>1036</v>
      </c>
      <c r="AQ15" s="461">
        <v>0</v>
      </c>
      <c r="AR15" s="727">
        <v>0</v>
      </c>
      <c r="AS15" s="728" t="s">
        <v>1036</v>
      </c>
      <c r="AT15" s="461">
        <v>0</v>
      </c>
      <c r="AU15" s="729">
        <v>0</v>
      </c>
      <c r="AV15" s="728" t="s">
        <v>1036</v>
      </c>
      <c r="AW15" s="364">
        <v>0</v>
      </c>
      <c r="AX15" s="364"/>
      <c r="AY15" s="364"/>
      <c r="AZ15" s="364">
        <v>0</v>
      </c>
      <c r="BA15" s="364"/>
      <c r="BB15" s="364"/>
      <c r="BC15" s="287">
        <v>0.3</v>
      </c>
      <c r="BD15" s="217"/>
      <c r="BE15" s="217"/>
      <c r="BF15" s="366">
        <f t="shared" si="2"/>
        <v>0</v>
      </c>
      <c r="BG15" s="366">
        <f t="shared" si="3"/>
        <v>0</v>
      </c>
    </row>
    <row r="16" spans="2:59" s="58" customFormat="1" ht="99.75" customHeight="1">
      <c r="B16" s="363" t="s">
        <v>97</v>
      </c>
      <c r="C16" s="720" t="s">
        <v>2283</v>
      </c>
      <c r="D16" s="843" t="s">
        <v>98</v>
      </c>
      <c r="E16" s="820">
        <v>0.67900000000000005</v>
      </c>
      <c r="F16" s="820">
        <v>0.56299999999999994</v>
      </c>
      <c r="G16" s="826" t="s">
        <v>103</v>
      </c>
      <c r="H16" s="375" t="s">
        <v>1037</v>
      </c>
      <c r="I16" s="375" t="s">
        <v>1038</v>
      </c>
      <c r="J16" s="375" t="s">
        <v>1039</v>
      </c>
      <c r="K16" s="375">
        <v>1</v>
      </c>
      <c r="L16" s="375" t="s">
        <v>1040</v>
      </c>
      <c r="M16" s="375" t="s">
        <v>74</v>
      </c>
      <c r="N16" s="375" t="s">
        <v>73</v>
      </c>
      <c r="O16" s="375" t="s">
        <v>1041</v>
      </c>
      <c r="P16" s="375" t="s">
        <v>1042</v>
      </c>
      <c r="Q16" s="376">
        <v>44197</v>
      </c>
      <c r="R16" s="376">
        <v>44561</v>
      </c>
      <c r="S16" s="375">
        <f t="shared" si="1"/>
        <v>15625</v>
      </c>
      <c r="T16" s="375">
        <v>27813</v>
      </c>
      <c r="U16" s="377">
        <f t="shared" si="0"/>
        <v>27813</v>
      </c>
      <c r="V16" s="375">
        <v>1469</v>
      </c>
      <c r="W16" s="375">
        <v>0</v>
      </c>
      <c r="X16" s="375" t="s">
        <v>2284</v>
      </c>
      <c r="Y16" s="375">
        <v>3640</v>
      </c>
      <c r="Z16" s="375">
        <v>2893</v>
      </c>
      <c r="AA16" s="378" t="s">
        <v>2285</v>
      </c>
      <c r="AB16" s="375">
        <v>5186</v>
      </c>
      <c r="AC16" s="375">
        <v>1224</v>
      </c>
      <c r="AD16" s="379" t="s">
        <v>108</v>
      </c>
      <c r="AE16" s="375">
        <v>1933</v>
      </c>
      <c r="AF16" s="375">
        <v>2197</v>
      </c>
      <c r="AG16" s="379" t="s">
        <v>109</v>
      </c>
      <c r="AH16" s="375">
        <v>1745</v>
      </c>
      <c r="AI16" s="375">
        <v>2511</v>
      </c>
      <c r="AJ16" s="379" t="s">
        <v>2286</v>
      </c>
      <c r="AK16" s="375">
        <v>1091</v>
      </c>
      <c r="AL16" s="375">
        <v>896</v>
      </c>
      <c r="AM16" s="379" t="s">
        <v>2287</v>
      </c>
      <c r="AN16" s="375">
        <v>1672</v>
      </c>
      <c r="AO16" s="380">
        <v>2492</v>
      </c>
      <c r="AP16" s="381" t="s">
        <v>2288</v>
      </c>
      <c r="AQ16" s="375">
        <v>2222</v>
      </c>
      <c r="AR16" s="381">
        <v>2393</v>
      </c>
      <c r="AS16" s="381" t="s">
        <v>1043</v>
      </c>
      <c r="AT16" s="375">
        <v>2313</v>
      </c>
      <c r="AU16" s="380">
        <v>1019</v>
      </c>
      <c r="AV16" s="381" t="s">
        <v>1044</v>
      </c>
      <c r="AW16" s="69">
        <v>2985</v>
      </c>
      <c r="AX16" s="69"/>
      <c r="AY16" s="69"/>
      <c r="AZ16" s="69">
        <v>2432</v>
      </c>
      <c r="BA16" s="69"/>
      <c r="BB16" s="69"/>
      <c r="BC16" s="69">
        <v>1125</v>
      </c>
      <c r="BD16" s="70"/>
      <c r="BE16" s="70"/>
      <c r="BF16" s="366">
        <f t="shared" si="2"/>
        <v>21271</v>
      </c>
      <c r="BG16" s="366">
        <f t="shared" si="3"/>
        <v>15625</v>
      </c>
    </row>
    <row r="17" spans="2:59" s="58" customFormat="1" ht="48" customHeight="1">
      <c r="B17" s="363" t="s">
        <v>118</v>
      </c>
      <c r="C17" s="720" t="s">
        <v>2289</v>
      </c>
      <c r="D17" s="844"/>
      <c r="E17" s="821"/>
      <c r="F17" s="821"/>
      <c r="G17" s="827"/>
      <c r="H17" s="382" t="s">
        <v>1045</v>
      </c>
      <c r="I17" s="382" t="s">
        <v>1046</v>
      </c>
      <c r="J17" s="382" t="s">
        <v>1039</v>
      </c>
      <c r="K17" s="382">
        <v>1</v>
      </c>
      <c r="L17" s="382" t="s">
        <v>127</v>
      </c>
      <c r="M17" s="382" t="s">
        <v>74</v>
      </c>
      <c r="N17" s="382" t="s">
        <v>73</v>
      </c>
      <c r="O17" s="382" t="s">
        <v>1047</v>
      </c>
      <c r="P17" s="382" t="s">
        <v>1042</v>
      </c>
      <c r="Q17" s="383">
        <v>44197</v>
      </c>
      <c r="R17" s="383">
        <v>44561</v>
      </c>
      <c r="S17" s="382">
        <f t="shared" si="1"/>
        <v>7133</v>
      </c>
      <c r="T17" s="382">
        <v>20000</v>
      </c>
      <c r="U17" s="384">
        <f t="shared" si="0"/>
        <v>20000</v>
      </c>
      <c r="V17" s="382">
        <v>0</v>
      </c>
      <c r="W17" s="382">
        <v>0</v>
      </c>
      <c r="X17" s="382" t="s">
        <v>2290</v>
      </c>
      <c r="Y17" s="382">
        <v>0</v>
      </c>
      <c r="Z17" s="382">
        <v>0</v>
      </c>
      <c r="AA17" s="382" t="s">
        <v>2290</v>
      </c>
      <c r="AB17" s="382">
        <v>0</v>
      </c>
      <c r="AC17" s="382">
        <v>0</v>
      </c>
      <c r="AD17" s="385" t="s">
        <v>123</v>
      </c>
      <c r="AE17" s="382">
        <v>0</v>
      </c>
      <c r="AF17" s="382">
        <v>2704</v>
      </c>
      <c r="AG17" s="385" t="s">
        <v>124</v>
      </c>
      <c r="AH17" s="382">
        <v>0</v>
      </c>
      <c r="AI17" s="382">
        <v>0</v>
      </c>
      <c r="AJ17" s="385" t="s">
        <v>2291</v>
      </c>
      <c r="AK17" s="382">
        <v>0</v>
      </c>
      <c r="AL17" s="382">
        <v>0</v>
      </c>
      <c r="AM17" s="385" t="s">
        <v>2291</v>
      </c>
      <c r="AN17" s="382">
        <v>0</v>
      </c>
      <c r="AO17" s="386">
        <v>1373</v>
      </c>
      <c r="AP17" s="387" t="s">
        <v>2292</v>
      </c>
      <c r="AQ17" s="382">
        <v>0</v>
      </c>
      <c r="AR17" s="387">
        <v>0</v>
      </c>
      <c r="AS17" s="387" t="s">
        <v>123</v>
      </c>
      <c r="AT17" s="382">
        <v>0</v>
      </c>
      <c r="AU17" s="386">
        <v>3056</v>
      </c>
      <c r="AV17" s="387" t="s">
        <v>1048</v>
      </c>
      <c r="AW17" s="371">
        <v>0</v>
      </c>
      <c r="AX17" s="371"/>
      <c r="AY17" s="371"/>
      <c r="AZ17" s="371">
        <v>0</v>
      </c>
      <c r="BA17" s="371"/>
      <c r="BB17" s="371"/>
      <c r="BC17" s="371">
        <v>20000</v>
      </c>
      <c r="BD17" s="40"/>
      <c r="BE17" s="40"/>
      <c r="BF17" s="366">
        <f t="shared" si="2"/>
        <v>0</v>
      </c>
      <c r="BG17" s="366">
        <f t="shared" si="3"/>
        <v>7133</v>
      </c>
    </row>
    <row r="18" spans="2:59" s="58" customFormat="1" ht="57.75" customHeight="1">
      <c r="B18" s="363" t="s">
        <v>128</v>
      </c>
      <c r="C18" s="720" t="s">
        <v>2293</v>
      </c>
      <c r="D18" s="844"/>
      <c r="E18" s="821"/>
      <c r="F18" s="821"/>
      <c r="G18" s="827"/>
      <c r="H18" s="827" t="s">
        <v>1049</v>
      </c>
      <c r="I18" s="382" t="s">
        <v>1050</v>
      </c>
      <c r="J18" s="382" t="s">
        <v>998</v>
      </c>
      <c r="K18" s="382">
        <v>0.2</v>
      </c>
      <c r="L18" s="382" t="s">
        <v>127</v>
      </c>
      <c r="M18" s="382" t="s">
        <v>74</v>
      </c>
      <c r="N18" s="382" t="s">
        <v>73</v>
      </c>
      <c r="O18" s="382" t="s">
        <v>1051</v>
      </c>
      <c r="P18" s="382" t="s">
        <v>1052</v>
      </c>
      <c r="Q18" s="383">
        <v>44197</v>
      </c>
      <c r="R18" s="383">
        <v>44561</v>
      </c>
      <c r="S18" s="382">
        <f t="shared" si="1"/>
        <v>2</v>
      </c>
      <c r="T18" s="382">
        <v>2</v>
      </c>
      <c r="U18" s="384">
        <f t="shared" si="0"/>
        <v>2</v>
      </c>
      <c r="V18" s="382">
        <v>0</v>
      </c>
      <c r="W18" s="382">
        <v>0</v>
      </c>
      <c r="X18" s="382" t="s">
        <v>2294</v>
      </c>
      <c r="Y18" s="382">
        <v>0</v>
      </c>
      <c r="Z18" s="382">
        <v>0</v>
      </c>
      <c r="AA18" s="382" t="s">
        <v>132</v>
      </c>
      <c r="AB18" s="382">
        <v>0</v>
      </c>
      <c r="AC18" s="382">
        <v>0</v>
      </c>
      <c r="AD18" s="385" t="s">
        <v>133</v>
      </c>
      <c r="AE18" s="382">
        <v>2</v>
      </c>
      <c r="AF18" s="382">
        <v>1</v>
      </c>
      <c r="AG18" s="385" t="s">
        <v>2295</v>
      </c>
      <c r="AH18" s="382">
        <v>0</v>
      </c>
      <c r="AI18" s="382">
        <v>0</v>
      </c>
      <c r="AJ18" s="385" t="s">
        <v>2296</v>
      </c>
      <c r="AK18" s="382">
        <v>0</v>
      </c>
      <c r="AL18" s="382">
        <v>0</v>
      </c>
      <c r="AM18" s="385" t="s">
        <v>2297</v>
      </c>
      <c r="AN18" s="382">
        <v>0</v>
      </c>
      <c r="AO18" s="388">
        <v>0</v>
      </c>
      <c r="AP18" s="389" t="s">
        <v>2297</v>
      </c>
      <c r="AQ18" s="382">
        <v>0</v>
      </c>
      <c r="AR18" s="389">
        <v>1</v>
      </c>
      <c r="AS18" s="389" t="s">
        <v>1053</v>
      </c>
      <c r="AT18" s="382">
        <v>0</v>
      </c>
      <c r="AU18" s="388">
        <v>0</v>
      </c>
      <c r="AV18" s="389" t="s">
        <v>1054</v>
      </c>
      <c r="AW18" s="367">
        <v>0</v>
      </c>
      <c r="AX18" s="367"/>
      <c r="AY18" s="367"/>
      <c r="AZ18" s="367">
        <v>0</v>
      </c>
      <c r="BA18" s="367"/>
      <c r="BB18" s="367"/>
      <c r="BC18" s="367">
        <v>0</v>
      </c>
      <c r="BD18" s="215"/>
      <c r="BE18" s="215"/>
      <c r="BF18" s="366">
        <f t="shared" si="2"/>
        <v>2</v>
      </c>
      <c r="BG18" s="366">
        <f t="shared" si="3"/>
        <v>2</v>
      </c>
    </row>
    <row r="19" spans="2:59" s="58" customFormat="1" ht="34.5" customHeight="1">
      <c r="B19" s="363" t="s">
        <v>128</v>
      </c>
      <c r="C19" s="720" t="s">
        <v>2298</v>
      </c>
      <c r="D19" s="844"/>
      <c r="E19" s="821"/>
      <c r="F19" s="821"/>
      <c r="G19" s="827"/>
      <c r="H19" s="827"/>
      <c r="I19" s="382" t="s">
        <v>1055</v>
      </c>
      <c r="J19" s="382" t="s">
        <v>998</v>
      </c>
      <c r="K19" s="382">
        <v>0.4</v>
      </c>
      <c r="L19" s="382" t="s">
        <v>127</v>
      </c>
      <c r="M19" s="382" t="s">
        <v>74</v>
      </c>
      <c r="N19" s="382" t="s">
        <v>73</v>
      </c>
      <c r="O19" s="382" t="s">
        <v>1056</v>
      </c>
      <c r="P19" s="382" t="s">
        <v>1052</v>
      </c>
      <c r="Q19" s="383">
        <v>44197</v>
      </c>
      <c r="R19" s="383">
        <v>44561</v>
      </c>
      <c r="S19" s="382">
        <f t="shared" si="1"/>
        <v>2</v>
      </c>
      <c r="T19" s="382">
        <v>2</v>
      </c>
      <c r="U19" s="384">
        <f t="shared" si="0"/>
        <v>2</v>
      </c>
      <c r="V19" s="382">
        <v>0</v>
      </c>
      <c r="W19" s="382">
        <v>0</v>
      </c>
      <c r="X19" s="382"/>
      <c r="Y19" s="382">
        <v>0</v>
      </c>
      <c r="Z19" s="382">
        <v>0</v>
      </c>
      <c r="AA19" s="382"/>
      <c r="AB19" s="382">
        <v>0</v>
      </c>
      <c r="AC19" s="382">
        <v>0</v>
      </c>
      <c r="AD19" s="385" t="s">
        <v>1061</v>
      </c>
      <c r="AE19" s="382">
        <v>0</v>
      </c>
      <c r="AF19" s="382">
        <v>1</v>
      </c>
      <c r="AG19" s="385" t="s">
        <v>2299</v>
      </c>
      <c r="AH19" s="382">
        <v>0</v>
      </c>
      <c r="AI19" s="382">
        <v>0</v>
      </c>
      <c r="AJ19" s="385" t="s">
        <v>2300</v>
      </c>
      <c r="AK19" s="382">
        <v>2</v>
      </c>
      <c r="AL19" s="382">
        <v>1</v>
      </c>
      <c r="AM19" s="385" t="s">
        <v>2301</v>
      </c>
      <c r="AN19" s="382">
        <v>0</v>
      </c>
      <c r="AO19" s="388">
        <v>0</v>
      </c>
      <c r="AP19" s="389" t="s">
        <v>2302</v>
      </c>
      <c r="AQ19" s="382">
        <v>0</v>
      </c>
      <c r="AR19" s="389">
        <v>0</v>
      </c>
      <c r="AS19" s="389" t="s">
        <v>1057</v>
      </c>
      <c r="AT19" s="382">
        <v>0</v>
      </c>
      <c r="AU19" s="388">
        <v>0</v>
      </c>
      <c r="AV19" s="389" t="s">
        <v>1058</v>
      </c>
      <c r="AW19" s="367">
        <v>0</v>
      </c>
      <c r="AX19" s="367"/>
      <c r="AY19" s="367"/>
      <c r="AZ19" s="367">
        <v>0</v>
      </c>
      <c r="BA19" s="367"/>
      <c r="BB19" s="367"/>
      <c r="BC19" s="367">
        <v>0</v>
      </c>
      <c r="BD19" s="215"/>
      <c r="BE19" s="215"/>
      <c r="BF19" s="366">
        <f t="shared" si="2"/>
        <v>2</v>
      </c>
      <c r="BG19" s="366">
        <f t="shared" si="3"/>
        <v>2</v>
      </c>
    </row>
    <row r="20" spans="2:59" s="58" customFormat="1" ht="72">
      <c r="B20" s="363" t="s">
        <v>128</v>
      </c>
      <c r="C20" s="720" t="s">
        <v>2298</v>
      </c>
      <c r="D20" s="844"/>
      <c r="E20" s="821"/>
      <c r="F20" s="821"/>
      <c r="G20" s="827"/>
      <c r="H20" s="827"/>
      <c r="I20" s="382" t="s">
        <v>2303</v>
      </c>
      <c r="J20" s="382" t="s">
        <v>1039</v>
      </c>
      <c r="K20" s="382">
        <v>0.4</v>
      </c>
      <c r="L20" s="382" t="s">
        <v>127</v>
      </c>
      <c r="M20" s="382" t="s">
        <v>74</v>
      </c>
      <c r="N20" s="382" t="s">
        <v>73</v>
      </c>
      <c r="O20" s="382" t="s">
        <v>1059</v>
      </c>
      <c r="P20" s="382" t="s">
        <v>1060</v>
      </c>
      <c r="Q20" s="383">
        <v>44197</v>
      </c>
      <c r="R20" s="383">
        <v>44561</v>
      </c>
      <c r="S20" s="382">
        <f>+W20+Z20+AC20+AF20+AI20+AL20+AO20+AR20+AU20+AX20+BA20+BD20</f>
        <v>0</v>
      </c>
      <c r="T20" s="382">
        <v>9167</v>
      </c>
      <c r="U20" s="384">
        <f t="shared" si="0"/>
        <v>9617</v>
      </c>
      <c r="V20" s="382">
        <v>0</v>
      </c>
      <c r="W20" s="382">
        <v>0</v>
      </c>
      <c r="X20" s="382"/>
      <c r="Y20" s="382">
        <v>0</v>
      </c>
      <c r="Z20" s="382">
        <v>0</v>
      </c>
      <c r="AA20" s="382"/>
      <c r="AB20" s="382">
        <v>0</v>
      </c>
      <c r="AC20" s="382">
        <v>0</v>
      </c>
      <c r="AD20" s="385" t="s">
        <v>1061</v>
      </c>
      <c r="AE20" s="382">
        <v>0</v>
      </c>
      <c r="AF20" s="382">
        <v>0</v>
      </c>
      <c r="AG20" s="385" t="s">
        <v>1061</v>
      </c>
      <c r="AH20" s="382">
        <v>0</v>
      </c>
      <c r="AI20" s="382">
        <v>0</v>
      </c>
      <c r="AJ20" s="385" t="s">
        <v>1061</v>
      </c>
      <c r="AK20" s="382">
        <v>0</v>
      </c>
      <c r="AL20" s="382">
        <v>0</v>
      </c>
      <c r="AM20" s="385" t="s">
        <v>1061</v>
      </c>
      <c r="AN20" s="382">
        <v>0</v>
      </c>
      <c r="AO20" s="388">
        <v>0</v>
      </c>
      <c r="AP20" s="389" t="s">
        <v>1061</v>
      </c>
      <c r="AQ20" s="382">
        <v>0</v>
      </c>
      <c r="AR20" s="389">
        <v>0</v>
      </c>
      <c r="AS20" s="389" t="s">
        <v>1061</v>
      </c>
      <c r="AT20" s="382">
        <v>0</v>
      </c>
      <c r="AU20" s="388"/>
      <c r="AV20" s="389" t="s">
        <v>1062</v>
      </c>
      <c r="AW20" s="371">
        <v>9617</v>
      </c>
      <c r="AX20" s="371"/>
      <c r="AY20" s="371"/>
      <c r="AZ20" s="371">
        <v>0</v>
      </c>
      <c r="BA20" s="371"/>
      <c r="BB20" s="371"/>
      <c r="BC20" s="371">
        <v>0</v>
      </c>
      <c r="BD20" s="40"/>
      <c r="BE20" s="40"/>
      <c r="BF20" s="366">
        <f t="shared" si="2"/>
        <v>0</v>
      </c>
      <c r="BG20" s="366">
        <f t="shared" si="3"/>
        <v>0</v>
      </c>
    </row>
    <row r="21" spans="2:59" s="58" customFormat="1" ht="24" customHeight="1">
      <c r="B21" s="363" t="s">
        <v>135</v>
      </c>
      <c r="C21" s="720" t="s">
        <v>2304</v>
      </c>
      <c r="D21" s="844"/>
      <c r="E21" s="821"/>
      <c r="F21" s="821"/>
      <c r="G21" s="827" t="s">
        <v>136</v>
      </c>
      <c r="H21" s="827" t="s">
        <v>1063</v>
      </c>
      <c r="I21" s="382" t="s">
        <v>1064</v>
      </c>
      <c r="J21" s="382" t="s">
        <v>998</v>
      </c>
      <c r="K21" s="382">
        <v>0.4</v>
      </c>
      <c r="L21" s="382" t="s">
        <v>127</v>
      </c>
      <c r="M21" s="382" t="s">
        <v>1065</v>
      </c>
      <c r="N21" s="382" t="s">
        <v>73</v>
      </c>
      <c r="O21" s="382" t="s">
        <v>1066</v>
      </c>
      <c r="P21" s="382" t="s">
        <v>1052</v>
      </c>
      <c r="Q21" s="383">
        <v>44197</v>
      </c>
      <c r="R21" s="383">
        <v>44561</v>
      </c>
      <c r="S21" s="382">
        <f t="shared" si="1"/>
        <v>1</v>
      </c>
      <c r="T21" s="382">
        <v>1</v>
      </c>
      <c r="U21" s="384">
        <f t="shared" si="0"/>
        <v>1</v>
      </c>
      <c r="V21" s="382">
        <v>0</v>
      </c>
      <c r="W21" s="382">
        <v>0</v>
      </c>
      <c r="X21" s="382"/>
      <c r="Y21" s="382">
        <v>0</v>
      </c>
      <c r="Z21" s="382">
        <v>0</v>
      </c>
      <c r="AA21" s="382" t="s">
        <v>139</v>
      </c>
      <c r="AB21" s="382">
        <v>0</v>
      </c>
      <c r="AC21" s="382">
        <v>0</v>
      </c>
      <c r="AD21" s="385" t="s">
        <v>140</v>
      </c>
      <c r="AE21" s="382">
        <v>1</v>
      </c>
      <c r="AF21" s="382">
        <v>0</v>
      </c>
      <c r="AG21" s="385" t="s">
        <v>2305</v>
      </c>
      <c r="AH21" s="382">
        <v>0</v>
      </c>
      <c r="AI21" s="382">
        <v>1</v>
      </c>
      <c r="AJ21" s="385" t="s">
        <v>2306</v>
      </c>
      <c r="AK21" s="382">
        <v>0</v>
      </c>
      <c r="AL21" s="382">
        <v>0</v>
      </c>
      <c r="AM21" s="385" t="s">
        <v>1067</v>
      </c>
      <c r="AN21" s="382">
        <v>0</v>
      </c>
      <c r="AO21" s="388">
        <v>0</v>
      </c>
      <c r="AP21" s="389" t="s">
        <v>1067</v>
      </c>
      <c r="AQ21" s="382">
        <v>0</v>
      </c>
      <c r="AR21" s="389">
        <v>0</v>
      </c>
      <c r="AS21" s="389" t="s">
        <v>1067</v>
      </c>
      <c r="AT21" s="382">
        <v>0</v>
      </c>
      <c r="AU21" s="388">
        <v>0</v>
      </c>
      <c r="AV21" s="389" t="s">
        <v>1067</v>
      </c>
      <c r="AW21" s="367">
        <v>0</v>
      </c>
      <c r="AX21" s="367"/>
      <c r="AY21" s="367"/>
      <c r="AZ21" s="367">
        <v>0</v>
      </c>
      <c r="BA21" s="367"/>
      <c r="BB21" s="367"/>
      <c r="BC21" s="367">
        <v>0</v>
      </c>
      <c r="BD21" s="215"/>
      <c r="BE21" s="215"/>
      <c r="BF21" s="366">
        <f t="shared" si="2"/>
        <v>1</v>
      </c>
      <c r="BG21" s="366">
        <f t="shared" si="3"/>
        <v>1</v>
      </c>
    </row>
    <row r="22" spans="2:59" s="58" customFormat="1" ht="36" customHeight="1">
      <c r="B22" s="363" t="s">
        <v>135</v>
      </c>
      <c r="C22" s="720" t="s">
        <v>2307</v>
      </c>
      <c r="D22" s="844"/>
      <c r="E22" s="821"/>
      <c r="F22" s="821"/>
      <c r="G22" s="827"/>
      <c r="H22" s="827"/>
      <c r="I22" s="382" t="s">
        <v>1068</v>
      </c>
      <c r="J22" s="382" t="s">
        <v>998</v>
      </c>
      <c r="K22" s="382">
        <v>0.2</v>
      </c>
      <c r="L22" s="382" t="s">
        <v>127</v>
      </c>
      <c r="M22" s="382" t="s">
        <v>1065</v>
      </c>
      <c r="N22" s="382" t="s">
        <v>73</v>
      </c>
      <c r="O22" s="382" t="s">
        <v>1069</v>
      </c>
      <c r="P22" s="382" t="s">
        <v>1052</v>
      </c>
      <c r="Q22" s="383">
        <v>44197</v>
      </c>
      <c r="R22" s="383">
        <v>44561</v>
      </c>
      <c r="S22" s="382">
        <f t="shared" si="1"/>
        <v>1</v>
      </c>
      <c r="T22" s="382">
        <v>1</v>
      </c>
      <c r="U22" s="384">
        <f t="shared" si="0"/>
        <v>1</v>
      </c>
      <c r="V22" s="382">
        <v>0</v>
      </c>
      <c r="W22" s="382">
        <v>0</v>
      </c>
      <c r="X22" s="382"/>
      <c r="Y22" s="382">
        <v>0</v>
      </c>
      <c r="Z22" s="382">
        <v>0</v>
      </c>
      <c r="AA22" s="382"/>
      <c r="AB22" s="382">
        <v>0</v>
      </c>
      <c r="AC22" s="382">
        <v>0</v>
      </c>
      <c r="AD22" s="385" t="s">
        <v>1061</v>
      </c>
      <c r="AE22" s="382">
        <v>0</v>
      </c>
      <c r="AF22" s="382">
        <v>0</v>
      </c>
      <c r="AG22" s="385" t="s">
        <v>1061</v>
      </c>
      <c r="AH22" s="382">
        <v>1</v>
      </c>
      <c r="AI22" s="382">
        <v>0</v>
      </c>
      <c r="AJ22" s="385" t="s">
        <v>2308</v>
      </c>
      <c r="AK22" s="382">
        <v>0</v>
      </c>
      <c r="AL22" s="382">
        <v>1</v>
      </c>
      <c r="AM22" s="385" t="s">
        <v>2309</v>
      </c>
      <c r="AN22" s="382">
        <v>0</v>
      </c>
      <c r="AO22" s="388">
        <v>0</v>
      </c>
      <c r="AP22" s="389" t="s">
        <v>2310</v>
      </c>
      <c r="AQ22" s="382">
        <v>0</v>
      </c>
      <c r="AR22" s="389">
        <v>0</v>
      </c>
      <c r="AS22" s="389" t="s">
        <v>1070</v>
      </c>
      <c r="AT22" s="382">
        <v>0</v>
      </c>
      <c r="AU22" s="388">
        <v>0</v>
      </c>
      <c r="AV22" s="389" t="s">
        <v>1071</v>
      </c>
      <c r="AW22" s="367">
        <v>0</v>
      </c>
      <c r="AX22" s="367"/>
      <c r="AY22" s="367"/>
      <c r="AZ22" s="367">
        <v>0</v>
      </c>
      <c r="BA22" s="367"/>
      <c r="BB22" s="367"/>
      <c r="BC22" s="367">
        <v>0</v>
      </c>
      <c r="BD22" s="215"/>
      <c r="BE22" s="215"/>
      <c r="BF22" s="366">
        <f t="shared" si="2"/>
        <v>1</v>
      </c>
      <c r="BG22" s="366">
        <f t="shared" si="3"/>
        <v>1</v>
      </c>
    </row>
    <row r="23" spans="2:59" s="58" customFormat="1" ht="43.5" customHeight="1">
      <c r="B23" s="363" t="s">
        <v>135</v>
      </c>
      <c r="C23" s="720" t="s">
        <v>2311</v>
      </c>
      <c r="D23" s="844"/>
      <c r="E23" s="821"/>
      <c r="F23" s="821"/>
      <c r="G23" s="827"/>
      <c r="H23" s="827"/>
      <c r="I23" s="382" t="s">
        <v>1072</v>
      </c>
      <c r="J23" s="382" t="s">
        <v>998</v>
      </c>
      <c r="K23" s="382">
        <v>0.4</v>
      </c>
      <c r="L23" s="382" t="s">
        <v>127</v>
      </c>
      <c r="M23" s="382" t="s">
        <v>1065</v>
      </c>
      <c r="N23" s="382" t="s">
        <v>73</v>
      </c>
      <c r="O23" s="382" t="s">
        <v>1059</v>
      </c>
      <c r="P23" s="382" t="s">
        <v>1060</v>
      </c>
      <c r="Q23" s="383">
        <v>44197</v>
      </c>
      <c r="R23" s="383">
        <v>44561</v>
      </c>
      <c r="S23" s="382">
        <f t="shared" si="1"/>
        <v>0</v>
      </c>
      <c r="T23" s="382">
        <v>1</v>
      </c>
      <c r="U23" s="384">
        <f t="shared" si="0"/>
        <v>1</v>
      </c>
      <c r="V23" s="382">
        <v>0</v>
      </c>
      <c r="W23" s="382">
        <v>0</v>
      </c>
      <c r="X23" s="382"/>
      <c r="Y23" s="382">
        <v>0</v>
      </c>
      <c r="Z23" s="382">
        <v>0</v>
      </c>
      <c r="AA23" s="382"/>
      <c r="AB23" s="382">
        <v>0</v>
      </c>
      <c r="AC23" s="382">
        <v>0</v>
      </c>
      <c r="AD23" s="385" t="s">
        <v>1061</v>
      </c>
      <c r="AE23" s="382">
        <v>0</v>
      </c>
      <c r="AF23" s="382">
        <v>0</v>
      </c>
      <c r="AG23" s="385" t="s">
        <v>1061</v>
      </c>
      <c r="AH23" s="382">
        <v>0</v>
      </c>
      <c r="AI23" s="382">
        <v>0</v>
      </c>
      <c r="AJ23" s="385" t="s">
        <v>1061</v>
      </c>
      <c r="AK23" s="382">
        <v>0</v>
      </c>
      <c r="AL23" s="382">
        <v>0</v>
      </c>
      <c r="AM23" s="385" t="s">
        <v>1061</v>
      </c>
      <c r="AN23" s="382">
        <v>0</v>
      </c>
      <c r="AO23" s="388">
        <v>0</v>
      </c>
      <c r="AP23" s="389" t="s">
        <v>1061</v>
      </c>
      <c r="AQ23" s="382">
        <v>0</v>
      </c>
      <c r="AR23" s="389">
        <v>0</v>
      </c>
      <c r="AS23" s="389" t="s">
        <v>1061</v>
      </c>
      <c r="AT23" s="382">
        <v>1</v>
      </c>
      <c r="AU23" s="388">
        <v>0</v>
      </c>
      <c r="AV23" s="389" t="s">
        <v>1073</v>
      </c>
      <c r="AW23" s="367">
        <v>0</v>
      </c>
      <c r="AX23" s="367"/>
      <c r="AY23" s="367"/>
      <c r="AZ23" s="367">
        <v>0</v>
      </c>
      <c r="BA23" s="367"/>
      <c r="BB23" s="367"/>
      <c r="BC23" s="367">
        <v>0</v>
      </c>
      <c r="BD23" s="215"/>
      <c r="BE23" s="215"/>
      <c r="BF23" s="366">
        <f t="shared" si="2"/>
        <v>1</v>
      </c>
      <c r="BG23" s="366">
        <f t="shared" si="3"/>
        <v>0</v>
      </c>
    </row>
    <row r="24" spans="2:59" s="58" customFormat="1" ht="61.5" customHeight="1">
      <c r="B24" s="363" t="s">
        <v>145</v>
      </c>
      <c r="C24" s="720" t="s">
        <v>2312</v>
      </c>
      <c r="D24" s="844"/>
      <c r="E24" s="821"/>
      <c r="F24" s="821"/>
      <c r="G24" s="827" t="s">
        <v>146</v>
      </c>
      <c r="H24" s="827" t="s">
        <v>1074</v>
      </c>
      <c r="I24" s="382" t="s">
        <v>1075</v>
      </c>
      <c r="J24" s="382" t="s">
        <v>998</v>
      </c>
      <c r="K24" s="382">
        <v>0.1</v>
      </c>
      <c r="L24" s="382" t="s">
        <v>155</v>
      </c>
      <c r="M24" s="382" t="s">
        <v>1065</v>
      </c>
      <c r="N24" s="382" t="s">
        <v>73</v>
      </c>
      <c r="O24" s="382" t="s">
        <v>1076</v>
      </c>
      <c r="P24" s="382" t="s">
        <v>1077</v>
      </c>
      <c r="Q24" s="383">
        <v>44197</v>
      </c>
      <c r="R24" s="383">
        <v>44561</v>
      </c>
      <c r="S24" s="382">
        <f t="shared" si="1"/>
        <v>1</v>
      </c>
      <c r="T24" s="382">
        <v>1</v>
      </c>
      <c r="U24" s="384">
        <f t="shared" si="0"/>
        <v>1</v>
      </c>
      <c r="V24" s="382">
        <v>0</v>
      </c>
      <c r="W24" s="382">
        <v>0</v>
      </c>
      <c r="X24" s="382"/>
      <c r="Y24" s="382">
        <v>0</v>
      </c>
      <c r="Z24" s="382">
        <v>0</v>
      </c>
      <c r="AA24" s="382" t="s">
        <v>2313</v>
      </c>
      <c r="AB24" s="382">
        <v>0</v>
      </c>
      <c r="AC24" s="382">
        <v>0</v>
      </c>
      <c r="AD24" s="385" t="s">
        <v>2314</v>
      </c>
      <c r="AE24" s="382">
        <v>0</v>
      </c>
      <c r="AF24" s="382">
        <v>1</v>
      </c>
      <c r="AG24" s="385" t="s">
        <v>2315</v>
      </c>
      <c r="AH24" s="382">
        <v>0</v>
      </c>
      <c r="AI24" s="382">
        <v>0</v>
      </c>
      <c r="AJ24" s="385" t="s">
        <v>1078</v>
      </c>
      <c r="AK24" s="382">
        <v>1</v>
      </c>
      <c r="AL24" s="382">
        <v>0</v>
      </c>
      <c r="AM24" s="385" t="s">
        <v>1078</v>
      </c>
      <c r="AN24" s="382">
        <v>0</v>
      </c>
      <c r="AO24" s="388">
        <v>0</v>
      </c>
      <c r="AP24" s="389" t="s">
        <v>1078</v>
      </c>
      <c r="AQ24" s="382">
        <v>0</v>
      </c>
      <c r="AR24" s="389">
        <v>0</v>
      </c>
      <c r="AS24" s="389" t="s">
        <v>1078</v>
      </c>
      <c r="AT24" s="382">
        <v>0</v>
      </c>
      <c r="AU24" s="388">
        <v>0</v>
      </c>
      <c r="AV24" s="389" t="s">
        <v>1078</v>
      </c>
      <c r="AW24" s="371">
        <v>0</v>
      </c>
      <c r="AX24" s="371"/>
      <c r="AY24" s="371"/>
      <c r="AZ24" s="371">
        <v>0</v>
      </c>
      <c r="BA24" s="371"/>
      <c r="BB24" s="371"/>
      <c r="BC24" s="371">
        <v>0</v>
      </c>
      <c r="BD24" s="40"/>
      <c r="BE24" s="40"/>
      <c r="BF24" s="366">
        <f t="shared" si="2"/>
        <v>1</v>
      </c>
      <c r="BG24" s="366">
        <f t="shared" si="3"/>
        <v>1</v>
      </c>
    </row>
    <row r="25" spans="2:59" s="58" customFormat="1" ht="36" customHeight="1">
      <c r="B25" s="363" t="s">
        <v>145</v>
      </c>
      <c r="C25" s="720" t="s">
        <v>2316</v>
      </c>
      <c r="D25" s="844"/>
      <c r="E25" s="821"/>
      <c r="F25" s="821"/>
      <c r="G25" s="827"/>
      <c r="H25" s="827"/>
      <c r="I25" s="382" t="s">
        <v>1079</v>
      </c>
      <c r="J25" s="382" t="s">
        <v>998</v>
      </c>
      <c r="K25" s="382">
        <v>0.2</v>
      </c>
      <c r="L25" s="382" t="s">
        <v>155</v>
      </c>
      <c r="M25" s="382" t="s">
        <v>1065</v>
      </c>
      <c r="N25" s="382" t="s">
        <v>73</v>
      </c>
      <c r="O25" s="382" t="s">
        <v>1080</v>
      </c>
      <c r="P25" s="382" t="s">
        <v>1081</v>
      </c>
      <c r="Q25" s="383">
        <v>44197</v>
      </c>
      <c r="R25" s="383">
        <v>44561</v>
      </c>
      <c r="S25" s="382">
        <f t="shared" si="1"/>
        <v>1</v>
      </c>
      <c r="T25" s="382">
        <v>1</v>
      </c>
      <c r="U25" s="384">
        <f t="shared" si="0"/>
        <v>1</v>
      </c>
      <c r="V25" s="382">
        <v>0</v>
      </c>
      <c r="W25" s="382">
        <v>0</v>
      </c>
      <c r="X25" s="382"/>
      <c r="Y25" s="382">
        <v>0</v>
      </c>
      <c r="Z25" s="382">
        <v>0</v>
      </c>
      <c r="AA25" s="382"/>
      <c r="AB25" s="382">
        <v>0</v>
      </c>
      <c r="AC25" s="382">
        <v>0</v>
      </c>
      <c r="AD25" s="385" t="s">
        <v>1061</v>
      </c>
      <c r="AE25" s="382">
        <v>0</v>
      </c>
      <c r="AF25" s="382">
        <v>0</v>
      </c>
      <c r="AG25" s="385" t="s">
        <v>2317</v>
      </c>
      <c r="AH25" s="382">
        <v>0</v>
      </c>
      <c r="AI25" s="382">
        <v>1</v>
      </c>
      <c r="AJ25" s="385" t="s">
        <v>2318</v>
      </c>
      <c r="AK25" s="382">
        <v>1</v>
      </c>
      <c r="AL25" s="382">
        <v>0</v>
      </c>
      <c r="AM25" s="385" t="s">
        <v>1078</v>
      </c>
      <c r="AN25" s="382">
        <v>0</v>
      </c>
      <c r="AO25" s="388">
        <v>0</v>
      </c>
      <c r="AP25" s="389" t="s">
        <v>1078</v>
      </c>
      <c r="AQ25" s="382">
        <v>0</v>
      </c>
      <c r="AR25" s="389">
        <v>0</v>
      </c>
      <c r="AS25" s="389" t="s">
        <v>1078</v>
      </c>
      <c r="AT25" s="382">
        <v>0</v>
      </c>
      <c r="AU25" s="388">
        <v>0</v>
      </c>
      <c r="AV25" s="389" t="s">
        <v>1078</v>
      </c>
      <c r="AW25" s="371">
        <v>0</v>
      </c>
      <c r="AX25" s="371"/>
      <c r="AY25" s="371"/>
      <c r="AZ25" s="371">
        <v>0</v>
      </c>
      <c r="BA25" s="371"/>
      <c r="BB25" s="371"/>
      <c r="BC25" s="371">
        <v>0</v>
      </c>
      <c r="BD25" s="40"/>
      <c r="BE25" s="40"/>
      <c r="BF25" s="366">
        <f t="shared" si="2"/>
        <v>1</v>
      </c>
      <c r="BG25" s="366">
        <f t="shared" si="3"/>
        <v>1</v>
      </c>
    </row>
    <row r="26" spans="2:59" s="58" customFormat="1" ht="42.75" customHeight="1">
      <c r="B26" s="363" t="s">
        <v>145</v>
      </c>
      <c r="C26" s="720" t="s">
        <v>2319</v>
      </c>
      <c r="D26" s="844"/>
      <c r="E26" s="821"/>
      <c r="F26" s="821"/>
      <c r="G26" s="827"/>
      <c r="H26" s="827"/>
      <c r="I26" s="382" t="s">
        <v>1082</v>
      </c>
      <c r="J26" s="382" t="s">
        <v>1039</v>
      </c>
      <c r="K26" s="382">
        <v>0.2</v>
      </c>
      <c r="L26" s="382" t="s">
        <v>155</v>
      </c>
      <c r="M26" s="382" t="s">
        <v>1065</v>
      </c>
      <c r="N26" s="382" t="s">
        <v>73</v>
      </c>
      <c r="O26" s="382" t="s">
        <v>1083</v>
      </c>
      <c r="P26" s="382" t="s">
        <v>1081</v>
      </c>
      <c r="Q26" s="383">
        <v>44197</v>
      </c>
      <c r="R26" s="383">
        <v>44561</v>
      </c>
      <c r="S26" s="382">
        <f t="shared" si="1"/>
        <v>1</v>
      </c>
      <c r="T26" s="382">
        <v>1</v>
      </c>
      <c r="U26" s="384">
        <f t="shared" si="0"/>
        <v>0</v>
      </c>
      <c r="V26" s="382">
        <v>0</v>
      </c>
      <c r="W26" s="382">
        <v>0</v>
      </c>
      <c r="X26" s="382"/>
      <c r="Y26" s="382">
        <v>0</v>
      </c>
      <c r="Z26" s="382">
        <v>0</v>
      </c>
      <c r="AA26" s="382"/>
      <c r="AB26" s="382">
        <v>0</v>
      </c>
      <c r="AC26" s="382">
        <v>0</v>
      </c>
      <c r="AD26" s="390" t="s">
        <v>1061</v>
      </c>
      <c r="AE26" s="382">
        <v>0</v>
      </c>
      <c r="AF26" s="382">
        <v>0</v>
      </c>
      <c r="AG26" s="385" t="s">
        <v>1061</v>
      </c>
      <c r="AH26" s="382">
        <v>0</v>
      </c>
      <c r="AI26" s="382">
        <v>0</v>
      </c>
      <c r="AJ26" s="385" t="s">
        <v>2320</v>
      </c>
      <c r="AK26" s="382">
        <v>0</v>
      </c>
      <c r="AL26" s="382">
        <v>1</v>
      </c>
      <c r="AM26" s="385" t="s">
        <v>1084</v>
      </c>
      <c r="AN26" s="382">
        <v>0</v>
      </c>
      <c r="AO26" s="388">
        <v>0</v>
      </c>
      <c r="AP26" s="389" t="s">
        <v>1084</v>
      </c>
      <c r="AQ26" s="382">
        <v>0</v>
      </c>
      <c r="AR26" s="389">
        <v>0</v>
      </c>
      <c r="AS26" s="389" t="s">
        <v>1084</v>
      </c>
      <c r="AT26" s="382">
        <v>0</v>
      </c>
      <c r="AU26" s="388">
        <v>0</v>
      </c>
      <c r="AV26" s="389" t="s">
        <v>1084</v>
      </c>
      <c r="AW26" s="371">
        <v>0</v>
      </c>
      <c r="AX26" s="371"/>
      <c r="AY26" s="371"/>
      <c r="AZ26" s="371">
        <v>0</v>
      </c>
      <c r="BA26" s="371"/>
      <c r="BB26" s="371"/>
      <c r="BC26" s="371">
        <v>0</v>
      </c>
      <c r="BD26" s="40"/>
      <c r="BE26" s="40"/>
      <c r="BF26" s="366">
        <f t="shared" si="2"/>
        <v>0</v>
      </c>
      <c r="BG26" s="366">
        <f t="shared" si="3"/>
        <v>1</v>
      </c>
    </row>
    <row r="27" spans="2:59" s="58" customFormat="1" ht="39" customHeight="1">
      <c r="B27" s="363" t="s">
        <v>145</v>
      </c>
      <c r="C27" s="720" t="s">
        <v>2321</v>
      </c>
      <c r="D27" s="844"/>
      <c r="E27" s="821"/>
      <c r="F27" s="821"/>
      <c r="G27" s="827"/>
      <c r="H27" s="827"/>
      <c r="I27" s="382" t="s">
        <v>1085</v>
      </c>
      <c r="J27" s="382" t="s">
        <v>998</v>
      </c>
      <c r="K27" s="382">
        <v>0.2</v>
      </c>
      <c r="L27" s="382" t="s">
        <v>155</v>
      </c>
      <c r="M27" s="382" t="s">
        <v>1065</v>
      </c>
      <c r="N27" s="382" t="s">
        <v>73</v>
      </c>
      <c r="O27" s="382" t="s">
        <v>1086</v>
      </c>
      <c r="P27" s="382" t="s">
        <v>1077</v>
      </c>
      <c r="Q27" s="383">
        <v>44197</v>
      </c>
      <c r="R27" s="383">
        <v>44561</v>
      </c>
      <c r="S27" s="382">
        <f>+W27+Z27+AC27+AF27+AI27+AL27+AO27+AR27+AU27+AX27+BA27+BD27</f>
        <v>1</v>
      </c>
      <c r="T27" s="382">
        <v>1</v>
      </c>
      <c r="U27" s="384">
        <f t="shared" si="0"/>
        <v>1</v>
      </c>
      <c r="V27" s="382">
        <v>0</v>
      </c>
      <c r="W27" s="382">
        <v>0</v>
      </c>
      <c r="X27" s="382" t="s">
        <v>2322</v>
      </c>
      <c r="Y27" s="382">
        <v>0</v>
      </c>
      <c r="Z27" s="382">
        <v>0</v>
      </c>
      <c r="AA27" s="382" t="s">
        <v>2323</v>
      </c>
      <c r="AB27" s="382">
        <v>0</v>
      </c>
      <c r="AC27" s="382">
        <v>1</v>
      </c>
      <c r="AD27" s="385" t="s">
        <v>2324</v>
      </c>
      <c r="AE27" s="382">
        <v>0</v>
      </c>
      <c r="AF27" s="382">
        <v>0</v>
      </c>
      <c r="AG27" s="385" t="s">
        <v>1054</v>
      </c>
      <c r="AH27" s="382">
        <v>0</v>
      </c>
      <c r="AI27" s="382">
        <v>0</v>
      </c>
      <c r="AJ27" s="385" t="s">
        <v>1054</v>
      </c>
      <c r="AK27" s="382">
        <v>0</v>
      </c>
      <c r="AL27" s="382">
        <v>0</v>
      </c>
      <c r="AM27" s="385" t="s">
        <v>1054</v>
      </c>
      <c r="AN27" s="382">
        <v>0</v>
      </c>
      <c r="AO27" s="388">
        <v>0</v>
      </c>
      <c r="AP27" s="389" t="s">
        <v>1054</v>
      </c>
      <c r="AQ27" s="382">
        <v>0</v>
      </c>
      <c r="AR27" s="389">
        <v>0</v>
      </c>
      <c r="AS27" s="389" t="s">
        <v>1054</v>
      </c>
      <c r="AT27" s="382">
        <v>1</v>
      </c>
      <c r="AU27" s="388">
        <v>0</v>
      </c>
      <c r="AV27" s="389" t="s">
        <v>1054</v>
      </c>
      <c r="AW27" s="371">
        <v>0</v>
      </c>
      <c r="AX27" s="371"/>
      <c r="AY27" s="371"/>
      <c r="AZ27" s="371">
        <v>0</v>
      </c>
      <c r="BA27" s="371"/>
      <c r="BB27" s="371"/>
      <c r="BC27" s="371">
        <v>0</v>
      </c>
      <c r="BD27" s="40"/>
      <c r="BE27" s="40"/>
      <c r="BF27" s="366">
        <f t="shared" si="2"/>
        <v>1</v>
      </c>
      <c r="BG27" s="366">
        <f t="shared" si="3"/>
        <v>1</v>
      </c>
    </row>
    <row r="28" spans="2:59" s="58" customFormat="1" ht="36">
      <c r="B28" s="363" t="s">
        <v>145</v>
      </c>
      <c r="C28" s="720" t="s">
        <v>2325</v>
      </c>
      <c r="D28" s="844"/>
      <c r="E28" s="821"/>
      <c r="F28" s="821"/>
      <c r="G28" s="827"/>
      <c r="H28" s="827"/>
      <c r="I28" s="382" t="s">
        <v>1087</v>
      </c>
      <c r="J28" s="382" t="s">
        <v>998</v>
      </c>
      <c r="K28" s="382">
        <v>0.1</v>
      </c>
      <c r="L28" s="382" t="s">
        <v>155</v>
      </c>
      <c r="M28" s="382" t="s">
        <v>1065</v>
      </c>
      <c r="N28" s="382" t="s">
        <v>73</v>
      </c>
      <c r="O28" s="382" t="s">
        <v>1080</v>
      </c>
      <c r="P28" s="382" t="s">
        <v>1081</v>
      </c>
      <c r="Q28" s="383">
        <v>44197</v>
      </c>
      <c r="R28" s="383">
        <v>44561</v>
      </c>
      <c r="S28" s="382">
        <f t="shared" si="1"/>
        <v>1</v>
      </c>
      <c r="T28" s="382">
        <v>1</v>
      </c>
      <c r="U28" s="384">
        <f t="shared" si="0"/>
        <v>1</v>
      </c>
      <c r="V28" s="382">
        <v>0</v>
      </c>
      <c r="W28" s="382">
        <v>0</v>
      </c>
      <c r="X28" s="382"/>
      <c r="Y28" s="382">
        <v>0</v>
      </c>
      <c r="Z28" s="382">
        <v>0</v>
      </c>
      <c r="AA28" s="382">
        <v>0</v>
      </c>
      <c r="AB28" s="382">
        <v>0</v>
      </c>
      <c r="AC28" s="382">
        <v>1</v>
      </c>
      <c r="AD28" s="385" t="s">
        <v>2326</v>
      </c>
      <c r="AE28" s="382">
        <v>0</v>
      </c>
      <c r="AF28" s="382">
        <v>0</v>
      </c>
      <c r="AG28" s="385" t="s">
        <v>1054</v>
      </c>
      <c r="AH28" s="382">
        <v>1</v>
      </c>
      <c r="AI28" s="382">
        <v>0</v>
      </c>
      <c r="AJ28" s="385" t="s">
        <v>1054</v>
      </c>
      <c r="AK28" s="382">
        <v>0</v>
      </c>
      <c r="AL28" s="382">
        <v>0</v>
      </c>
      <c r="AM28" s="385" t="s">
        <v>1054</v>
      </c>
      <c r="AN28" s="382">
        <v>0</v>
      </c>
      <c r="AO28" s="388">
        <v>0</v>
      </c>
      <c r="AP28" s="389" t="s">
        <v>1054</v>
      </c>
      <c r="AQ28" s="382">
        <v>0</v>
      </c>
      <c r="AR28" s="389">
        <v>0</v>
      </c>
      <c r="AS28" s="389" t="s">
        <v>1054</v>
      </c>
      <c r="AT28" s="382">
        <v>0</v>
      </c>
      <c r="AU28" s="388">
        <v>0</v>
      </c>
      <c r="AV28" s="389" t="s">
        <v>1054</v>
      </c>
      <c r="AW28" s="371">
        <v>0</v>
      </c>
      <c r="AX28" s="371"/>
      <c r="AY28" s="371"/>
      <c r="AZ28" s="371">
        <v>0</v>
      </c>
      <c r="BA28" s="371"/>
      <c r="BB28" s="371"/>
      <c r="BC28" s="371">
        <v>0</v>
      </c>
      <c r="BD28" s="40"/>
      <c r="BE28" s="40"/>
      <c r="BF28" s="366">
        <f t="shared" si="2"/>
        <v>1</v>
      </c>
      <c r="BG28" s="366">
        <f t="shared" si="3"/>
        <v>1</v>
      </c>
    </row>
    <row r="29" spans="2:59" s="58" customFormat="1" ht="48">
      <c r="B29" s="363" t="s">
        <v>145</v>
      </c>
      <c r="C29" s="720" t="s">
        <v>2327</v>
      </c>
      <c r="D29" s="844"/>
      <c r="E29" s="821"/>
      <c r="F29" s="821"/>
      <c r="G29" s="827"/>
      <c r="H29" s="827"/>
      <c r="I29" s="382" t="s">
        <v>1088</v>
      </c>
      <c r="J29" s="382" t="s">
        <v>1039</v>
      </c>
      <c r="K29" s="382">
        <v>0.2</v>
      </c>
      <c r="L29" s="382" t="s">
        <v>155</v>
      </c>
      <c r="M29" s="382" t="s">
        <v>1065</v>
      </c>
      <c r="N29" s="382" t="s">
        <v>73</v>
      </c>
      <c r="O29" s="382" t="s">
        <v>1083</v>
      </c>
      <c r="P29" s="382" t="s">
        <v>1081</v>
      </c>
      <c r="Q29" s="383">
        <v>44197</v>
      </c>
      <c r="R29" s="383">
        <v>44561</v>
      </c>
      <c r="S29" s="382">
        <f t="shared" si="1"/>
        <v>1</v>
      </c>
      <c r="T29" s="382">
        <v>1</v>
      </c>
      <c r="U29" s="384">
        <f t="shared" si="0"/>
        <v>1</v>
      </c>
      <c r="V29" s="382">
        <v>0</v>
      </c>
      <c r="W29" s="382">
        <v>0</v>
      </c>
      <c r="X29" s="382"/>
      <c r="Y29" s="382">
        <v>0</v>
      </c>
      <c r="Z29" s="382">
        <v>0</v>
      </c>
      <c r="AA29" s="382"/>
      <c r="AB29" s="382">
        <v>0</v>
      </c>
      <c r="AC29" s="382">
        <v>1</v>
      </c>
      <c r="AD29" s="385" t="s">
        <v>2328</v>
      </c>
      <c r="AE29" s="382">
        <v>1</v>
      </c>
      <c r="AF29" s="382">
        <v>0</v>
      </c>
      <c r="AG29" s="385" t="s">
        <v>1054</v>
      </c>
      <c r="AH29" s="382">
        <v>0</v>
      </c>
      <c r="AI29" s="382">
        <v>0</v>
      </c>
      <c r="AJ29" s="385" t="s">
        <v>2329</v>
      </c>
      <c r="AK29" s="382">
        <v>0</v>
      </c>
      <c r="AL29" s="382">
        <v>0</v>
      </c>
      <c r="AM29" s="385" t="s">
        <v>1089</v>
      </c>
      <c r="AN29" s="382">
        <v>0</v>
      </c>
      <c r="AO29" s="388">
        <v>0</v>
      </c>
      <c r="AP29" s="389" t="s">
        <v>1089</v>
      </c>
      <c r="AQ29" s="382">
        <v>0</v>
      </c>
      <c r="AR29" s="389">
        <v>0</v>
      </c>
      <c r="AS29" s="389" t="s">
        <v>1089</v>
      </c>
      <c r="AT29" s="382">
        <v>0</v>
      </c>
      <c r="AU29" s="388">
        <v>0</v>
      </c>
      <c r="AV29" s="389" t="s">
        <v>1089</v>
      </c>
      <c r="AW29" s="371">
        <v>0</v>
      </c>
      <c r="AX29" s="371"/>
      <c r="AY29" s="371"/>
      <c r="AZ29" s="371">
        <v>0</v>
      </c>
      <c r="BA29" s="371"/>
      <c r="BB29" s="371"/>
      <c r="BC29" s="371">
        <v>0</v>
      </c>
      <c r="BD29" s="40"/>
      <c r="BE29" s="40"/>
      <c r="BF29" s="366">
        <f t="shared" si="2"/>
        <v>1</v>
      </c>
      <c r="BG29" s="366">
        <f t="shared" si="3"/>
        <v>1</v>
      </c>
    </row>
    <row r="30" spans="2:59" s="58" customFormat="1" ht="48" customHeight="1">
      <c r="B30" s="363" t="s">
        <v>156</v>
      </c>
      <c r="C30" s="720" t="s">
        <v>2330</v>
      </c>
      <c r="D30" s="844"/>
      <c r="E30" s="821"/>
      <c r="F30" s="821"/>
      <c r="G30" s="827" t="s">
        <v>158</v>
      </c>
      <c r="H30" s="827" t="s">
        <v>1090</v>
      </c>
      <c r="I30" s="382" t="s">
        <v>1091</v>
      </c>
      <c r="J30" s="382" t="s">
        <v>998</v>
      </c>
      <c r="K30" s="382">
        <v>0.4</v>
      </c>
      <c r="L30" s="382" t="s">
        <v>164</v>
      </c>
      <c r="M30" s="382" t="s">
        <v>1065</v>
      </c>
      <c r="N30" s="382" t="s">
        <v>73</v>
      </c>
      <c r="O30" s="382" t="s">
        <v>1092</v>
      </c>
      <c r="P30" s="382" t="s">
        <v>1093</v>
      </c>
      <c r="Q30" s="383">
        <v>44197</v>
      </c>
      <c r="R30" s="383">
        <v>44561</v>
      </c>
      <c r="S30" s="382">
        <f t="shared" si="1"/>
        <v>1</v>
      </c>
      <c r="T30" s="382">
        <v>1</v>
      </c>
      <c r="U30" s="384">
        <f t="shared" si="0"/>
        <v>0</v>
      </c>
      <c r="V30" s="382">
        <v>0</v>
      </c>
      <c r="W30" s="382">
        <v>0</v>
      </c>
      <c r="X30" s="382"/>
      <c r="Y30" s="382">
        <v>0</v>
      </c>
      <c r="Z30" s="382">
        <v>0</v>
      </c>
      <c r="AA30" s="391" t="s">
        <v>2331</v>
      </c>
      <c r="AB30" s="382">
        <v>0</v>
      </c>
      <c r="AC30" s="382">
        <v>0</v>
      </c>
      <c r="AD30" s="385" t="s">
        <v>1061</v>
      </c>
      <c r="AE30" s="382">
        <v>0</v>
      </c>
      <c r="AF30" s="382">
        <v>0</v>
      </c>
      <c r="AG30" s="385" t="s">
        <v>2332</v>
      </c>
      <c r="AH30" s="382">
        <v>0</v>
      </c>
      <c r="AI30" s="382">
        <v>0</v>
      </c>
      <c r="AJ30" s="385" t="s">
        <v>1061</v>
      </c>
      <c r="AK30" s="382">
        <v>0</v>
      </c>
      <c r="AL30" s="382">
        <v>0</v>
      </c>
      <c r="AM30" s="385" t="s">
        <v>2332</v>
      </c>
      <c r="AN30" s="382">
        <v>0</v>
      </c>
      <c r="AO30" s="392">
        <v>0.11</v>
      </c>
      <c r="AP30" s="389" t="s">
        <v>2333</v>
      </c>
      <c r="AQ30" s="382">
        <v>0</v>
      </c>
      <c r="AR30" s="393">
        <v>0.25</v>
      </c>
      <c r="AS30" s="389" t="s">
        <v>1094</v>
      </c>
      <c r="AT30" s="382">
        <v>0</v>
      </c>
      <c r="AU30" s="392">
        <f>1-0.36</f>
        <v>0.64</v>
      </c>
      <c r="AV30" s="389" t="s">
        <v>1095</v>
      </c>
      <c r="AW30" s="367">
        <v>0</v>
      </c>
      <c r="AX30" s="367"/>
      <c r="AY30" s="367"/>
      <c r="AZ30" s="367">
        <v>0</v>
      </c>
      <c r="BA30" s="367"/>
      <c r="BB30" s="367"/>
      <c r="BC30" s="367">
        <v>0</v>
      </c>
      <c r="BD30" s="215"/>
      <c r="BE30" s="215"/>
      <c r="BF30" s="366">
        <f t="shared" si="2"/>
        <v>0</v>
      </c>
      <c r="BG30" s="366">
        <f t="shared" si="3"/>
        <v>1</v>
      </c>
    </row>
    <row r="31" spans="2:59" s="58" customFormat="1" ht="36" customHeight="1">
      <c r="B31" s="363" t="s">
        <v>156</v>
      </c>
      <c r="C31" s="720" t="s">
        <v>2334</v>
      </c>
      <c r="D31" s="844"/>
      <c r="E31" s="821"/>
      <c r="F31" s="821"/>
      <c r="G31" s="827"/>
      <c r="H31" s="827"/>
      <c r="I31" s="382" t="s">
        <v>1096</v>
      </c>
      <c r="J31" s="382" t="s">
        <v>998</v>
      </c>
      <c r="K31" s="382">
        <v>0.3</v>
      </c>
      <c r="L31" s="382" t="s">
        <v>164</v>
      </c>
      <c r="M31" s="382" t="s">
        <v>1065</v>
      </c>
      <c r="N31" s="382" t="s">
        <v>73</v>
      </c>
      <c r="O31" s="382" t="s">
        <v>1097</v>
      </c>
      <c r="P31" s="382" t="s">
        <v>1098</v>
      </c>
      <c r="Q31" s="383">
        <v>44197</v>
      </c>
      <c r="R31" s="383">
        <v>44561</v>
      </c>
      <c r="S31" s="382">
        <f t="shared" si="1"/>
        <v>0.84000000000000008</v>
      </c>
      <c r="T31" s="382">
        <v>1</v>
      </c>
      <c r="U31" s="384">
        <f t="shared" si="0"/>
        <v>1</v>
      </c>
      <c r="V31" s="382">
        <v>0</v>
      </c>
      <c r="W31" s="382">
        <v>0</v>
      </c>
      <c r="X31" s="382"/>
      <c r="Y31" s="382">
        <v>0</v>
      </c>
      <c r="Z31" s="382">
        <v>0</v>
      </c>
      <c r="AA31" s="382"/>
      <c r="AB31" s="382">
        <v>0</v>
      </c>
      <c r="AC31" s="382">
        <v>0</v>
      </c>
      <c r="AD31" s="385" t="s">
        <v>2335</v>
      </c>
      <c r="AE31" s="382">
        <v>0</v>
      </c>
      <c r="AF31" s="382">
        <v>0</v>
      </c>
      <c r="AG31" s="385" t="s">
        <v>2336</v>
      </c>
      <c r="AH31" s="382">
        <v>1</v>
      </c>
      <c r="AI31" s="394">
        <v>0.68</v>
      </c>
      <c r="AJ31" s="385" t="s">
        <v>2337</v>
      </c>
      <c r="AK31" s="382">
        <v>0</v>
      </c>
      <c r="AL31" s="394">
        <v>0</v>
      </c>
      <c r="AM31" s="385" t="s">
        <v>2338</v>
      </c>
      <c r="AN31" s="382">
        <v>0</v>
      </c>
      <c r="AO31" s="392">
        <v>0</v>
      </c>
      <c r="AP31" s="389" t="s">
        <v>2339</v>
      </c>
      <c r="AQ31" s="382">
        <v>0</v>
      </c>
      <c r="AR31" s="393">
        <v>0.16</v>
      </c>
      <c r="AS31" s="389" t="s">
        <v>1099</v>
      </c>
      <c r="AT31" s="382">
        <v>0</v>
      </c>
      <c r="AU31" s="392">
        <v>0</v>
      </c>
      <c r="AV31" s="389" t="s">
        <v>1100</v>
      </c>
      <c r="AW31" s="367">
        <v>0</v>
      </c>
      <c r="AX31" s="367"/>
      <c r="AY31" s="367"/>
      <c r="AZ31" s="367">
        <v>0</v>
      </c>
      <c r="BA31" s="367"/>
      <c r="BB31" s="367"/>
      <c r="BC31" s="367">
        <v>0</v>
      </c>
      <c r="BD31" s="215"/>
      <c r="BE31" s="215"/>
      <c r="BF31" s="366">
        <f t="shared" si="2"/>
        <v>1</v>
      </c>
      <c r="BG31" s="366">
        <f t="shared" si="3"/>
        <v>0.84000000000000008</v>
      </c>
    </row>
    <row r="32" spans="2:59" s="58" customFormat="1" ht="66" customHeight="1">
      <c r="B32" s="363" t="s">
        <v>156</v>
      </c>
      <c r="C32" s="720" t="s">
        <v>2340</v>
      </c>
      <c r="D32" s="844"/>
      <c r="E32" s="821"/>
      <c r="F32" s="821"/>
      <c r="G32" s="827"/>
      <c r="H32" s="827"/>
      <c r="I32" s="382" t="s">
        <v>1101</v>
      </c>
      <c r="J32" s="382" t="s">
        <v>998</v>
      </c>
      <c r="K32" s="382">
        <v>0.1</v>
      </c>
      <c r="L32" s="382" t="s">
        <v>164</v>
      </c>
      <c r="M32" s="382" t="s">
        <v>1065</v>
      </c>
      <c r="N32" s="382" t="s">
        <v>73</v>
      </c>
      <c r="O32" s="382" t="s">
        <v>1102</v>
      </c>
      <c r="P32" s="382" t="s">
        <v>1093</v>
      </c>
      <c r="Q32" s="383">
        <v>44197</v>
      </c>
      <c r="R32" s="383">
        <v>44561</v>
      </c>
      <c r="S32" s="382">
        <f t="shared" si="1"/>
        <v>0.99999999999999989</v>
      </c>
      <c r="T32" s="382">
        <v>1</v>
      </c>
      <c r="U32" s="384">
        <f t="shared" si="0"/>
        <v>1</v>
      </c>
      <c r="V32" s="382">
        <v>0</v>
      </c>
      <c r="W32" s="382">
        <v>0</v>
      </c>
      <c r="X32" s="382"/>
      <c r="Y32" s="382">
        <v>0</v>
      </c>
      <c r="Z32" s="382">
        <v>0</v>
      </c>
      <c r="AA32" s="382"/>
      <c r="AB32" s="382">
        <v>0</v>
      </c>
      <c r="AC32" s="382">
        <v>0.23</v>
      </c>
      <c r="AD32" s="385" t="s">
        <v>2341</v>
      </c>
      <c r="AE32" s="382">
        <v>0</v>
      </c>
      <c r="AF32" s="382">
        <v>0</v>
      </c>
      <c r="AG32" s="385" t="s">
        <v>2342</v>
      </c>
      <c r="AH32" s="382">
        <v>0</v>
      </c>
      <c r="AI32" s="394">
        <v>0.36</v>
      </c>
      <c r="AJ32" s="385" t="s">
        <v>2343</v>
      </c>
      <c r="AK32" s="382">
        <v>0</v>
      </c>
      <c r="AL32" s="394">
        <v>0.21</v>
      </c>
      <c r="AM32" s="385" t="s">
        <v>2344</v>
      </c>
      <c r="AN32" s="382">
        <v>1</v>
      </c>
      <c r="AO32" s="392">
        <v>0.1</v>
      </c>
      <c r="AP32" s="389" t="s">
        <v>2345</v>
      </c>
      <c r="AQ32" s="382">
        <v>0</v>
      </c>
      <c r="AR32" s="393">
        <v>0.1</v>
      </c>
      <c r="AS32" s="389" t="s">
        <v>1103</v>
      </c>
      <c r="AT32" s="382">
        <v>0</v>
      </c>
      <c r="AU32" s="392">
        <v>0</v>
      </c>
      <c r="AV32" s="389" t="s">
        <v>1103</v>
      </c>
      <c r="AW32" s="367">
        <v>0</v>
      </c>
      <c r="AX32" s="367"/>
      <c r="AY32" s="367"/>
      <c r="AZ32" s="367">
        <v>0</v>
      </c>
      <c r="BA32" s="367"/>
      <c r="BB32" s="367"/>
      <c r="BC32" s="367">
        <v>0</v>
      </c>
      <c r="BD32" s="215"/>
      <c r="BE32" s="215"/>
      <c r="BF32" s="366">
        <f t="shared" si="2"/>
        <v>1</v>
      </c>
      <c r="BG32" s="366">
        <f t="shared" si="3"/>
        <v>0.99999999999999989</v>
      </c>
    </row>
    <row r="33" spans="2:59" s="58" customFormat="1" ht="48">
      <c r="B33" s="363" t="s">
        <v>156</v>
      </c>
      <c r="C33" s="720" t="s">
        <v>2346</v>
      </c>
      <c r="D33" s="844"/>
      <c r="E33" s="821"/>
      <c r="F33" s="821"/>
      <c r="G33" s="827"/>
      <c r="H33" s="827"/>
      <c r="I33" s="382" t="s">
        <v>1104</v>
      </c>
      <c r="J33" s="382" t="s">
        <v>998</v>
      </c>
      <c r="K33" s="382">
        <v>0.1</v>
      </c>
      <c r="L33" s="382" t="s">
        <v>164</v>
      </c>
      <c r="M33" s="382" t="s">
        <v>1065</v>
      </c>
      <c r="N33" s="382" t="s">
        <v>73</v>
      </c>
      <c r="O33" s="382" t="s">
        <v>1105</v>
      </c>
      <c r="P33" s="382" t="s">
        <v>1093</v>
      </c>
      <c r="Q33" s="383">
        <v>44197</v>
      </c>
      <c r="R33" s="383">
        <v>44561</v>
      </c>
      <c r="S33" s="382">
        <f t="shared" si="1"/>
        <v>0.67999999999999994</v>
      </c>
      <c r="T33" s="382">
        <v>1</v>
      </c>
      <c r="U33" s="384">
        <f t="shared" si="0"/>
        <v>1</v>
      </c>
      <c r="V33" s="382">
        <v>0</v>
      </c>
      <c r="W33" s="382">
        <v>0</v>
      </c>
      <c r="X33" s="382"/>
      <c r="Y33" s="382">
        <v>0</v>
      </c>
      <c r="Z33" s="382">
        <v>0</v>
      </c>
      <c r="AA33" s="382"/>
      <c r="AB33" s="382">
        <v>0</v>
      </c>
      <c r="AC33" s="382">
        <v>0.48</v>
      </c>
      <c r="AD33" s="385" t="s">
        <v>2347</v>
      </c>
      <c r="AE33" s="382">
        <v>0</v>
      </c>
      <c r="AF33" s="382">
        <v>0</v>
      </c>
      <c r="AG33" s="385" t="s">
        <v>2348</v>
      </c>
      <c r="AH33" s="382">
        <v>0</v>
      </c>
      <c r="AI33" s="394">
        <v>0.2</v>
      </c>
      <c r="AJ33" s="385" t="s">
        <v>2349</v>
      </c>
      <c r="AK33" s="382">
        <v>0</v>
      </c>
      <c r="AL33" s="394">
        <v>0</v>
      </c>
      <c r="AM33" s="385" t="s">
        <v>2350</v>
      </c>
      <c r="AN33" s="382">
        <v>1</v>
      </c>
      <c r="AO33" s="392">
        <v>0</v>
      </c>
      <c r="AP33" s="389" t="s">
        <v>2351</v>
      </c>
      <c r="AQ33" s="382">
        <v>0</v>
      </c>
      <c r="AR33" s="393">
        <v>0</v>
      </c>
      <c r="AS33" s="389" t="s">
        <v>1106</v>
      </c>
      <c r="AT33" s="382">
        <v>0</v>
      </c>
      <c r="AU33" s="392">
        <v>0</v>
      </c>
      <c r="AV33" s="389" t="s">
        <v>1107</v>
      </c>
      <c r="AW33" s="367">
        <v>0</v>
      </c>
      <c r="AX33" s="367"/>
      <c r="AY33" s="367"/>
      <c r="AZ33" s="367">
        <v>0</v>
      </c>
      <c r="BA33" s="367"/>
      <c r="BB33" s="367"/>
      <c r="BC33" s="367">
        <v>0</v>
      </c>
      <c r="BD33" s="215"/>
      <c r="BE33" s="215"/>
      <c r="BF33" s="366">
        <f t="shared" si="2"/>
        <v>1</v>
      </c>
      <c r="BG33" s="366">
        <f t="shared" si="3"/>
        <v>0.67999999999999994</v>
      </c>
    </row>
    <row r="34" spans="2:59" s="58" customFormat="1" ht="36" customHeight="1">
      <c r="B34" s="363" t="s">
        <v>156</v>
      </c>
      <c r="C34" s="720" t="s">
        <v>2352</v>
      </c>
      <c r="D34" s="844"/>
      <c r="E34" s="821"/>
      <c r="F34" s="821"/>
      <c r="G34" s="827"/>
      <c r="H34" s="827"/>
      <c r="I34" s="382" t="s">
        <v>1108</v>
      </c>
      <c r="J34" s="382" t="s">
        <v>998</v>
      </c>
      <c r="K34" s="382">
        <v>0.1</v>
      </c>
      <c r="L34" s="382" t="s">
        <v>164</v>
      </c>
      <c r="M34" s="382" t="s">
        <v>1065</v>
      </c>
      <c r="N34" s="382" t="s">
        <v>73</v>
      </c>
      <c r="O34" s="382" t="s">
        <v>1108</v>
      </c>
      <c r="P34" s="382" t="s">
        <v>1093</v>
      </c>
      <c r="Q34" s="383">
        <v>44197</v>
      </c>
      <c r="R34" s="383">
        <v>44561</v>
      </c>
      <c r="S34" s="382">
        <f t="shared" si="1"/>
        <v>0.17</v>
      </c>
      <c r="T34" s="382">
        <v>1</v>
      </c>
      <c r="U34" s="384">
        <f t="shared" si="0"/>
        <v>1</v>
      </c>
      <c r="V34" s="382">
        <v>0</v>
      </c>
      <c r="W34" s="382">
        <v>0</v>
      </c>
      <c r="X34" s="382"/>
      <c r="Y34" s="382">
        <v>0</v>
      </c>
      <c r="Z34" s="382">
        <v>0</v>
      </c>
      <c r="AA34" s="382"/>
      <c r="AB34" s="382">
        <v>0</v>
      </c>
      <c r="AC34" s="382">
        <v>0</v>
      </c>
      <c r="AD34" s="385" t="s">
        <v>2353</v>
      </c>
      <c r="AE34" s="382">
        <v>0</v>
      </c>
      <c r="AF34" s="382">
        <v>0</v>
      </c>
      <c r="AG34" s="385" t="s">
        <v>2353</v>
      </c>
      <c r="AH34" s="382">
        <v>0</v>
      </c>
      <c r="AI34" s="382">
        <v>0</v>
      </c>
      <c r="AJ34" s="385" t="s">
        <v>1061</v>
      </c>
      <c r="AK34" s="382">
        <v>0</v>
      </c>
      <c r="AL34" s="382">
        <v>0</v>
      </c>
      <c r="AM34" s="385" t="s">
        <v>1061</v>
      </c>
      <c r="AN34" s="382">
        <v>1</v>
      </c>
      <c r="AO34" s="388">
        <v>0</v>
      </c>
      <c r="AP34" s="389" t="s">
        <v>1061</v>
      </c>
      <c r="AQ34" s="382">
        <v>0</v>
      </c>
      <c r="AR34" s="389">
        <v>0</v>
      </c>
      <c r="AS34" s="389" t="s">
        <v>1109</v>
      </c>
      <c r="AT34" s="382">
        <v>0</v>
      </c>
      <c r="AU34" s="392">
        <v>0.17</v>
      </c>
      <c r="AV34" s="389" t="s">
        <v>1110</v>
      </c>
      <c r="AW34" s="367">
        <v>0</v>
      </c>
      <c r="AX34" s="367"/>
      <c r="AY34" s="367"/>
      <c r="AZ34" s="367">
        <v>0</v>
      </c>
      <c r="BA34" s="367"/>
      <c r="BB34" s="367"/>
      <c r="BC34" s="367">
        <v>0</v>
      </c>
      <c r="BD34" s="215"/>
      <c r="BE34" s="215"/>
      <c r="BF34" s="366">
        <f t="shared" si="2"/>
        <v>1</v>
      </c>
      <c r="BG34" s="366">
        <f t="shared" si="3"/>
        <v>0.17</v>
      </c>
    </row>
    <row r="35" spans="2:59" s="58" customFormat="1" ht="93" customHeight="1">
      <c r="B35" s="363" t="s">
        <v>165</v>
      </c>
      <c r="C35" s="720" t="s">
        <v>2354</v>
      </c>
      <c r="D35" s="844"/>
      <c r="E35" s="821"/>
      <c r="F35" s="821"/>
      <c r="G35" s="827" t="s">
        <v>168</v>
      </c>
      <c r="H35" s="827" t="s">
        <v>1111</v>
      </c>
      <c r="I35" s="382" t="s">
        <v>1112</v>
      </c>
      <c r="J35" s="382" t="s">
        <v>998</v>
      </c>
      <c r="K35" s="382">
        <v>0.25</v>
      </c>
      <c r="L35" s="382" t="s">
        <v>1113</v>
      </c>
      <c r="M35" s="382" t="s">
        <v>90</v>
      </c>
      <c r="N35" s="382" t="s">
        <v>89</v>
      </c>
      <c r="O35" s="382" t="s">
        <v>1114</v>
      </c>
      <c r="P35" s="382" t="s">
        <v>1115</v>
      </c>
      <c r="Q35" s="383">
        <v>44197</v>
      </c>
      <c r="R35" s="383">
        <v>44561</v>
      </c>
      <c r="S35" s="382">
        <f t="shared" si="1"/>
        <v>1</v>
      </c>
      <c r="T35" s="382">
        <v>1</v>
      </c>
      <c r="U35" s="384">
        <f t="shared" si="0"/>
        <v>1</v>
      </c>
      <c r="V35" s="382">
        <v>0</v>
      </c>
      <c r="W35" s="382">
        <v>0</v>
      </c>
      <c r="X35" s="382"/>
      <c r="Y35" s="382">
        <v>0</v>
      </c>
      <c r="Z35" s="395">
        <v>0</v>
      </c>
      <c r="AA35" s="391" t="s">
        <v>2355</v>
      </c>
      <c r="AB35" s="382">
        <v>0</v>
      </c>
      <c r="AC35" s="394">
        <v>0.08</v>
      </c>
      <c r="AD35" s="385" t="s">
        <v>2356</v>
      </c>
      <c r="AE35" s="382">
        <v>0</v>
      </c>
      <c r="AF35" s="394">
        <v>0.1</v>
      </c>
      <c r="AG35" s="385" t="s">
        <v>2357</v>
      </c>
      <c r="AH35" s="382">
        <v>0</v>
      </c>
      <c r="AI35" s="394">
        <v>0.22</v>
      </c>
      <c r="AJ35" s="385" t="s">
        <v>2358</v>
      </c>
      <c r="AK35" s="382">
        <v>0</v>
      </c>
      <c r="AL35" s="394">
        <v>0.16</v>
      </c>
      <c r="AM35" s="385" t="s">
        <v>2359</v>
      </c>
      <c r="AN35" s="394">
        <v>1</v>
      </c>
      <c r="AO35" s="392">
        <v>0.22</v>
      </c>
      <c r="AP35" s="389" t="s">
        <v>2360</v>
      </c>
      <c r="AQ35" s="382">
        <v>0</v>
      </c>
      <c r="AR35" s="393">
        <v>0</v>
      </c>
      <c r="AS35" s="389" t="s">
        <v>1116</v>
      </c>
      <c r="AT35" s="382">
        <v>0</v>
      </c>
      <c r="AU35" s="392">
        <v>0.22</v>
      </c>
      <c r="AV35" s="389" t="s">
        <v>1117</v>
      </c>
      <c r="AW35" s="367">
        <v>0</v>
      </c>
      <c r="AX35" s="367"/>
      <c r="AY35" s="367"/>
      <c r="AZ35" s="367">
        <v>0</v>
      </c>
      <c r="BA35" s="367"/>
      <c r="BB35" s="367"/>
      <c r="BC35" s="367">
        <v>0</v>
      </c>
      <c r="BD35" s="215"/>
      <c r="BE35" s="215"/>
      <c r="BF35" s="366">
        <f t="shared" si="2"/>
        <v>1</v>
      </c>
      <c r="BG35" s="366">
        <f t="shared" si="3"/>
        <v>1</v>
      </c>
    </row>
    <row r="36" spans="2:59" s="58" customFormat="1" ht="60" customHeight="1">
      <c r="B36" s="363" t="s">
        <v>165</v>
      </c>
      <c r="C36" s="720" t="s">
        <v>2361</v>
      </c>
      <c r="D36" s="844"/>
      <c r="E36" s="821"/>
      <c r="F36" s="821"/>
      <c r="G36" s="827"/>
      <c r="H36" s="827"/>
      <c r="I36" s="382" t="s">
        <v>1118</v>
      </c>
      <c r="J36" s="382" t="s">
        <v>998</v>
      </c>
      <c r="K36" s="382">
        <v>0.25</v>
      </c>
      <c r="L36" s="382" t="s">
        <v>1113</v>
      </c>
      <c r="M36" s="382" t="s">
        <v>90</v>
      </c>
      <c r="N36" s="382" t="s">
        <v>89</v>
      </c>
      <c r="O36" s="382" t="s">
        <v>1119</v>
      </c>
      <c r="P36" s="382" t="s">
        <v>1115</v>
      </c>
      <c r="Q36" s="383">
        <v>44197</v>
      </c>
      <c r="R36" s="383">
        <v>44561</v>
      </c>
      <c r="S36" s="382">
        <f t="shared" si="1"/>
        <v>0.96000000000000019</v>
      </c>
      <c r="T36" s="382">
        <v>1</v>
      </c>
      <c r="U36" s="384">
        <f t="shared" si="0"/>
        <v>1</v>
      </c>
      <c r="V36" s="382">
        <v>0</v>
      </c>
      <c r="W36" s="382">
        <v>0</v>
      </c>
      <c r="X36" s="382"/>
      <c r="Y36" s="382">
        <v>0</v>
      </c>
      <c r="Z36" s="395">
        <v>0</v>
      </c>
      <c r="AA36" s="391" t="s">
        <v>2362</v>
      </c>
      <c r="AB36" s="382">
        <v>0</v>
      </c>
      <c r="AC36" s="394">
        <v>0.12</v>
      </c>
      <c r="AD36" s="385" t="s">
        <v>2363</v>
      </c>
      <c r="AE36" s="382">
        <v>0</v>
      </c>
      <c r="AF36" s="394">
        <v>7.0000000000000007E-2</v>
      </c>
      <c r="AG36" s="385" t="s">
        <v>2364</v>
      </c>
      <c r="AH36" s="382">
        <v>0</v>
      </c>
      <c r="AI36" s="394">
        <v>0.28000000000000003</v>
      </c>
      <c r="AJ36" s="385" t="s">
        <v>2365</v>
      </c>
      <c r="AK36" s="382">
        <v>0</v>
      </c>
      <c r="AL36" s="382">
        <v>0.14000000000000001</v>
      </c>
      <c r="AM36" s="385" t="s">
        <v>2366</v>
      </c>
      <c r="AN36" s="382">
        <v>0</v>
      </c>
      <c r="AO36" s="396">
        <v>0.12</v>
      </c>
      <c r="AP36" s="389" t="s">
        <v>2367</v>
      </c>
      <c r="AQ36" s="382">
        <v>0</v>
      </c>
      <c r="AR36" s="423">
        <v>0.18</v>
      </c>
      <c r="AS36" s="389" t="s">
        <v>1120</v>
      </c>
      <c r="AT36" s="382">
        <v>0</v>
      </c>
      <c r="AU36" s="396">
        <v>0.05</v>
      </c>
      <c r="AV36" s="389" t="s">
        <v>1121</v>
      </c>
      <c r="AW36" s="66">
        <v>0</v>
      </c>
      <c r="AX36" s="367"/>
      <c r="AY36" s="367"/>
      <c r="AZ36" s="367">
        <v>0</v>
      </c>
      <c r="BA36" s="367"/>
      <c r="BB36" s="367"/>
      <c r="BC36" s="66">
        <v>1</v>
      </c>
      <c r="BD36" s="215"/>
      <c r="BE36" s="215"/>
      <c r="BF36" s="366">
        <f t="shared" si="2"/>
        <v>0</v>
      </c>
      <c r="BG36" s="366">
        <f t="shared" si="3"/>
        <v>0.96000000000000019</v>
      </c>
    </row>
    <row r="37" spans="2:59" s="58" customFormat="1" ht="62.25" customHeight="1">
      <c r="B37" s="363" t="s">
        <v>165</v>
      </c>
      <c r="C37" s="720" t="s">
        <v>2368</v>
      </c>
      <c r="D37" s="844"/>
      <c r="E37" s="821"/>
      <c r="F37" s="821"/>
      <c r="G37" s="827"/>
      <c r="H37" s="827"/>
      <c r="I37" s="382" t="s">
        <v>1122</v>
      </c>
      <c r="J37" s="382" t="s">
        <v>998</v>
      </c>
      <c r="K37" s="382">
        <v>0.25</v>
      </c>
      <c r="L37" s="382" t="s">
        <v>1113</v>
      </c>
      <c r="M37" s="382" t="s">
        <v>90</v>
      </c>
      <c r="N37" s="382" t="s">
        <v>89</v>
      </c>
      <c r="O37" s="382" t="s">
        <v>1123</v>
      </c>
      <c r="P37" s="382" t="s">
        <v>1115</v>
      </c>
      <c r="Q37" s="383">
        <v>44197</v>
      </c>
      <c r="R37" s="383">
        <v>44561</v>
      </c>
      <c r="S37" s="382">
        <f t="shared" si="1"/>
        <v>0.36</v>
      </c>
      <c r="T37" s="382">
        <v>1</v>
      </c>
      <c r="U37" s="384">
        <f t="shared" si="0"/>
        <v>1</v>
      </c>
      <c r="V37" s="382">
        <v>0</v>
      </c>
      <c r="W37" s="382">
        <v>0</v>
      </c>
      <c r="X37" s="382"/>
      <c r="Y37" s="382">
        <v>0</v>
      </c>
      <c r="Z37" s="395">
        <v>0</v>
      </c>
      <c r="AA37" s="391" t="s">
        <v>2369</v>
      </c>
      <c r="AB37" s="382">
        <v>0</v>
      </c>
      <c r="AC37" s="394">
        <v>0.27</v>
      </c>
      <c r="AD37" s="385" t="s">
        <v>2370</v>
      </c>
      <c r="AE37" s="382">
        <v>0</v>
      </c>
      <c r="AF37" s="394">
        <v>0.05</v>
      </c>
      <c r="AG37" s="385" t="s">
        <v>2371</v>
      </c>
      <c r="AH37" s="382">
        <v>0</v>
      </c>
      <c r="AI37" s="394">
        <v>0.04</v>
      </c>
      <c r="AJ37" s="385" t="s">
        <v>2372</v>
      </c>
      <c r="AK37" s="382">
        <v>0</v>
      </c>
      <c r="AL37" s="394">
        <v>0</v>
      </c>
      <c r="AM37" s="385" t="s">
        <v>2373</v>
      </c>
      <c r="AN37" s="382">
        <v>0</v>
      </c>
      <c r="AO37" s="392">
        <v>0</v>
      </c>
      <c r="AP37" s="389" t="s">
        <v>2374</v>
      </c>
      <c r="AQ37" s="382">
        <v>0</v>
      </c>
      <c r="AR37" s="393">
        <v>0</v>
      </c>
      <c r="AS37" s="389" t="s">
        <v>1124</v>
      </c>
      <c r="AT37" s="382">
        <v>0</v>
      </c>
      <c r="AU37" s="392">
        <v>0</v>
      </c>
      <c r="AV37" s="389" t="s">
        <v>1125</v>
      </c>
      <c r="AW37" s="66">
        <v>0</v>
      </c>
      <c r="AX37" s="367"/>
      <c r="AY37" s="367"/>
      <c r="AZ37" s="66">
        <v>1</v>
      </c>
      <c r="BA37" s="367"/>
      <c r="BB37" s="367"/>
      <c r="BC37" s="367">
        <v>0</v>
      </c>
      <c r="BD37" s="215"/>
      <c r="BE37" s="215"/>
      <c r="BF37" s="366">
        <f t="shared" si="2"/>
        <v>0</v>
      </c>
      <c r="BG37" s="366">
        <f t="shared" si="3"/>
        <v>0.36</v>
      </c>
    </row>
    <row r="38" spans="2:59" s="58" customFormat="1" ht="62.25" customHeight="1">
      <c r="B38" s="364" t="s">
        <v>165</v>
      </c>
      <c r="C38" s="730" t="s">
        <v>2375</v>
      </c>
      <c r="D38" s="844"/>
      <c r="E38" s="821"/>
      <c r="F38" s="821"/>
      <c r="G38" s="827"/>
      <c r="H38" s="827"/>
      <c r="I38" s="382" t="s">
        <v>1126</v>
      </c>
      <c r="J38" s="382" t="s">
        <v>998</v>
      </c>
      <c r="K38" s="382">
        <v>0.25</v>
      </c>
      <c r="L38" s="382" t="s">
        <v>1113</v>
      </c>
      <c r="M38" s="382" t="s">
        <v>90</v>
      </c>
      <c r="N38" s="382" t="s">
        <v>89</v>
      </c>
      <c r="O38" s="382" t="s">
        <v>1127</v>
      </c>
      <c r="P38" s="382" t="s">
        <v>1115</v>
      </c>
      <c r="Q38" s="383">
        <v>44197</v>
      </c>
      <c r="R38" s="383">
        <v>44561</v>
      </c>
      <c r="S38" s="382">
        <f t="shared" si="1"/>
        <v>0.2</v>
      </c>
      <c r="T38" s="382">
        <v>1</v>
      </c>
      <c r="U38" s="384">
        <f t="shared" si="0"/>
        <v>1</v>
      </c>
      <c r="V38" s="382">
        <v>0</v>
      </c>
      <c r="W38" s="382">
        <v>0</v>
      </c>
      <c r="X38" s="382"/>
      <c r="Y38" s="382">
        <v>0</v>
      </c>
      <c r="Z38" s="395">
        <v>0</v>
      </c>
      <c r="AA38" s="391" t="s">
        <v>2376</v>
      </c>
      <c r="AB38" s="382">
        <v>0</v>
      </c>
      <c r="AC38" s="394">
        <v>0.09</v>
      </c>
      <c r="AD38" s="385" t="s">
        <v>2377</v>
      </c>
      <c r="AE38" s="382">
        <v>0</v>
      </c>
      <c r="AF38" s="394">
        <v>0.04</v>
      </c>
      <c r="AG38" s="385" t="s">
        <v>2378</v>
      </c>
      <c r="AH38" s="382">
        <v>0</v>
      </c>
      <c r="AI38" s="394">
        <v>0.06</v>
      </c>
      <c r="AJ38" s="385" t="s">
        <v>2379</v>
      </c>
      <c r="AK38" s="382">
        <v>0</v>
      </c>
      <c r="AL38" s="394">
        <v>0</v>
      </c>
      <c r="AM38" s="385" t="s">
        <v>2380</v>
      </c>
      <c r="AN38" s="382">
        <v>0</v>
      </c>
      <c r="AO38" s="392">
        <v>0</v>
      </c>
      <c r="AP38" s="389" t="s">
        <v>2374</v>
      </c>
      <c r="AQ38" s="382">
        <v>0</v>
      </c>
      <c r="AR38" s="393">
        <v>0</v>
      </c>
      <c r="AS38" s="424" t="s">
        <v>1128</v>
      </c>
      <c r="AT38" s="382">
        <v>0</v>
      </c>
      <c r="AU38" s="392">
        <v>0.01</v>
      </c>
      <c r="AV38" s="425" t="s">
        <v>1129</v>
      </c>
      <c r="AW38" s="66">
        <v>0</v>
      </c>
      <c r="AX38" s="367"/>
      <c r="AY38" s="367"/>
      <c r="AZ38" s="367">
        <v>0</v>
      </c>
      <c r="BA38" s="367"/>
      <c r="BB38" s="367"/>
      <c r="BC38" s="66">
        <v>1</v>
      </c>
      <c r="BD38" s="215"/>
      <c r="BE38" s="215"/>
      <c r="BF38" s="366">
        <f t="shared" si="2"/>
        <v>0</v>
      </c>
      <c r="BG38" s="366">
        <f t="shared" si="3"/>
        <v>0.2</v>
      </c>
    </row>
    <row r="39" spans="2:59" s="58" customFormat="1" ht="41.25" customHeight="1">
      <c r="B39" s="731" t="s">
        <v>97</v>
      </c>
      <c r="C39" s="732" t="s">
        <v>2381</v>
      </c>
      <c r="D39" s="844"/>
      <c r="E39" s="821"/>
      <c r="F39" s="821"/>
      <c r="G39" s="382" t="s">
        <v>103</v>
      </c>
      <c r="H39" s="382" t="s">
        <v>1130</v>
      </c>
      <c r="I39" s="382" t="s">
        <v>1131</v>
      </c>
      <c r="J39" s="382" t="s">
        <v>1132</v>
      </c>
      <c r="K39" s="382">
        <v>1</v>
      </c>
      <c r="L39" s="382" t="s">
        <v>127</v>
      </c>
      <c r="M39" s="382" t="s">
        <v>74</v>
      </c>
      <c r="N39" s="382" t="s">
        <v>73</v>
      </c>
      <c r="O39" s="382" t="s">
        <v>1059</v>
      </c>
      <c r="P39" s="382" t="s">
        <v>1052</v>
      </c>
      <c r="Q39" s="383">
        <v>44197</v>
      </c>
      <c r="R39" s="383">
        <v>44561</v>
      </c>
      <c r="S39" s="382">
        <f>AC39</f>
        <v>1447</v>
      </c>
      <c r="T39" s="397">
        <v>4532</v>
      </c>
      <c r="U39" s="398">
        <f t="shared" si="0"/>
        <v>4532</v>
      </c>
      <c r="V39" s="397">
        <v>0</v>
      </c>
      <c r="W39" s="397">
        <v>0</v>
      </c>
      <c r="X39" s="397"/>
      <c r="Y39" s="397">
        <v>0</v>
      </c>
      <c r="Z39" s="397">
        <v>0</v>
      </c>
      <c r="AA39" s="399"/>
      <c r="AB39" s="397">
        <v>0</v>
      </c>
      <c r="AC39" s="397">
        <v>1447</v>
      </c>
      <c r="AD39" s="400" t="s">
        <v>2382</v>
      </c>
      <c r="AE39" s="397">
        <v>0</v>
      </c>
      <c r="AF39" s="401">
        <v>1606</v>
      </c>
      <c r="AG39" s="402" t="s">
        <v>2383</v>
      </c>
      <c r="AH39" s="397">
        <v>0</v>
      </c>
      <c r="AI39" s="382">
        <v>1330</v>
      </c>
      <c r="AJ39" s="385" t="s">
        <v>2384</v>
      </c>
      <c r="AK39" s="397">
        <v>0</v>
      </c>
      <c r="AL39" s="401">
        <v>801</v>
      </c>
      <c r="AM39" s="402" t="s">
        <v>2385</v>
      </c>
      <c r="AN39" s="397">
        <v>0</v>
      </c>
      <c r="AO39" s="403">
        <v>1449</v>
      </c>
      <c r="AP39" s="404" t="s">
        <v>2386</v>
      </c>
      <c r="AQ39" s="397">
        <v>0</v>
      </c>
      <c r="AR39" s="404">
        <v>2083</v>
      </c>
      <c r="AS39" s="404" t="s">
        <v>1133</v>
      </c>
      <c r="AT39" s="397">
        <v>0</v>
      </c>
      <c r="AU39" s="388">
        <v>1009</v>
      </c>
      <c r="AV39" s="389" t="s">
        <v>1134</v>
      </c>
      <c r="AW39" s="96">
        <v>0</v>
      </c>
      <c r="AX39" s="96"/>
      <c r="AY39" s="96"/>
      <c r="AZ39" s="96">
        <v>0</v>
      </c>
      <c r="BA39" s="96"/>
      <c r="BB39" s="96"/>
      <c r="BC39" s="96">
        <v>4532</v>
      </c>
      <c r="BD39" s="215"/>
      <c r="BE39" s="215"/>
      <c r="BF39" s="366">
        <f t="shared" si="2"/>
        <v>0</v>
      </c>
      <c r="BG39" s="366">
        <f t="shared" si="3"/>
        <v>9725</v>
      </c>
    </row>
    <row r="40" spans="2:59" s="58" customFormat="1" ht="62.25" customHeight="1">
      <c r="B40" s="731" t="s">
        <v>145</v>
      </c>
      <c r="C40" s="732" t="s">
        <v>2387</v>
      </c>
      <c r="D40" s="844"/>
      <c r="E40" s="821"/>
      <c r="F40" s="821"/>
      <c r="G40" s="382" t="s">
        <v>146</v>
      </c>
      <c r="H40" s="382" t="s">
        <v>1074</v>
      </c>
      <c r="I40" s="382" t="s">
        <v>1135</v>
      </c>
      <c r="J40" s="382" t="s">
        <v>1136</v>
      </c>
      <c r="K40" s="382">
        <v>1</v>
      </c>
      <c r="L40" s="382" t="s">
        <v>155</v>
      </c>
      <c r="M40" s="382" t="s">
        <v>1065</v>
      </c>
      <c r="N40" s="382" t="s">
        <v>73</v>
      </c>
      <c r="O40" s="382" t="s">
        <v>1137</v>
      </c>
      <c r="P40" s="382" t="s">
        <v>1052</v>
      </c>
      <c r="Q40" s="383">
        <v>44197</v>
      </c>
      <c r="R40" s="383">
        <v>44561</v>
      </c>
      <c r="S40" s="394">
        <f>AC40</f>
        <v>0</v>
      </c>
      <c r="T40" s="382">
        <v>1</v>
      </c>
      <c r="U40" s="384">
        <f t="shared" si="0"/>
        <v>0.01</v>
      </c>
      <c r="V40" s="382">
        <v>0</v>
      </c>
      <c r="W40" s="382">
        <v>0</v>
      </c>
      <c r="X40" s="382"/>
      <c r="Y40" s="382">
        <v>0</v>
      </c>
      <c r="Z40" s="382">
        <v>0</v>
      </c>
      <c r="AA40" s="391"/>
      <c r="AB40" s="382">
        <v>0</v>
      </c>
      <c r="AC40" s="394">
        <v>0</v>
      </c>
      <c r="AD40" s="385"/>
      <c r="AE40" s="382">
        <v>0</v>
      </c>
      <c r="AF40" s="401">
        <v>0</v>
      </c>
      <c r="AG40" s="402" t="s">
        <v>2388</v>
      </c>
      <c r="AH40" s="382">
        <v>0</v>
      </c>
      <c r="AI40" s="382">
        <v>0</v>
      </c>
      <c r="AJ40" s="385" t="s">
        <v>2389</v>
      </c>
      <c r="AK40" s="382">
        <v>0</v>
      </c>
      <c r="AL40" s="401">
        <v>0</v>
      </c>
      <c r="AM40" s="402" t="s">
        <v>2388</v>
      </c>
      <c r="AN40" s="382">
        <v>0</v>
      </c>
      <c r="AO40" s="403">
        <v>0</v>
      </c>
      <c r="AP40" s="404" t="s">
        <v>1138</v>
      </c>
      <c r="AQ40" s="382">
        <v>0</v>
      </c>
      <c r="AR40" s="404">
        <v>0</v>
      </c>
      <c r="AS40" s="404" t="s">
        <v>1138</v>
      </c>
      <c r="AT40" s="382">
        <v>0</v>
      </c>
      <c r="AU40" s="388">
        <v>0</v>
      </c>
      <c r="AV40" s="389" t="s">
        <v>1139</v>
      </c>
      <c r="AW40" s="66">
        <v>0</v>
      </c>
      <c r="AX40" s="367"/>
      <c r="AY40" s="367"/>
      <c r="AZ40" s="367">
        <v>0</v>
      </c>
      <c r="BA40" s="367"/>
      <c r="BB40" s="367"/>
      <c r="BC40" s="66">
        <v>0.01</v>
      </c>
      <c r="BD40" s="215"/>
      <c r="BE40" s="215"/>
      <c r="BF40" s="366">
        <f t="shared" si="2"/>
        <v>0</v>
      </c>
      <c r="BG40" s="366">
        <f t="shared" si="3"/>
        <v>0</v>
      </c>
    </row>
    <row r="41" spans="2:59" s="58" customFormat="1" ht="62.25" customHeight="1">
      <c r="B41" s="731" t="s">
        <v>97</v>
      </c>
      <c r="C41" s="732" t="s">
        <v>2390</v>
      </c>
      <c r="D41" s="844"/>
      <c r="E41" s="821"/>
      <c r="F41" s="821"/>
      <c r="G41" s="382" t="s">
        <v>103</v>
      </c>
      <c r="H41" s="382" t="s">
        <v>1130</v>
      </c>
      <c r="I41" s="382" t="s">
        <v>1140</v>
      </c>
      <c r="J41" s="382" t="s">
        <v>1136</v>
      </c>
      <c r="K41" s="382">
        <v>1</v>
      </c>
      <c r="L41" s="382" t="s">
        <v>127</v>
      </c>
      <c r="M41" s="382" t="s">
        <v>74</v>
      </c>
      <c r="N41" s="382" t="s">
        <v>73</v>
      </c>
      <c r="O41" s="382" t="s">
        <v>1059</v>
      </c>
      <c r="P41" s="382" t="s">
        <v>1052</v>
      </c>
      <c r="Q41" s="383">
        <v>44197</v>
      </c>
      <c r="R41" s="383">
        <v>44561</v>
      </c>
      <c r="S41" s="382">
        <f>W41+Z41+AC41+AF41+AI41+AL41+AO41</f>
        <v>2045</v>
      </c>
      <c r="T41" s="382">
        <v>11470</v>
      </c>
      <c r="U41" s="384">
        <f t="shared" si="0"/>
        <v>11470</v>
      </c>
      <c r="V41" s="382">
        <v>0</v>
      </c>
      <c r="W41" s="382">
        <v>503</v>
      </c>
      <c r="X41" s="382"/>
      <c r="Y41" s="382">
        <v>0</v>
      </c>
      <c r="Z41" s="382">
        <v>0</v>
      </c>
      <c r="AA41" s="391"/>
      <c r="AB41" s="382">
        <v>0</v>
      </c>
      <c r="AC41" s="382">
        <v>120</v>
      </c>
      <c r="AD41" s="385"/>
      <c r="AE41" s="382">
        <v>0</v>
      </c>
      <c r="AF41" s="401">
        <v>395</v>
      </c>
      <c r="AG41" s="402" t="s">
        <v>2391</v>
      </c>
      <c r="AH41" s="382">
        <v>0</v>
      </c>
      <c r="AI41" s="382">
        <v>345</v>
      </c>
      <c r="AJ41" s="385" t="s">
        <v>2392</v>
      </c>
      <c r="AK41" s="382">
        <v>0</v>
      </c>
      <c r="AL41" s="401">
        <v>335</v>
      </c>
      <c r="AM41" s="402" t="s">
        <v>2393</v>
      </c>
      <c r="AN41" s="382">
        <v>0</v>
      </c>
      <c r="AO41" s="403">
        <v>347</v>
      </c>
      <c r="AP41" s="404" t="s">
        <v>2394</v>
      </c>
      <c r="AQ41" s="382">
        <v>0</v>
      </c>
      <c r="AR41" s="404">
        <v>2547</v>
      </c>
      <c r="AS41" s="404" t="s">
        <v>1141</v>
      </c>
      <c r="AT41" s="382">
        <v>0</v>
      </c>
      <c r="AU41" s="388">
        <v>530</v>
      </c>
      <c r="AV41" s="389" t="s">
        <v>1142</v>
      </c>
      <c r="AW41" s="66">
        <v>0</v>
      </c>
      <c r="AX41" s="367"/>
      <c r="AY41" s="367"/>
      <c r="AZ41" s="367">
        <v>0</v>
      </c>
      <c r="BA41" s="367"/>
      <c r="BB41" s="367"/>
      <c r="BC41" s="367">
        <v>11470</v>
      </c>
      <c r="BD41" s="215"/>
      <c r="BE41" s="215"/>
      <c r="BF41" s="366">
        <f t="shared" si="2"/>
        <v>0</v>
      </c>
      <c r="BG41" s="366">
        <f t="shared" si="3"/>
        <v>5122</v>
      </c>
    </row>
    <row r="42" spans="2:59" s="58" customFormat="1" ht="62.25" customHeight="1">
      <c r="B42" s="731" t="s">
        <v>176</v>
      </c>
      <c r="C42" s="732" t="s">
        <v>2395</v>
      </c>
      <c r="D42" s="844"/>
      <c r="E42" s="821"/>
      <c r="F42" s="821"/>
      <c r="G42" s="827" t="s">
        <v>179</v>
      </c>
      <c r="H42" s="827" t="s">
        <v>181</v>
      </c>
      <c r="I42" s="382" t="s">
        <v>1143</v>
      </c>
      <c r="J42" s="382" t="s">
        <v>1136</v>
      </c>
      <c r="K42" s="382">
        <v>1</v>
      </c>
      <c r="L42" s="382" t="s">
        <v>127</v>
      </c>
      <c r="M42" s="382" t="s">
        <v>90</v>
      </c>
      <c r="N42" s="382" t="s">
        <v>89</v>
      </c>
      <c r="O42" s="382" t="s">
        <v>1144</v>
      </c>
      <c r="P42" s="382" t="s">
        <v>1052</v>
      </c>
      <c r="Q42" s="383">
        <v>44197</v>
      </c>
      <c r="R42" s="383">
        <v>44561</v>
      </c>
      <c r="S42" s="382">
        <f t="shared" ref="S42:S43" si="4">AC42</f>
        <v>0</v>
      </c>
      <c r="T42" s="405">
        <v>0.28170000000000001</v>
      </c>
      <c r="U42" s="384">
        <f t="shared" si="0"/>
        <v>0.28170000000000001</v>
      </c>
      <c r="V42" s="382">
        <v>0</v>
      </c>
      <c r="W42" s="382">
        <v>0</v>
      </c>
      <c r="X42" s="382"/>
      <c r="Y42" s="382">
        <v>0</v>
      </c>
      <c r="Z42" s="395">
        <v>0</v>
      </c>
      <c r="AA42" s="391"/>
      <c r="AB42" s="382">
        <v>0</v>
      </c>
      <c r="AC42" s="394">
        <v>0</v>
      </c>
      <c r="AD42" s="385"/>
      <c r="AE42" s="382">
        <v>0</v>
      </c>
      <c r="AF42" s="406">
        <v>0</v>
      </c>
      <c r="AG42" s="402" t="s">
        <v>2396</v>
      </c>
      <c r="AH42" s="382">
        <v>0</v>
      </c>
      <c r="AI42" s="407">
        <v>0</v>
      </c>
      <c r="AJ42" s="385" t="s">
        <v>2397</v>
      </c>
      <c r="AK42" s="382">
        <v>0</v>
      </c>
      <c r="AL42" s="401">
        <v>0</v>
      </c>
      <c r="AM42" s="402" t="s">
        <v>2397</v>
      </c>
      <c r="AN42" s="382">
        <v>0</v>
      </c>
      <c r="AO42" s="403">
        <v>0</v>
      </c>
      <c r="AP42" s="404" t="s">
        <v>1145</v>
      </c>
      <c r="AQ42" s="382">
        <v>0</v>
      </c>
      <c r="AR42" s="404">
        <v>0</v>
      </c>
      <c r="AS42" s="404" t="s">
        <v>1145</v>
      </c>
      <c r="AT42" s="382">
        <v>0</v>
      </c>
      <c r="AU42" s="388">
        <v>0</v>
      </c>
      <c r="AV42" s="426" t="s">
        <v>2398</v>
      </c>
      <c r="AW42" s="66">
        <v>0</v>
      </c>
      <c r="AX42" s="367"/>
      <c r="AY42" s="367"/>
      <c r="AZ42" s="367">
        <v>0</v>
      </c>
      <c r="BA42" s="367"/>
      <c r="BB42" s="367"/>
      <c r="BC42" s="71">
        <v>0.28170000000000001</v>
      </c>
      <c r="BD42" s="215"/>
      <c r="BE42" s="215"/>
      <c r="BF42" s="366">
        <f t="shared" si="2"/>
        <v>0</v>
      </c>
      <c r="BG42" s="366">
        <f t="shared" si="3"/>
        <v>0</v>
      </c>
    </row>
    <row r="43" spans="2:59" s="58" customFormat="1" ht="62.25" customHeight="1">
      <c r="B43" s="731" t="s">
        <v>176</v>
      </c>
      <c r="C43" s="732" t="s">
        <v>2399</v>
      </c>
      <c r="D43" s="845"/>
      <c r="E43" s="822"/>
      <c r="F43" s="822"/>
      <c r="G43" s="828"/>
      <c r="H43" s="828"/>
      <c r="I43" s="408" t="s">
        <v>1146</v>
      </c>
      <c r="J43" s="408" t="s">
        <v>1136</v>
      </c>
      <c r="K43" s="408">
        <v>1</v>
      </c>
      <c r="L43" s="408" t="s">
        <v>127</v>
      </c>
      <c r="M43" s="408" t="s">
        <v>90</v>
      </c>
      <c r="N43" s="408" t="s">
        <v>89</v>
      </c>
      <c r="O43" s="408" t="s">
        <v>1144</v>
      </c>
      <c r="P43" s="408" t="s">
        <v>1052</v>
      </c>
      <c r="Q43" s="409">
        <v>44197</v>
      </c>
      <c r="R43" s="409">
        <v>44561</v>
      </c>
      <c r="S43" s="408">
        <f t="shared" si="4"/>
        <v>0</v>
      </c>
      <c r="T43" s="410">
        <v>0.37090000000000001</v>
      </c>
      <c r="U43" s="411">
        <f t="shared" si="0"/>
        <v>0.37090000000000001</v>
      </c>
      <c r="V43" s="408">
        <v>0</v>
      </c>
      <c r="W43" s="408">
        <v>0</v>
      </c>
      <c r="X43" s="408"/>
      <c r="Y43" s="408">
        <v>0</v>
      </c>
      <c r="Z43" s="412">
        <v>0</v>
      </c>
      <c r="AA43" s="413"/>
      <c r="AB43" s="408">
        <v>0</v>
      </c>
      <c r="AC43" s="414">
        <v>0</v>
      </c>
      <c r="AD43" s="415"/>
      <c r="AE43" s="408">
        <v>0</v>
      </c>
      <c r="AF43" s="416">
        <v>0</v>
      </c>
      <c r="AG43" s="417" t="s">
        <v>2400</v>
      </c>
      <c r="AH43" s="408">
        <v>0</v>
      </c>
      <c r="AI43" s="418">
        <v>0</v>
      </c>
      <c r="AJ43" s="415" t="s">
        <v>2397</v>
      </c>
      <c r="AK43" s="408">
        <v>0</v>
      </c>
      <c r="AL43" s="419">
        <v>0</v>
      </c>
      <c r="AM43" s="417" t="s">
        <v>2397</v>
      </c>
      <c r="AN43" s="408">
        <v>0</v>
      </c>
      <c r="AO43" s="420">
        <v>0</v>
      </c>
      <c r="AP43" s="421" t="s">
        <v>1145</v>
      </c>
      <c r="AQ43" s="408">
        <v>0</v>
      </c>
      <c r="AR43" s="421">
        <v>0</v>
      </c>
      <c r="AS43" s="421" t="s">
        <v>1145</v>
      </c>
      <c r="AT43" s="408">
        <v>0</v>
      </c>
      <c r="AU43" s="422">
        <v>0</v>
      </c>
      <c r="AV43" s="427" t="s">
        <v>2398</v>
      </c>
      <c r="AW43" s="99">
        <v>0</v>
      </c>
      <c r="AX43" s="370"/>
      <c r="AY43" s="370"/>
      <c r="AZ43" s="370">
        <v>0</v>
      </c>
      <c r="BA43" s="370"/>
      <c r="BB43" s="370"/>
      <c r="BC43" s="131">
        <v>0.37090000000000001</v>
      </c>
      <c r="BD43" s="216"/>
      <c r="BE43" s="216"/>
      <c r="BF43" s="366">
        <f t="shared" si="2"/>
        <v>0</v>
      </c>
      <c r="BG43" s="366">
        <f t="shared" si="3"/>
        <v>0</v>
      </c>
    </row>
    <row r="44" spans="2:59" s="58" customFormat="1" ht="60.75" customHeight="1">
      <c r="B44" s="372" t="s">
        <v>184</v>
      </c>
      <c r="C44" s="733" t="s">
        <v>2401</v>
      </c>
      <c r="D44" s="851" t="s">
        <v>185</v>
      </c>
      <c r="E44" s="823">
        <v>0.49099999999999999</v>
      </c>
      <c r="F44" s="823">
        <v>0.68600000000000005</v>
      </c>
      <c r="G44" s="829" t="s">
        <v>187</v>
      </c>
      <c r="H44" s="829" t="s">
        <v>1147</v>
      </c>
      <c r="I44" s="428" t="s">
        <v>1148</v>
      </c>
      <c r="J44" s="428" t="s">
        <v>1039</v>
      </c>
      <c r="K44" s="428">
        <v>0.15</v>
      </c>
      <c r="L44" s="428" t="s">
        <v>1149</v>
      </c>
      <c r="M44" s="428" t="s">
        <v>74</v>
      </c>
      <c r="N44" s="428" t="s">
        <v>1150</v>
      </c>
      <c r="O44" s="428" t="s">
        <v>1151</v>
      </c>
      <c r="P44" s="428" t="s">
        <v>1152</v>
      </c>
      <c r="Q44" s="429">
        <v>44197</v>
      </c>
      <c r="R44" s="429">
        <v>44561</v>
      </c>
      <c r="S44" s="428">
        <f t="shared" si="1"/>
        <v>3</v>
      </c>
      <c r="T44" s="428">
        <v>4</v>
      </c>
      <c r="U44" s="430">
        <f>+V44+Y44+AB44+AE44+AH44+AK44+AN44+AQ44+AT44+AW44+AZ44+BC44</f>
        <v>4</v>
      </c>
      <c r="V44" s="428">
        <v>0</v>
      </c>
      <c r="W44" s="428">
        <v>0</v>
      </c>
      <c r="X44" s="428" t="s">
        <v>190</v>
      </c>
      <c r="Y44" s="428">
        <v>4</v>
      </c>
      <c r="Z44" s="428">
        <v>0</v>
      </c>
      <c r="AA44" s="428" t="s">
        <v>2402</v>
      </c>
      <c r="AB44" s="428">
        <v>0</v>
      </c>
      <c r="AC44" s="428">
        <v>1</v>
      </c>
      <c r="AD44" s="431" t="s">
        <v>192</v>
      </c>
      <c r="AE44" s="428">
        <v>0</v>
      </c>
      <c r="AF44" s="428">
        <v>0</v>
      </c>
      <c r="AG44" s="431" t="s">
        <v>2403</v>
      </c>
      <c r="AH44" s="428">
        <v>0</v>
      </c>
      <c r="AI44" s="428">
        <v>1</v>
      </c>
      <c r="AJ44" s="431" t="s">
        <v>2404</v>
      </c>
      <c r="AK44" s="428">
        <v>0</v>
      </c>
      <c r="AL44" s="428">
        <v>0</v>
      </c>
      <c r="AM44" s="432" t="s">
        <v>2404</v>
      </c>
      <c r="AN44" s="428">
        <v>0</v>
      </c>
      <c r="AO44" s="433">
        <v>0</v>
      </c>
      <c r="AP44" s="434" t="s">
        <v>2405</v>
      </c>
      <c r="AQ44" s="428">
        <v>0</v>
      </c>
      <c r="AR44" s="470">
        <v>1</v>
      </c>
      <c r="AS44" s="434" t="s">
        <v>1153</v>
      </c>
      <c r="AT44" s="428">
        <v>0</v>
      </c>
      <c r="AU44" s="433"/>
      <c r="AV44" s="434" t="s">
        <v>1154</v>
      </c>
      <c r="AW44" s="324">
        <v>0</v>
      </c>
      <c r="AX44" s="324"/>
      <c r="AY44" s="324"/>
      <c r="AZ44" s="324">
        <v>0</v>
      </c>
      <c r="BA44" s="324"/>
      <c r="BB44" s="324"/>
      <c r="BC44" s="324">
        <v>0</v>
      </c>
      <c r="BD44" s="353"/>
      <c r="BE44" s="353"/>
      <c r="BF44" s="366">
        <f t="shared" si="2"/>
        <v>4</v>
      </c>
      <c r="BG44" s="366">
        <f t="shared" si="3"/>
        <v>3</v>
      </c>
    </row>
    <row r="45" spans="2:59" s="58" customFormat="1" ht="60.75" customHeight="1">
      <c r="B45" s="363" t="s">
        <v>184</v>
      </c>
      <c r="C45" s="720" t="s">
        <v>2406</v>
      </c>
      <c r="D45" s="852"/>
      <c r="E45" s="823"/>
      <c r="F45" s="823"/>
      <c r="G45" s="825"/>
      <c r="H45" s="825"/>
      <c r="I45" s="435" t="s">
        <v>1155</v>
      </c>
      <c r="J45" s="435" t="s">
        <v>1039</v>
      </c>
      <c r="K45" s="435">
        <v>0.1</v>
      </c>
      <c r="L45" s="435" t="s">
        <v>1149</v>
      </c>
      <c r="M45" s="435" t="s">
        <v>74</v>
      </c>
      <c r="N45" s="435" t="s">
        <v>1150</v>
      </c>
      <c r="O45" s="435" t="s">
        <v>1151</v>
      </c>
      <c r="P45" s="435" t="s">
        <v>1152</v>
      </c>
      <c r="Q45" s="436">
        <v>44197</v>
      </c>
      <c r="R45" s="436">
        <v>44561</v>
      </c>
      <c r="S45" s="435">
        <f t="shared" si="1"/>
        <v>4</v>
      </c>
      <c r="T45" s="435">
        <v>4</v>
      </c>
      <c r="U45" s="437">
        <f t="shared" si="0"/>
        <v>4</v>
      </c>
      <c r="V45" s="435">
        <v>0</v>
      </c>
      <c r="W45" s="435">
        <v>0</v>
      </c>
      <c r="X45" s="435" t="s">
        <v>190</v>
      </c>
      <c r="Y45" s="435">
        <v>0</v>
      </c>
      <c r="Z45" s="435">
        <v>0</v>
      </c>
      <c r="AA45" s="435" t="s">
        <v>2407</v>
      </c>
      <c r="AB45" s="435">
        <v>4</v>
      </c>
      <c r="AC45" s="435">
        <v>0</v>
      </c>
      <c r="AD45" s="438" t="s">
        <v>2408</v>
      </c>
      <c r="AE45" s="435">
        <v>0</v>
      </c>
      <c r="AF45" s="435">
        <v>0</v>
      </c>
      <c r="AG45" s="438" t="s">
        <v>2409</v>
      </c>
      <c r="AH45" s="435">
        <v>0</v>
      </c>
      <c r="AI45" s="435">
        <v>4</v>
      </c>
      <c r="AJ45" s="438" t="s">
        <v>2410</v>
      </c>
      <c r="AK45" s="435">
        <v>0</v>
      </c>
      <c r="AL45" s="428">
        <v>0</v>
      </c>
      <c r="AM45" s="432" t="s">
        <v>2411</v>
      </c>
      <c r="AN45" s="435">
        <v>0</v>
      </c>
      <c r="AO45" s="433">
        <v>0</v>
      </c>
      <c r="AP45" s="434" t="s">
        <v>1156</v>
      </c>
      <c r="AQ45" s="435">
        <v>0</v>
      </c>
      <c r="AR45" s="470">
        <v>0</v>
      </c>
      <c r="AS45" s="434" t="s">
        <v>1156</v>
      </c>
      <c r="AT45" s="435">
        <v>0</v>
      </c>
      <c r="AU45" s="433">
        <v>0</v>
      </c>
      <c r="AV45" s="434" t="s">
        <v>1156</v>
      </c>
      <c r="AW45" s="371">
        <v>0</v>
      </c>
      <c r="AX45" s="371"/>
      <c r="AY45" s="371"/>
      <c r="AZ45" s="371">
        <v>0</v>
      </c>
      <c r="BA45" s="371"/>
      <c r="BB45" s="371"/>
      <c r="BC45" s="371">
        <v>0</v>
      </c>
      <c r="BD45" s="40"/>
      <c r="BE45" s="40"/>
      <c r="BF45" s="366">
        <f t="shared" si="2"/>
        <v>4</v>
      </c>
      <c r="BG45" s="366">
        <f t="shared" si="3"/>
        <v>4</v>
      </c>
    </row>
    <row r="46" spans="2:59" s="58" customFormat="1" ht="60.75" customHeight="1">
      <c r="B46" s="363" t="s">
        <v>184</v>
      </c>
      <c r="C46" s="720" t="s">
        <v>2412</v>
      </c>
      <c r="D46" s="852"/>
      <c r="E46" s="823"/>
      <c r="F46" s="823"/>
      <c r="G46" s="825"/>
      <c r="H46" s="825"/>
      <c r="I46" s="435" t="s">
        <v>1157</v>
      </c>
      <c r="J46" s="435" t="s">
        <v>1039</v>
      </c>
      <c r="K46" s="435">
        <v>0.15</v>
      </c>
      <c r="L46" s="435" t="s">
        <v>1149</v>
      </c>
      <c r="M46" s="435" t="s">
        <v>74</v>
      </c>
      <c r="N46" s="435" t="s">
        <v>1150</v>
      </c>
      <c r="O46" s="435" t="s">
        <v>1158</v>
      </c>
      <c r="P46" s="435" t="s">
        <v>1152</v>
      </c>
      <c r="Q46" s="436">
        <v>44197</v>
      </c>
      <c r="R46" s="436">
        <v>44561</v>
      </c>
      <c r="S46" s="435">
        <f t="shared" si="1"/>
        <v>4</v>
      </c>
      <c r="T46" s="435">
        <v>4</v>
      </c>
      <c r="U46" s="437">
        <f t="shared" si="0"/>
        <v>4</v>
      </c>
      <c r="V46" s="435">
        <v>0</v>
      </c>
      <c r="W46" s="435">
        <v>0</v>
      </c>
      <c r="X46" s="435" t="s">
        <v>190</v>
      </c>
      <c r="Y46" s="435">
        <v>0</v>
      </c>
      <c r="Z46" s="435">
        <v>0</v>
      </c>
      <c r="AA46" s="435" t="s">
        <v>191</v>
      </c>
      <c r="AB46" s="435">
        <v>0</v>
      </c>
      <c r="AC46" s="435">
        <v>0</v>
      </c>
      <c r="AD46" s="438" t="s">
        <v>2413</v>
      </c>
      <c r="AE46" s="435">
        <v>4</v>
      </c>
      <c r="AF46" s="435">
        <v>4</v>
      </c>
      <c r="AG46" s="438" t="s">
        <v>2414</v>
      </c>
      <c r="AH46" s="435">
        <v>0</v>
      </c>
      <c r="AI46" s="435">
        <v>0</v>
      </c>
      <c r="AJ46" s="438" t="s">
        <v>2414</v>
      </c>
      <c r="AK46" s="435">
        <v>0</v>
      </c>
      <c r="AL46" s="428">
        <v>0</v>
      </c>
      <c r="AM46" s="432" t="s">
        <v>2415</v>
      </c>
      <c r="AN46" s="435">
        <v>0</v>
      </c>
      <c r="AO46" s="433">
        <v>0</v>
      </c>
      <c r="AP46" s="434" t="s">
        <v>1156</v>
      </c>
      <c r="AQ46" s="435">
        <v>0</v>
      </c>
      <c r="AR46" s="470">
        <v>0</v>
      </c>
      <c r="AS46" s="434" t="s">
        <v>1156</v>
      </c>
      <c r="AT46" s="435">
        <v>0</v>
      </c>
      <c r="AU46" s="433">
        <v>0</v>
      </c>
      <c r="AV46" s="434" t="s">
        <v>1156</v>
      </c>
      <c r="AW46" s="371">
        <v>0</v>
      </c>
      <c r="AX46" s="371"/>
      <c r="AY46" s="371"/>
      <c r="AZ46" s="371">
        <v>0</v>
      </c>
      <c r="BA46" s="371"/>
      <c r="BB46" s="371"/>
      <c r="BC46" s="371">
        <v>0</v>
      </c>
      <c r="BD46" s="40"/>
      <c r="BE46" s="40"/>
      <c r="BF46" s="366">
        <f t="shared" si="2"/>
        <v>4</v>
      </c>
      <c r="BG46" s="366">
        <f t="shared" si="3"/>
        <v>4</v>
      </c>
    </row>
    <row r="47" spans="2:59" s="58" customFormat="1" ht="60.75" customHeight="1">
      <c r="B47" s="363" t="s">
        <v>184</v>
      </c>
      <c r="C47" s="720" t="s">
        <v>2416</v>
      </c>
      <c r="D47" s="852"/>
      <c r="E47" s="823"/>
      <c r="F47" s="823"/>
      <c r="G47" s="825"/>
      <c r="H47" s="825"/>
      <c r="I47" s="435" t="s">
        <v>1159</v>
      </c>
      <c r="J47" s="435" t="s">
        <v>998</v>
      </c>
      <c r="K47" s="435">
        <v>7.0000000000000007E-2</v>
      </c>
      <c r="L47" s="435" t="s">
        <v>1149</v>
      </c>
      <c r="M47" s="435" t="s">
        <v>90</v>
      </c>
      <c r="N47" s="435" t="s">
        <v>89</v>
      </c>
      <c r="O47" s="435" t="s">
        <v>1158</v>
      </c>
      <c r="P47" s="435" t="s">
        <v>1152</v>
      </c>
      <c r="Q47" s="436">
        <v>44197</v>
      </c>
      <c r="R47" s="436">
        <v>44561</v>
      </c>
      <c r="S47" s="435">
        <f t="shared" si="1"/>
        <v>1</v>
      </c>
      <c r="T47" s="435">
        <v>1</v>
      </c>
      <c r="U47" s="437">
        <f t="shared" si="0"/>
        <v>1</v>
      </c>
      <c r="V47" s="435">
        <v>0</v>
      </c>
      <c r="W47" s="435">
        <v>0</v>
      </c>
      <c r="X47" s="435" t="s">
        <v>190</v>
      </c>
      <c r="Y47" s="435">
        <v>0</v>
      </c>
      <c r="Z47" s="439">
        <v>0.1</v>
      </c>
      <c r="AA47" s="435" t="s">
        <v>2417</v>
      </c>
      <c r="AB47" s="435">
        <v>0.25</v>
      </c>
      <c r="AC47" s="440">
        <v>0.25</v>
      </c>
      <c r="AD47" s="438" t="s">
        <v>2418</v>
      </c>
      <c r="AE47" s="435">
        <v>0.25</v>
      </c>
      <c r="AF47" s="439">
        <v>0.25</v>
      </c>
      <c r="AG47" s="438" t="s">
        <v>2419</v>
      </c>
      <c r="AH47" s="435">
        <v>0.5</v>
      </c>
      <c r="AI47" s="441">
        <v>0.4</v>
      </c>
      <c r="AJ47" s="438" t="s">
        <v>2420</v>
      </c>
      <c r="AK47" s="435">
        <v>0</v>
      </c>
      <c r="AL47" s="435">
        <v>0</v>
      </c>
      <c r="AM47" s="438" t="s">
        <v>1054</v>
      </c>
      <c r="AN47" s="435">
        <v>0</v>
      </c>
      <c r="AO47" s="442">
        <v>0</v>
      </c>
      <c r="AP47" s="443" t="s">
        <v>2421</v>
      </c>
      <c r="AQ47" s="435">
        <v>0</v>
      </c>
      <c r="AR47" s="443">
        <v>0</v>
      </c>
      <c r="AS47" s="434" t="s">
        <v>1156</v>
      </c>
      <c r="AT47" s="435">
        <v>0</v>
      </c>
      <c r="AU47" s="442">
        <v>0</v>
      </c>
      <c r="AV47" s="434" t="s">
        <v>1156</v>
      </c>
      <c r="AW47" s="371">
        <v>0</v>
      </c>
      <c r="AX47" s="371"/>
      <c r="AY47" s="371"/>
      <c r="AZ47" s="371">
        <v>0</v>
      </c>
      <c r="BA47" s="371"/>
      <c r="BB47" s="371"/>
      <c r="BC47" s="371">
        <v>0</v>
      </c>
      <c r="BD47" s="40"/>
      <c r="BE47" s="40"/>
      <c r="BF47" s="366">
        <f t="shared" si="2"/>
        <v>1</v>
      </c>
      <c r="BG47" s="366">
        <f t="shared" si="3"/>
        <v>1</v>
      </c>
    </row>
    <row r="48" spans="2:59" s="58" customFormat="1" ht="60.75" customHeight="1">
      <c r="B48" s="363" t="s">
        <v>184</v>
      </c>
      <c r="C48" s="720" t="s">
        <v>2422</v>
      </c>
      <c r="D48" s="852"/>
      <c r="E48" s="823"/>
      <c r="F48" s="823"/>
      <c r="G48" s="825"/>
      <c r="H48" s="825"/>
      <c r="I48" s="435" t="s">
        <v>1160</v>
      </c>
      <c r="J48" s="435" t="s">
        <v>998</v>
      </c>
      <c r="K48" s="435">
        <v>0.05</v>
      </c>
      <c r="L48" s="435" t="s">
        <v>1149</v>
      </c>
      <c r="M48" s="435" t="s">
        <v>74</v>
      </c>
      <c r="N48" s="435" t="s">
        <v>1150</v>
      </c>
      <c r="O48" s="435" t="s">
        <v>1158</v>
      </c>
      <c r="P48" s="435" t="s">
        <v>1152</v>
      </c>
      <c r="Q48" s="436">
        <v>44197</v>
      </c>
      <c r="R48" s="436">
        <v>44561</v>
      </c>
      <c r="S48" s="435">
        <f t="shared" si="1"/>
        <v>50</v>
      </c>
      <c r="T48" s="435">
        <v>50</v>
      </c>
      <c r="U48" s="437">
        <f t="shared" si="0"/>
        <v>50</v>
      </c>
      <c r="V48" s="435">
        <v>0</v>
      </c>
      <c r="W48" s="435">
        <v>0</v>
      </c>
      <c r="X48" s="435" t="s">
        <v>190</v>
      </c>
      <c r="Y48" s="435">
        <v>0</v>
      </c>
      <c r="Z48" s="435">
        <v>0</v>
      </c>
      <c r="AA48" s="435" t="s">
        <v>2423</v>
      </c>
      <c r="AB48" s="435">
        <v>0</v>
      </c>
      <c r="AC48" s="435">
        <v>0</v>
      </c>
      <c r="AD48" s="438" t="s">
        <v>2424</v>
      </c>
      <c r="AE48" s="435">
        <v>0</v>
      </c>
      <c r="AF48" s="435">
        <v>0</v>
      </c>
      <c r="AG48" s="438" t="s">
        <v>2425</v>
      </c>
      <c r="AH48" s="435">
        <v>10</v>
      </c>
      <c r="AI48" s="435">
        <v>0</v>
      </c>
      <c r="AJ48" s="438" t="s">
        <v>2426</v>
      </c>
      <c r="AK48" s="435">
        <v>10</v>
      </c>
      <c r="AL48" s="428">
        <v>0</v>
      </c>
      <c r="AM48" s="432" t="s">
        <v>2427</v>
      </c>
      <c r="AN48" s="435">
        <v>10</v>
      </c>
      <c r="AO48" s="433">
        <v>0</v>
      </c>
      <c r="AP48" s="434" t="s">
        <v>1161</v>
      </c>
      <c r="AQ48" s="435">
        <v>10</v>
      </c>
      <c r="AR48" s="470">
        <v>0</v>
      </c>
      <c r="AS48" s="434" t="s">
        <v>1161</v>
      </c>
      <c r="AT48" s="435">
        <v>10</v>
      </c>
      <c r="AU48" s="433">
        <v>50</v>
      </c>
      <c r="AV48" s="434" t="s">
        <v>1162</v>
      </c>
      <c r="AW48" s="371">
        <v>0</v>
      </c>
      <c r="AX48" s="371"/>
      <c r="AY48" s="371"/>
      <c r="AZ48" s="371">
        <v>0</v>
      </c>
      <c r="BA48" s="371"/>
      <c r="BB48" s="371"/>
      <c r="BC48" s="371">
        <v>0</v>
      </c>
      <c r="BD48" s="40"/>
      <c r="BE48" s="40"/>
      <c r="BF48" s="366">
        <f t="shared" si="2"/>
        <v>50</v>
      </c>
      <c r="BG48" s="366">
        <f t="shared" si="3"/>
        <v>50</v>
      </c>
    </row>
    <row r="49" spans="2:59" s="58" customFormat="1" ht="60.75" customHeight="1">
      <c r="B49" s="363" t="s">
        <v>184</v>
      </c>
      <c r="C49" s="720" t="s">
        <v>2428</v>
      </c>
      <c r="D49" s="852"/>
      <c r="E49" s="823"/>
      <c r="F49" s="823"/>
      <c r="G49" s="825"/>
      <c r="H49" s="825"/>
      <c r="I49" s="435" t="s">
        <v>1163</v>
      </c>
      <c r="J49" s="435" t="s">
        <v>998</v>
      </c>
      <c r="K49" s="435">
        <v>7.0000000000000007E-2</v>
      </c>
      <c r="L49" s="435" t="s">
        <v>1149</v>
      </c>
      <c r="M49" s="435" t="s">
        <v>1065</v>
      </c>
      <c r="N49" s="435" t="s">
        <v>1150</v>
      </c>
      <c r="O49" s="435" t="s">
        <v>1158</v>
      </c>
      <c r="P49" s="435" t="s">
        <v>1152</v>
      </c>
      <c r="Q49" s="436">
        <v>44197</v>
      </c>
      <c r="R49" s="436">
        <v>44561</v>
      </c>
      <c r="S49" s="435">
        <f t="shared" si="1"/>
        <v>1</v>
      </c>
      <c r="T49" s="435">
        <v>1</v>
      </c>
      <c r="U49" s="437">
        <f t="shared" si="0"/>
        <v>1</v>
      </c>
      <c r="V49" s="435">
        <v>0</v>
      </c>
      <c r="W49" s="435">
        <v>0</v>
      </c>
      <c r="X49" s="435" t="s">
        <v>190</v>
      </c>
      <c r="Y49" s="435">
        <v>0</v>
      </c>
      <c r="Z49" s="435">
        <v>0</v>
      </c>
      <c r="AA49" s="435" t="s">
        <v>2429</v>
      </c>
      <c r="AB49" s="435">
        <v>0</v>
      </c>
      <c r="AC49" s="435">
        <v>0</v>
      </c>
      <c r="AD49" s="438" t="s">
        <v>2430</v>
      </c>
      <c r="AE49" s="435">
        <v>0</v>
      </c>
      <c r="AF49" s="435">
        <v>0</v>
      </c>
      <c r="AG49" s="438" t="s">
        <v>2431</v>
      </c>
      <c r="AH49" s="435">
        <v>0</v>
      </c>
      <c r="AI49" s="435">
        <v>0</v>
      </c>
      <c r="AJ49" s="438" t="s">
        <v>2432</v>
      </c>
      <c r="AK49" s="435">
        <v>0</v>
      </c>
      <c r="AL49" s="428">
        <v>0</v>
      </c>
      <c r="AM49" s="432" t="s">
        <v>2433</v>
      </c>
      <c r="AN49" s="435">
        <v>0</v>
      </c>
      <c r="AO49" s="433">
        <v>0</v>
      </c>
      <c r="AP49" s="434" t="s">
        <v>2434</v>
      </c>
      <c r="AQ49" s="435">
        <v>0</v>
      </c>
      <c r="AR49" s="470">
        <v>0</v>
      </c>
      <c r="AS49" s="434" t="s">
        <v>1164</v>
      </c>
      <c r="AT49" s="435">
        <v>0</v>
      </c>
      <c r="AU49" s="433">
        <v>1</v>
      </c>
      <c r="AV49" s="434" t="s">
        <v>1165</v>
      </c>
      <c r="AW49" s="371">
        <v>1</v>
      </c>
      <c r="AX49" s="371"/>
      <c r="AY49" s="371"/>
      <c r="AZ49" s="371">
        <v>0</v>
      </c>
      <c r="BA49" s="371"/>
      <c r="BB49" s="371"/>
      <c r="BC49" s="371">
        <v>0</v>
      </c>
      <c r="BD49" s="40"/>
      <c r="BE49" s="40"/>
      <c r="BF49" s="366">
        <f t="shared" si="2"/>
        <v>0</v>
      </c>
      <c r="BG49" s="366">
        <f t="shared" si="3"/>
        <v>1</v>
      </c>
    </row>
    <row r="50" spans="2:59" s="58" customFormat="1" ht="60.75" customHeight="1">
      <c r="B50" s="363" t="s">
        <v>184</v>
      </c>
      <c r="C50" s="720" t="s">
        <v>2435</v>
      </c>
      <c r="D50" s="852"/>
      <c r="E50" s="823"/>
      <c r="F50" s="823"/>
      <c r="G50" s="825"/>
      <c r="H50" s="825"/>
      <c r="I50" s="435" t="s">
        <v>1166</v>
      </c>
      <c r="J50" s="435" t="s">
        <v>998</v>
      </c>
      <c r="K50" s="435">
        <v>0.09</v>
      </c>
      <c r="L50" s="435" t="s">
        <v>1167</v>
      </c>
      <c r="M50" s="435" t="s">
        <v>90</v>
      </c>
      <c r="N50" s="435" t="s">
        <v>89</v>
      </c>
      <c r="O50" s="435" t="s">
        <v>1151</v>
      </c>
      <c r="P50" s="435" t="s">
        <v>1168</v>
      </c>
      <c r="Q50" s="436">
        <v>44197</v>
      </c>
      <c r="R50" s="436">
        <v>44561</v>
      </c>
      <c r="S50" s="435">
        <f t="shared" si="1"/>
        <v>1</v>
      </c>
      <c r="T50" s="435">
        <v>1</v>
      </c>
      <c r="U50" s="437">
        <f t="shared" si="0"/>
        <v>0.5</v>
      </c>
      <c r="V50" s="435">
        <v>0</v>
      </c>
      <c r="W50" s="435">
        <v>0</v>
      </c>
      <c r="X50" s="435" t="s">
        <v>2436</v>
      </c>
      <c r="Y50" s="435">
        <v>0</v>
      </c>
      <c r="Z50" s="439">
        <v>0.5</v>
      </c>
      <c r="AA50" s="435" t="s">
        <v>2437</v>
      </c>
      <c r="AB50" s="435">
        <v>0</v>
      </c>
      <c r="AC50" s="439">
        <v>0.5</v>
      </c>
      <c r="AD50" s="438" t="s">
        <v>2438</v>
      </c>
      <c r="AE50" s="440">
        <v>0.5</v>
      </c>
      <c r="AF50" s="439">
        <v>0</v>
      </c>
      <c r="AG50" s="438" t="s">
        <v>2439</v>
      </c>
      <c r="AH50" s="435">
        <v>0</v>
      </c>
      <c r="AI50" s="441">
        <v>0</v>
      </c>
      <c r="AJ50" s="438" t="s">
        <v>248</v>
      </c>
      <c r="AK50" s="435">
        <v>0</v>
      </c>
      <c r="AL50" s="435">
        <v>0</v>
      </c>
      <c r="AM50" s="438" t="s">
        <v>1054</v>
      </c>
      <c r="AN50" s="435">
        <v>0</v>
      </c>
      <c r="AO50" s="442">
        <v>0</v>
      </c>
      <c r="AP50" s="443" t="s">
        <v>1156</v>
      </c>
      <c r="AQ50" s="435">
        <v>0</v>
      </c>
      <c r="AR50" s="443">
        <v>0</v>
      </c>
      <c r="AS50" s="443" t="s">
        <v>1156</v>
      </c>
      <c r="AT50" s="435">
        <v>0</v>
      </c>
      <c r="AU50" s="442">
        <v>0</v>
      </c>
      <c r="AV50" s="443" t="s">
        <v>1156</v>
      </c>
      <c r="AW50" s="371">
        <v>0</v>
      </c>
      <c r="AX50" s="371"/>
      <c r="AY50" s="371"/>
      <c r="AZ50" s="371">
        <v>0</v>
      </c>
      <c r="BA50" s="371"/>
      <c r="BB50" s="371"/>
      <c r="BC50" s="371">
        <v>0</v>
      </c>
      <c r="BD50" s="40"/>
      <c r="BE50" s="40"/>
      <c r="BF50" s="366">
        <f t="shared" si="2"/>
        <v>0.5</v>
      </c>
      <c r="BG50" s="366">
        <f t="shared" si="3"/>
        <v>1</v>
      </c>
    </row>
    <row r="51" spans="2:59" s="58" customFormat="1" ht="60.75" customHeight="1">
      <c r="B51" s="363" t="s">
        <v>184</v>
      </c>
      <c r="C51" s="720" t="s">
        <v>2440</v>
      </c>
      <c r="D51" s="852"/>
      <c r="E51" s="823"/>
      <c r="F51" s="823"/>
      <c r="G51" s="825"/>
      <c r="H51" s="825"/>
      <c r="I51" s="435" t="s">
        <v>1169</v>
      </c>
      <c r="J51" s="435" t="s">
        <v>998</v>
      </c>
      <c r="K51" s="435">
        <v>0.1</v>
      </c>
      <c r="L51" s="435" t="s">
        <v>1167</v>
      </c>
      <c r="M51" s="435" t="s">
        <v>74</v>
      </c>
      <c r="N51" s="435" t="s">
        <v>1150</v>
      </c>
      <c r="O51" s="435" t="s">
        <v>1151</v>
      </c>
      <c r="P51" s="435" t="s">
        <v>1168</v>
      </c>
      <c r="Q51" s="436">
        <v>44197</v>
      </c>
      <c r="R51" s="436">
        <v>44561</v>
      </c>
      <c r="S51" s="435">
        <f t="shared" si="1"/>
        <v>1</v>
      </c>
      <c r="T51" s="435">
        <v>8</v>
      </c>
      <c r="U51" s="437">
        <f t="shared" si="0"/>
        <v>8</v>
      </c>
      <c r="V51" s="435">
        <v>0</v>
      </c>
      <c r="W51" s="435">
        <v>0</v>
      </c>
      <c r="X51" s="435" t="s">
        <v>190</v>
      </c>
      <c r="Y51" s="435">
        <v>0</v>
      </c>
      <c r="Z51" s="435">
        <v>0</v>
      </c>
      <c r="AA51" s="435" t="s">
        <v>2441</v>
      </c>
      <c r="AB51" s="435">
        <v>0</v>
      </c>
      <c r="AC51" s="435">
        <v>0</v>
      </c>
      <c r="AD51" s="438" t="s">
        <v>2442</v>
      </c>
      <c r="AE51" s="435">
        <v>1</v>
      </c>
      <c r="AF51" s="435">
        <v>0</v>
      </c>
      <c r="AG51" s="438" t="s">
        <v>2443</v>
      </c>
      <c r="AH51" s="435">
        <v>0</v>
      </c>
      <c r="AI51" s="435">
        <v>0</v>
      </c>
      <c r="AJ51" s="438" t="s">
        <v>2444</v>
      </c>
      <c r="AK51" s="435">
        <v>0</v>
      </c>
      <c r="AL51" s="428">
        <v>0</v>
      </c>
      <c r="AM51" s="432" t="s">
        <v>2445</v>
      </c>
      <c r="AN51" s="435">
        <v>0</v>
      </c>
      <c r="AO51" s="433">
        <v>0</v>
      </c>
      <c r="AP51" s="434" t="s">
        <v>1170</v>
      </c>
      <c r="AQ51" s="435">
        <v>0</v>
      </c>
      <c r="AR51" s="470">
        <v>1</v>
      </c>
      <c r="AS51" s="434" t="s">
        <v>1170</v>
      </c>
      <c r="AT51" s="435">
        <v>0</v>
      </c>
      <c r="AU51" s="433">
        <v>0</v>
      </c>
      <c r="AV51" s="434" t="s">
        <v>1171</v>
      </c>
      <c r="AW51" s="371">
        <v>0</v>
      </c>
      <c r="AX51" s="371"/>
      <c r="AY51" s="371"/>
      <c r="AZ51" s="371">
        <v>0</v>
      </c>
      <c r="BA51" s="371"/>
      <c r="BB51" s="371"/>
      <c r="BC51" s="371">
        <v>7</v>
      </c>
      <c r="BD51" s="40"/>
      <c r="BE51" s="40"/>
      <c r="BF51" s="366">
        <f t="shared" si="2"/>
        <v>1</v>
      </c>
      <c r="BG51" s="366">
        <f t="shared" si="3"/>
        <v>1</v>
      </c>
    </row>
    <row r="52" spans="2:59" s="58" customFormat="1" ht="60.75" customHeight="1">
      <c r="B52" s="363" t="s">
        <v>184</v>
      </c>
      <c r="C52" s="720" t="s">
        <v>2446</v>
      </c>
      <c r="D52" s="852"/>
      <c r="E52" s="823"/>
      <c r="F52" s="823"/>
      <c r="G52" s="825"/>
      <c r="H52" s="825"/>
      <c r="I52" s="435" t="s">
        <v>1172</v>
      </c>
      <c r="J52" s="435" t="s">
        <v>1039</v>
      </c>
      <c r="K52" s="435">
        <v>0.1</v>
      </c>
      <c r="L52" s="435" t="s">
        <v>1149</v>
      </c>
      <c r="M52" s="435" t="s">
        <v>90</v>
      </c>
      <c r="N52" s="435" t="s">
        <v>89</v>
      </c>
      <c r="O52" s="435" t="s">
        <v>1158</v>
      </c>
      <c r="P52" s="435" t="s">
        <v>1152</v>
      </c>
      <c r="Q52" s="436">
        <v>44197</v>
      </c>
      <c r="R52" s="436">
        <v>44561</v>
      </c>
      <c r="S52" s="435">
        <f t="shared" si="1"/>
        <v>0.15</v>
      </c>
      <c r="T52" s="435">
        <v>1</v>
      </c>
      <c r="U52" s="437">
        <f t="shared" si="0"/>
        <v>1</v>
      </c>
      <c r="V52" s="435">
        <v>0</v>
      </c>
      <c r="W52" s="435">
        <v>0</v>
      </c>
      <c r="X52" s="435" t="s">
        <v>190</v>
      </c>
      <c r="Y52" s="435">
        <v>0</v>
      </c>
      <c r="Z52" s="439">
        <v>0</v>
      </c>
      <c r="AA52" s="435" t="s">
        <v>2447</v>
      </c>
      <c r="AB52" s="435">
        <v>0.25</v>
      </c>
      <c r="AC52" s="440">
        <v>0.15</v>
      </c>
      <c r="AD52" s="438" t="s">
        <v>2448</v>
      </c>
      <c r="AE52" s="435">
        <v>0</v>
      </c>
      <c r="AF52" s="439">
        <v>0</v>
      </c>
      <c r="AG52" s="438" t="s">
        <v>2449</v>
      </c>
      <c r="AH52" s="435">
        <v>0</v>
      </c>
      <c r="AI52" s="441">
        <v>0</v>
      </c>
      <c r="AJ52" s="438" t="s">
        <v>2450</v>
      </c>
      <c r="AK52" s="440">
        <v>0.25</v>
      </c>
      <c r="AL52" s="435">
        <v>0</v>
      </c>
      <c r="AM52" s="438" t="s">
        <v>2451</v>
      </c>
      <c r="AN52" s="435">
        <v>0</v>
      </c>
      <c r="AO52" s="442">
        <v>0</v>
      </c>
      <c r="AP52" s="443" t="s">
        <v>2452</v>
      </c>
      <c r="AQ52" s="435">
        <v>0</v>
      </c>
      <c r="AR52" s="443">
        <v>0</v>
      </c>
      <c r="AS52" s="443" t="s">
        <v>1173</v>
      </c>
      <c r="AT52" s="440">
        <v>0.25</v>
      </c>
      <c r="AU52" s="442">
        <v>0</v>
      </c>
      <c r="AV52" s="443" t="s">
        <v>1174</v>
      </c>
      <c r="AW52" s="371">
        <v>0</v>
      </c>
      <c r="AX52" s="371"/>
      <c r="AY52" s="371"/>
      <c r="AZ52" s="371">
        <v>0</v>
      </c>
      <c r="BA52" s="371"/>
      <c r="BB52" s="371"/>
      <c r="BC52" s="77">
        <v>0.25</v>
      </c>
      <c r="BD52" s="40"/>
      <c r="BE52" s="40"/>
      <c r="BF52" s="366">
        <f t="shared" si="2"/>
        <v>0.75</v>
      </c>
      <c r="BG52" s="366">
        <f t="shared" si="3"/>
        <v>0.15</v>
      </c>
    </row>
    <row r="53" spans="2:59" s="58" customFormat="1" ht="60.75" customHeight="1">
      <c r="B53" s="363" t="s">
        <v>184</v>
      </c>
      <c r="C53" s="720" t="s">
        <v>2453</v>
      </c>
      <c r="D53" s="852"/>
      <c r="E53" s="823"/>
      <c r="F53" s="823"/>
      <c r="G53" s="825"/>
      <c r="H53" s="825"/>
      <c r="I53" s="435" t="s">
        <v>1175</v>
      </c>
      <c r="J53" s="435" t="s">
        <v>998</v>
      </c>
      <c r="K53" s="435">
        <v>0.06</v>
      </c>
      <c r="L53" s="435" t="s">
        <v>1176</v>
      </c>
      <c r="M53" s="435" t="s">
        <v>74</v>
      </c>
      <c r="N53" s="435" t="s">
        <v>1150</v>
      </c>
      <c r="O53" s="435" t="s">
        <v>1177</v>
      </c>
      <c r="P53" s="435" t="s">
        <v>1178</v>
      </c>
      <c r="Q53" s="436">
        <v>44197</v>
      </c>
      <c r="R53" s="436">
        <v>44561</v>
      </c>
      <c r="S53" s="435">
        <f t="shared" si="1"/>
        <v>0</v>
      </c>
      <c r="T53" s="435">
        <v>4</v>
      </c>
      <c r="U53" s="437">
        <f t="shared" si="0"/>
        <v>4</v>
      </c>
      <c r="V53" s="435">
        <v>0</v>
      </c>
      <c r="W53" s="435">
        <v>0</v>
      </c>
      <c r="X53" s="435" t="s">
        <v>190</v>
      </c>
      <c r="Y53" s="435">
        <v>0</v>
      </c>
      <c r="Z53" s="435">
        <v>0</v>
      </c>
      <c r="AA53" s="435" t="s">
        <v>2454</v>
      </c>
      <c r="AB53" s="435">
        <v>0</v>
      </c>
      <c r="AC53" s="435">
        <v>0</v>
      </c>
      <c r="AD53" s="438" t="s">
        <v>2455</v>
      </c>
      <c r="AE53" s="435">
        <v>1</v>
      </c>
      <c r="AF53" s="435">
        <v>0</v>
      </c>
      <c r="AG53" s="438" t="s">
        <v>2456</v>
      </c>
      <c r="AH53" s="435">
        <v>0</v>
      </c>
      <c r="AI53" s="435">
        <v>0</v>
      </c>
      <c r="AJ53" s="438" t="s">
        <v>2457</v>
      </c>
      <c r="AK53" s="435">
        <v>1</v>
      </c>
      <c r="AL53" s="428">
        <v>0</v>
      </c>
      <c r="AM53" s="432" t="s">
        <v>2458</v>
      </c>
      <c r="AN53" s="435">
        <v>0</v>
      </c>
      <c r="AO53" s="433">
        <v>0</v>
      </c>
      <c r="AP53" s="434" t="s">
        <v>2459</v>
      </c>
      <c r="AQ53" s="435">
        <v>1</v>
      </c>
      <c r="AR53" s="470">
        <v>0</v>
      </c>
      <c r="AS53" s="434" t="s">
        <v>1179</v>
      </c>
      <c r="AT53" s="435">
        <v>0</v>
      </c>
      <c r="AU53" s="433"/>
      <c r="AV53" s="434" t="s">
        <v>1179</v>
      </c>
      <c r="AW53" s="371">
        <v>1</v>
      </c>
      <c r="AX53" s="371"/>
      <c r="AY53" s="371"/>
      <c r="AZ53" s="371">
        <v>0</v>
      </c>
      <c r="BA53" s="371"/>
      <c r="BB53" s="371"/>
      <c r="BC53" s="371">
        <v>0</v>
      </c>
      <c r="BD53" s="40"/>
      <c r="BE53" s="40"/>
      <c r="BF53" s="366">
        <f t="shared" si="2"/>
        <v>3</v>
      </c>
      <c r="BG53" s="366">
        <f t="shared" si="3"/>
        <v>0</v>
      </c>
    </row>
    <row r="54" spans="2:59" s="58" customFormat="1" ht="60.75" customHeight="1">
      <c r="B54" s="363" t="s">
        <v>184</v>
      </c>
      <c r="C54" s="720" t="s">
        <v>2460</v>
      </c>
      <c r="D54" s="852"/>
      <c r="E54" s="823"/>
      <c r="F54" s="823"/>
      <c r="G54" s="825"/>
      <c r="H54" s="825"/>
      <c r="I54" s="435" t="s">
        <v>1180</v>
      </c>
      <c r="J54" s="435" t="s">
        <v>998</v>
      </c>
      <c r="K54" s="435">
        <v>0.06</v>
      </c>
      <c r="L54" s="435" t="s">
        <v>1176</v>
      </c>
      <c r="M54" s="435" t="s">
        <v>74</v>
      </c>
      <c r="N54" s="435" t="s">
        <v>1150</v>
      </c>
      <c r="O54" s="435" t="s">
        <v>220</v>
      </c>
      <c r="P54" s="435" t="s">
        <v>1178</v>
      </c>
      <c r="Q54" s="436">
        <v>44197</v>
      </c>
      <c r="R54" s="436">
        <v>44561</v>
      </c>
      <c r="S54" s="435">
        <f t="shared" si="1"/>
        <v>0</v>
      </c>
      <c r="T54" s="435">
        <v>2</v>
      </c>
      <c r="U54" s="437">
        <f t="shared" si="0"/>
        <v>2</v>
      </c>
      <c r="V54" s="435">
        <v>0</v>
      </c>
      <c r="W54" s="435">
        <v>0</v>
      </c>
      <c r="X54" s="435" t="s">
        <v>190</v>
      </c>
      <c r="Y54" s="435">
        <v>0</v>
      </c>
      <c r="Z54" s="435">
        <v>0</v>
      </c>
      <c r="AA54" s="435" t="s">
        <v>2454</v>
      </c>
      <c r="AB54" s="435">
        <v>0</v>
      </c>
      <c r="AC54" s="435">
        <v>0</v>
      </c>
      <c r="AD54" s="438" t="s">
        <v>2461</v>
      </c>
      <c r="AE54" s="435">
        <v>0</v>
      </c>
      <c r="AF54" s="435">
        <v>0</v>
      </c>
      <c r="AG54" s="438" t="s">
        <v>2462</v>
      </c>
      <c r="AH54" s="435">
        <v>0</v>
      </c>
      <c r="AI54" s="435">
        <v>0</v>
      </c>
      <c r="AJ54" s="438" t="s">
        <v>2463</v>
      </c>
      <c r="AK54" s="435">
        <v>1</v>
      </c>
      <c r="AL54" s="428">
        <v>0</v>
      </c>
      <c r="AM54" s="432" t="s">
        <v>2464</v>
      </c>
      <c r="AN54" s="435">
        <v>0</v>
      </c>
      <c r="AO54" s="433">
        <v>0</v>
      </c>
      <c r="AP54" s="434" t="s">
        <v>2465</v>
      </c>
      <c r="AQ54" s="435">
        <v>0</v>
      </c>
      <c r="AR54" s="470">
        <v>0</v>
      </c>
      <c r="AS54" s="434" t="s">
        <v>1181</v>
      </c>
      <c r="AT54" s="435">
        <v>1</v>
      </c>
      <c r="AU54" s="433">
        <v>0</v>
      </c>
      <c r="AV54" s="434" t="s">
        <v>1181</v>
      </c>
      <c r="AW54" s="371">
        <v>0</v>
      </c>
      <c r="AX54" s="371"/>
      <c r="AY54" s="371"/>
      <c r="AZ54" s="371">
        <v>0</v>
      </c>
      <c r="BA54" s="371"/>
      <c r="BB54" s="371"/>
      <c r="BC54" s="371">
        <v>0</v>
      </c>
      <c r="BD54" s="40"/>
      <c r="BE54" s="40"/>
      <c r="BF54" s="366">
        <f t="shared" si="2"/>
        <v>2</v>
      </c>
      <c r="BG54" s="366">
        <f t="shared" si="3"/>
        <v>0</v>
      </c>
    </row>
    <row r="55" spans="2:59" s="58" customFormat="1" ht="73.5" customHeight="1">
      <c r="B55" s="363" t="s">
        <v>184</v>
      </c>
      <c r="C55" s="720" t="s">
        <v>2466</v>
      </c>
      <c r="D55" s="852"/>
      <c r="E55" s="823"/>
      <c r="F55" s="823"/>
      <c r="G55" s="825"/>
      <c r="H55" s="825"/>
      <c r="I55" s="435" t="s">
        <v>1182</v>
      </c>
      <c r="J55" s="435" t="s">
        <v>1136</v>
      </c>
      <c r="K55" s="435" t="s">
        <v>946</v>
      </c>
      <c r="L55" s="435" t="s">
        <v>1176</v>
      </c>
      <c r="M55" s="435" t="s">
        <v>90</v>
      </c>
      <c r="N55" s="435" t="s">
        <v>89</v>
      </c>
      <c r="O55" s="435" t="s">
        <v>220</v>
      </c>
      <c r="P55" s="435" t="s">
        <v>1183</v>
      </c>
      <c r="Q55" s="436">
        <v>44197</v>
      </c>
      <c r="R55" s="436">
        <v>44561</v>
      </c>
      <c r="S55" s="435">
        <f t="shared" si="1"/>
        <v>0.15000000000000002</v>
      </c>
      <c r="T55" s="435">
        <v>1</v>
      </c>
      <c r="U55" s="437">
        <f t="shared" si="0"/>
        <v>1</v>
      </c>
      <c r="V55" s="435">
        <v>0</v>
      </c>
      <c r="W55" s="435">
        <v>0</v>
      </c>
      <c r="X55" s="435" t="s">
        <v>190</v>
      </c>
      <c r="Y55" s="435">
        <v>0</v>
      </c>
      <c r="Z55" s="439">
        <v>0</v>
      </c>
      <c r="AA55" s="435" t="s">
        <v>2454</v>
      </c>
      <c r="AB55" s="435">
        <v>0</v>
      </c>
      <c r="AC55" s="439">
        <v>0</v>
      </c>
      <c r="AD55" s="438" t="s">
        <v>2467</v>
      </c>
      <c r="AE55" s="435">
        <v>0</v>
      </c>
      <c r="AF55" s="439">
        <v>0</v>
      </c>
      <c r="AG55" s="438" t="s">
        <v>2468</v>
      </c>
      <c r="AH55" s="435">
        <v>0.1</v>
      </c>
      <c r="AI55" s="441">
        <v>0.1</v>
      </c>
      <c r="AJ55" s="438" t="s">
        <v>2469</v>
      </c>
      <c r="AK55" s="440">
        <v>0</v>
      </c>
      <c r="AL55" s="435">
        <v>0</v>
      </c>
      <c r="AM55" s="438" t="s">
        <v>2464</v>
      </c>
      <c r="AN55" s="435">
        <v>0.2</v>
      </c>
      <c r="AO55" s="442">
        <v>0.05</v>
      </c>
      <c r="AP55" s="443" t="s">
        <v>2470</v>
      </c>
      <c r="AQ55" s="440">
        <v>0</v>
      </c>
      <c r="AR55" s="443">
        <v>0</v>
      </c>
      <c r="AS55" s="443" t="s">
        <v>1173</v>
      </c>
      <c r="AT55" s="440">
        <v>0.1</v>
      </c>
      <c r="AU55" s="442">
        <v>0</v>
      </c>
      <c r="AV55" s="443" t="s">
        <v>1184</v>
      </c>
      <c r="AW55" s="77">
        <v>0.6</v>
      </c>
      <c r="AX55" s="371"/>
      <c r="AY55" s="371"/>
      <c r="AZ55" s="371">
        <v>0</v>
      </c>
      <c r="BA55" s="371"/>
      <c r="BB55" s="371"/>
      <c r="BC55" s="77">
        <v>0</v>
      </c>
      <c r="BD55" s="40"/>
      <c r="BE55" s="40"/>
      <c r="BF55" s="366">
        <f t="shared" si="2"/>
        <v>0.4</v>
      </c>
      <c r="BG55" s="366">
        <f t="shared" si="3"/>
        <v>0.15000000000000002</v>
      </c>
    </row>
    <row r="56" spans="2:59" s="58" customFormat="1" ht="60.75" customHeight="1">
      <c r="B56" s="363" t="s">
        <v>198</v>
      </c>
      <c r="C56" s="720" t="s">
        <v>2471</v>
      </c>
      <c r="D56" s="852"/>
      <c r="E56" s="823"/>
      <c r="F56" s="823"/>
      <c r="G56" s="825" t="s">
        <v>199</v>
      </c>
      <c r="H56" s="825" t="s">
        <v>1185</v>
      </c>
      <c r="I56" s="435" t="s">
        <v>1186</v>
      </c>
      <c r="J56" s="435" t="s">
        <v>998</v>
      </c>
      <c r="K56" s="435">
        <v>0.5</v>
      </c>
      <c r="L56" s="435" t="s">
        <v>1187</v>
      </c>
      <c r="M56" s="435" t="s">
        <v>74</v>
      </c>
      <c r="N56" s="435" t="s">
        <v>1150</v>
      </c>
      <c r="O56" s="435" t="s">
        <v>1188</v>
      </c>
      <c r="P56" s="435" t="s">
        <v>1168</v>
      </c>
      <c r="Q56" s="436">
        <v>44197</v>
      </c>
      <c r="R56" s="436">
        <v>44561</v>
      </c>
      <c r="S56" s="435">
        <f t="shared" si="1"/>
        <v>10</v>
      </c>
      <c r="T56" s="435">
        <v>10</v>
      </c>
      <c r="U56" s="437">
        <f t="shared" si="0"/>
        <v>10</v>
      </c>
      <c r="V56" s="435">
        <v>0</v>
      </c>
      <c r="W56" s="435">
        <v>0</v>
      </c>
      <c r="X56" s="435" t="s">
        <v>190</v>
      </c>
      <c r="Y56" s="435">
        <v>0</v>
      </c>
      <c r="Z56" s="435">
        <v>2</v>
      </c>
      <c r="AA56" s="435" t="s">
        <v>2472</v>
      </c>
      <c r="AB56" s="435">
        <v>5</v>
      </c>
      <c r="AC56" s="435">
        <v>4</v>
      </c>
      <c r="AD56" s="438" t="s">
        <v>203</v>
      </c>
      <c r="AE56" s="435">
        <v>5</v>
      </c>
      <c r="AF56" s="435">
        <v>4</v>
      </c>
      <c r="AG56" s="438" t="s">
        <v>2473</v>
      </c>
      <c r="AH56" s="435">
        <v>0</v>
      </c>
      <c r="AI56" s="444">
        <v>0</v>
      </c>
      <c r="AJ56" s="445" t="s">
        <v>248</v>
      </c>
      <c r="AK56" s="435">
        <v>0</v>
      </c>
      <c r="AL56" s="446">
        <v>0</v>
      </c>
      <c r="AM56" s="447" t="s">
        <v>1054</v>
      </c>
      <c r="AN56" s="435">
        <v>0</v>
      </c>
      <c r="AO56" s="448">
        <v>0</v>
      </c>
      <c r="AP56" s="449" t="s">
        <v>1156</v>
      </c>
      <c r="AQ56" s="435">
        <v>0</v>
      </c>
      <c r="AR56" s="471">
        <v>0</v>
      </c>
      <c r="AS56" s="449" t="s">
        <v>1156</v>
      </c>
      <c r="AT56" s="435">
        <v>0</v>
      </c>
      <c r="AU56" s="433">
        <v>0</v>
      </c>
      <c r="AV56" s="449" t="s">
        <v>1156</v>
      </c>
      <c r="AW56" s="363">
        <v>0</v>
      </c>
      <c r="AX56" s="363"/>
      <c r="AY56" s="363"/>
      <c r="AZ56" s="363">
        <v>0</v>
      </c>
      <c r="BA56" s="363"/>
      <c r="BB56" s="363"/>
      <c r="BC56" s="363">
        <v>0</v>
      </c>
      <c r="BD56" s="366"/>
      <c r="BE56" s="366"/>
      <c r="BF56" s="366">
        <f t="shared" si="2"/>
        <v>10</v>
      </c>
      <c r="BG56" s="366">
        <f t="shared" si="3"/>
        <v>10</v>
      </c>
    </row>
    <row r="57" spans="2:59" s="58" customFormat="1" ht="60.75" customHeight="1">
      <c r="B57" s="363" t="s">
        <v>198</v>
      </c>
      <c r="C57" s="720" t="s">
        <v>2474</v>
      </c>
      <c r="D57" s="852"/>
      <c r="E57" s="823"/>
      <c r="F57" s="823"/>
      <c r="G57" s="825"/>
      <c r="H57" s="825"/>
      <c r="I57" s="435" t="s">
        <v>1189</v>
      </c>
      <c r="J57" s="435" t="s">
        <v>998</v>
      </c>
      <c r="K57" s="435">
        <v>0.5</v>
      </c>
      <c r="L57" s="435" t="s">
        <v>1187</v>
      </c>
      <c r="M57" s="435" t="s">
        <v>1065</v>
      </c>
      <c r="N57" s="435" t="s">
        <v>1150</v>
      </c>
      <c r="O57" s="435" t="s">
        <v>1190</v>
      </c>
      <c r="P57" s="435" t="s">
        <v>1168</v>
      </c>
      <c r="Q57" s="436">
        <v>44197</v>
      </c>
      <c r="R57" s="436">
        <v>44561</v>
      </c>
      <c r="S57" s="435">
        <f t="shared" si="1"/>
        <v>0</v>
      </c>
      <c r="T57" s="435">
        <v>1</v>
      </c>
      <c r="U57" s="437">
        <f t="shared" si="0"/>
        <v>1</v>
      </c>
      <c r="V57" s="435">
        <v>0</v>
      </c>
      <c r="W57" s="435">
        <v>0</v>
      </c>
      <c r="X57" s="435" t="s">
        <v>190</v>
      </c>
      <c r="Y57" s="435">
        <v>0</v>
      </c>
      <c r="Z57" s="435">
        <v>0</v>
      </c>
      <c r="AA57" s="435" t="s">
        <v>2475</v>
      </c>
      <c r="AB57" s="435">
        <v>0</v>
      </c>
      <c r="AC57" s="435">
        <v>0</v>
      </c>
      <c r="AD57" s="438" t="s">
        <v>2476</v>
      </c>
      <c r="AE57" s="435">
        <v>0</v>
      </c>
      <c r="AF57" s="435">
        <v>0</v>
      </c>
      <c r="AG57" s="438" t="s">
        <v>2477</v>
      </c>
      <c r="AH57" s="435">
        <v>0</v>
      </c>
      <c r="AI57" s="444">
        <v>0</v>
      </c>
      <c r="AJ57" s="445" t="s">
        <v>2478</v>
      </c>
      <c r="AK57" s="435">
        <v>0</v>
      </c>
      <c r="AL57" s="446">
        <v>0</v>
      </c>
      <c r="AM57" s="447" t="s">
        <v>2479</v>
      </c>
      <c r="AN57" s="435">
        <v>0</v>
      </c>
      <c r="AO57" s="448">
        <v>0</v>
      </c>
      <c r="AP57" s="449" t="s">
        <v>1191</v>
      </c>
      <c r="AQ57" s="435">
        <v>0</v>
      </c>
      <c r="AR57" s="471">
        <v>0</v>
      </c>
      <c r="AS57" s="449" t="s">
        <v>1191</v>
      </c>
      <c r="AT57" s="435">
        <v>0</v>
      </c>
      <c r="AU57" s="433"/>
      <c r="AV57" s="434" t="s">
        <v>1192</v>
      </c>
      <c r="AW57" s="363">
        <v>0</v>
      </c>
      <c r="AX57" s="363"/>
      <c r="AY57" s="363"/>
      <c r="AZ57" s="363">
        <v>0</v>
      </c>
      <c r="BA57" s="363"/>
      <c r="BB57" s="363"/>
      <c r="BC57" s="363">
        <v>1</v>
      </c>
      <c r="BD57" s="366"/>
      <c r="BE57" s="366"/>
      <c r="BF57" s="366">
        <f t="shared" si="2"/>
        <v>0</v>
      </c>
      <c r="BG57" s="366">
        <f t="shared" si="3"/>
        <v>0</v>
      </c>
    </row>
    <row r="58" spans="2:59" s="58" customFormat="1" ht="60.75" customHeight="1">
      <c r="B58" s="363" t="s">
        <v>206</v>
      </c>
      <c r="C58" s="720" t="s">
        <v>2480</v>
      </c>
      <c r="D58" s="852"/>
      <c r="E58" s="823"/>
      <c r="F58" s="823"/>
      <c r="G58" s="825" t="s">
        <v>207</v>
      </c>
      <c r="H58" s="825" t="s">
        <v>1193</v>
      </c>
      <c r="I58" s="435" t="s">
        <v>1194</v>
      </c>
      <c r="J58" s="435" t="s">
        <v>998</v>
      </c>
      <c r="K58" s="435">
        <v>0.1</v>
      </c>
      <c r="L58" s="435" t="s">
        <v>1195</v>
      </c>
      <c r="M58" s="435" t="s">
        <v>74</v>
      </c>
      <c r="N58" s="435" t="s">
        <v>1150</v>
      </c>
      <c r="O58" s="435" t="s">
        <v>1188</v>
      </c>
      <c r="P58" s="435" t="s">
        <v>1168</v>
      </c>
      <c r="Q58" s="436">
        <v>44197</v>
      </c>
      <c r="R58" s="436">
        <v>44561</v>
      </c>
      <c r="S58" s="435">
        <f t="shared" si="1"/>
        <v>2</v>
      </c>
      <c r="T58" s="435">
        <v>2</v>
      </c>
      <c r="U58" s="437">
        <f t="shared" si="0"/>
        <v>2</v>
      </c>
      <c r="V58" s="435">
        <v>0</v>
      </c>
      <c r="W58" s="435">
        <v>0</v>
      </c>
      <c r="X58" s="435" t="s">
        <v>190</v>
      </c>
      <c r="Y58" s="435">
        <v>2</v>
      </c>
      <c r="Z58" s="435">
        <v>1</v>
      </c>
      <c r="AA58" s="435" t="s">
        <v>2481</v>
      </c>
      <c r="AB58" s="435">
        <v>0</v>
      </c>
      <c r="AC58" s="435">
        <v>1</v>
      </c>
      <c r="AD58" s="438" t="s">
        <v>2482</v>
      </c>
      <c r="AE58" s="435">
        <v>0</v>
      </c>
      <c r="AF58" s="435">
        <v>0</v>
      </c>
      <c r="AG58" s="438" t="s">
        <v>213</v>
      </c>
      <c r="AH58" s="435">
        <v>0</v>
      </c>
      <c r="AI58" s="444">
        <v>0</v>
      </c>
      <c r="AJ58" s="445" t="s">
        <v>2483</v>
      </c>
      <c r="AK58" s="435">
        <v>0</v>
      </c>
      <c r="AL58" s="446">
        <v>0</v>
      </c>
      <c r="AM58" s="447" t="s">
        <v>2484</v>
      </c>
      <c r="AN58" s="435">
        <v>0</v>
      </c>
      <c r="AO58" s="448">
        <v>0</v>
      </c>
      <c r="AP58" s="449" t="s">
        <v>2484</v>
      </c>
      <c r="AQ58" s="435">
        <v>0</v>
      </c>
      <c r="AR58" s="471">
        <v>0</v>
      </c>
      <c r="AS58" s="449" t="s">
        <v>1156</v>
      </c>
      <c r="AT58" s="435">
        <v>0</v>
      </c>
      <c r="AU58" s="433">
        <v>0</v>
      </c>
      <c r="AV58" s="434" t="s">
        <v>1156</v>
      </c>
      <c r="AW58" s="363">
        <v>0</v>
      </c>
      <c r="AX58" s="363"/>
      <c r="AY58" s="363"/>
      <c r="AZ58" s="363">
        <v>0</v>
      </c>
      <c r="BA58" s="363"/>
      <c r="BB58" s="363"/>
      <c r="BC58" s="363">
        <v>0</v>
      </c>
      <c r="BD58" s="366"/>
      <c r="BE58" s="366"/>
      <c r="BF58" s="366">
        <f t="shared" si="2"/>
        <v>2</v>
      </c>
      <c r="BG58" s="366">
        <f t="shared" si="3"/>
        <v>2</v>
      </c>
    </row>
    <row r="59" spans="2:59" s="58" customFormat="1" ht="60.75" customHeight="1">
      <c r="B59" s="363" t="s">
        <v>206</v>
      </c>
      <c r="C59" s="720" t="s">
        <v>2485</v>
      </c>
      <c r="D59" s="852"/>
      <c r="E59" s="823"/>
      <c r="F59" s="823"/>
      <c r="G59" s="825"/>
      <c r="H59" s="825"/>
      <c r="I59" s="435" t="s">
        <v>1196</v>
      </c>
      <c r="J59" s="435" t="s">
        <v>998</v>
      </c>
      <c r="K59" s="435">
        <v>0.2</v>
      </c>
      <c r="L59" s="435" t="s">
        <v>1195</v>
      </c>
      <c r="M59" s="435" t="s">
        <v>1065</v>
      </c>
      <c r="N59" s="435" t="s">
        <v>1150</v>
      </c>
      <c r="O59" s="435" t="s">
        <v>1197</v>
      </c>
      <c r="P59" s="435" t="s">
        <v>1168</v>
      </c>
      <c r="Q59" s="436">
        <v>44197</v>
      </c>
      <c r="R59" s="436">
        <v>44561</v>
      </c>
      <c r="S59" s="435">
        <f t="shared" si="1"/>
        <v>0</v>
      </c>
      <c r="T59" s="435">
        <v>1</v>
      </c>
      <c r="U59" s="437">
        <f t="shared" si="0"/>
        <v>1</v>
      </c>
      <c r="V59" s="435">
        <v>0</v>
      </c>
      <c r="W59" s="435">
        <v>0</v>
      </c>
      <c r="X59" s="435" t="s">
        <v>190</v>
      </c>
      <c r="Y59" s="435">
        <v>0</v>
      </c>
      <c r="Z59" s="435">
        <v>0</v>
      </c>
      <c r="AA59" s="435" t="s">
        <v>209</v>
      </c>
      <c r="AB59" s="435">
        <v>1</v>
      </c>
      <c r="AC59" s="435">
        <v>0</v>
      </c>
      <c r="AD59" s="438" t="s">
        <v>211</v>
      </c>
      <c r="AE59" s="435">
        <v>0</v>
      </c>
      <c r="AF59" s="435">
        <v>0</v>
      </c>
      <c r="AG59" s="438" t="s">
        <v>2486</v>
      </c>
      <c r="AH59" s="435">
        <v>0</v>
      </c>
      <c r="AI59" s="444">
        <v>0</v>
      </c>
      <c r="AJ59" s="445" t="s">
        <v>2486</v>
      </c>
      <c r="AK59" s="435">
        <v>0</v>
      </c>
      <c r="AL59" s="446">
        <v>0</v>
      </c>
      <c r="AM59" s="447" t="s">
        <v>2487</v>
      </c>
      <c r="AN59" s="435">
        <v>0</v>
      </c>
      <c r="AO59" s="448">
        <v>0</v>
      </c>
      <c r="AP59" s="449" t="s">
        <v>2488</v>
      </c>
      <c r="AQ59" s="435">
        <v>0</v>
      </c>
      <c r="AR59" s="471">
        <v>0</v>
      </c>
      <c r="AS59" s="449" t="s">
        <v>1198</v>
      </c>
      <c r="AT59" s="435">
        <v>0</v>
      </c>
      <c r="AU59" s="433"/>
      <c r="AV59" s="434" t="s">
        <v>1199</v>
      </c>
      <c r="AW59" s="363">
        <v>0</v>
      </c>
      <c r="AX59" s="363"/>
      <c r="AY59" s="363"/>
      <c r="AZ59" s="363">
        <v>0</v>
      </c>
      <c r="BA59" s="363"/>
      <c r="BB59" s="363"/>
      <c r="BC59" s="363">
        <v>0</v>
      </c>
      <c r="BD59" s="366"/>
      <c r="BE59" s="366"/>
      <c r="BF59" s="366">
        <f t="shared" si="2"/>
        <v>1</v>
      </c>
      <c r="BG59" s="366">
        <f t="shared" si="3"/>
        <v>0</v>
      </c>
    </row>
    <row r="60" spans="2:59" s="58" customFormat="1" ht="60.75" customHeight="1">
      <c r="B60" s="363" t="s">
        <v>206</v>
      </c>
      <c r="C60" s="720" t="s">
        <v>2489</v>
      </c>
      <c r="D60" s="852"/>
      <c r="E60" s="823"/>
      <c r="F60" s="823"/>
      <c r="G60" s="825"/>
      <c r="H60" s="825"/>
      <c r="I60" s="435" t="s">
        <v>1200</v>
      </c>
      <c r="J60" s="435" t="s">
        <v>998</v>
      </c>
      <c r="K60" s="435">
        <v>0.1</v>
      </c>
      <c r="L60" s="435" t="s">
        <v>1195</v>
      </c>
      <c r="M60" s="435" t="s">
        <v>74</v>
      </c>
      <c r="N60" s="435" t="s">
        <v>1150</v>
      </c>
      <c r="O60" s="435" t="s">
        <v>1188</v>
      </c>
      <c r="P60" s="435" t="s">
        <v>1168</v>
      </c>
      <c r="Q60" s="436">
        <v>44197</v>
      </c>
      <c r="R60" s="436">
        <v>44561</v>
      </c>
      <c r="S60" s="435">
        <f t="shared" si="1"/>
        <v>3</v>
      </c>
      <c r="T60" s="435">
        <v>3</v>
      </c>
      <c r="U60" s="437">
        <f t="shared" si="0"/>
        <v>3</v>
      </c>
      <c r="V60" s="435">
        <v>0</v>
      </c>
      <c r="W60" s="435">
        <v>0</v>
      </c>
      <c r="X60" s="435" t="s">
        <v>190</v>
      </c>
      <c r="Y60" s="435">
        <v>0</v>
      </c>
      <c r="Z60" s="435">
        <v>0</v>
      </c>
      <c r="AA60" s="435" t="s">
        <v>2490</v>
      </c>
      <c r="AB60" s="435">
        <v>0</v>
      </c>
      <c r="AC60" s="435">
        <v>0</v>
      </c>
      <c r="AD60" s="438" t="s">
        <v>2490</v>
      </c>
      <c r="AE60" s="435">
        <v>3</v>
      </c>
      <c r="AF60" s="435">
        <v>0</v>
      </c>
      <c r="AG60" s="438" t="s">
        <v>2491</v>
      </c>
      <c r="AH60" s="435">
        <v>0</v>
      </c>
      <c r="AI60" s="444">
        <v>0</v>
      </c>
      <c r="AJ60" s="445" t="s">
        <v>2491</v>
      </c>
      <c r="AK60" s="435">
        <v>0</v>
      </c>
      <c r="AL60" s="446">
        <v>0</v>
      </c>
      <c r="AM60" s="447" t="s">
        <v>2492</v>
      </c>
      <c r="AN60" s="435">
        <v>0</v>
      </c>
      <c r="AO60" s="448">
        <v>0</v>
      </c>
      <c r="AP60" s="449" t="s">
        <v>1201</v>
      </c>
      <c r="AQ60" s="435">
        <v>0</v>
      </c>
      <c r="AR60" s="471">
        <v>0</v>
      </c>
      <c r="AS60" s="449" t="s">
        <v>1201</v>
      </c>
      <c r="AT60" s="435">
        <v>0</v>
      </c>
      <c r="AU60" s="433">
        <v>3</v>
      </c>
      <c r="AV60" s="434" t="s">
        <v>1202</v>
      </c>
      <c r="AW60" s="363">
        <v>0</v>
      </c>
      <c r="AX60" s="363"/>
      <c r="AY60" s="363"/>
      <c r="AZ60" s="363">
        <v>0</v>
      </c>
      <c r="BA60" s="363"/>
      <c r="BB60" s="363"/>
      <c r="BC60" s="363">
        <v>0</v>
      </c>
      <c r="BD60" s="366"/>
      <c r="BE60" s="366"/>
      <c r="BF60" s="366">
        <f t="shared" si="2"/>
        <v>3</v>
      </c>
      <c r="BG60" s="366">
        <f t="shared" si="3"/>
        <v>3</v>
      </c>
    </row>
    <row r="61" spans="2:59" s="58" customFormat="1" ht="60.75" customHeight="1">
      <c r="B61" s="363" t="s">
        <v>206</v>
      </c>
      <c r="C61" s="720" t="s">
        <v>2493</v>
      </c>
      <c r="D61" s="852"/>
      <c r="E61" s="823"/>
      <c r="F61" s="823"/>
      <c r="G61" s="825"/>
      <c r="H61" s="825"/>
      <c r="I61" s="435" t="s">
        <v>1203</v>
      </c>
      <c r="J61" s="435" t="s">
        <v>998</v>
      </c>
      <c r="K61" s="435">
        <v>0.5</v>
      </c>
      <c r="L61" s="435" t="s">
        <v>1195</v>
      </c>
      <c r="M61" s="435" t="s">
        <v>90</v>
      </c>
      <c r="N61" s="435" t="s">
        <v>89</v>
      </c>
      <c r="O61" s="435" t="s">
        <v>1188</v>
      </c>
      <c r="P61" s="435" t="s">
        <v>1168</v>
      </c>
      <c r="Q61" s="436">
        <v>44197</v>
      </c>
      <c r="R61" s="436">
        <v>44561</v>
      </c>
      <c r="S61" s="435">
        <f t="shared" si="1"/>
        <v>0.43000000000000005</v>
      </c>
      <c r="T61" s="435">
        <v>1</v>
      </c>
      <c r="U61" s="437">
        <f t="shared" si="0"/>
        <v>1</v>
      </c>
      <c r="V61" s="435">
        <v>0</v>
      </c>
      <c r="W61" s="435">
        <v>0</v>
      </c>
      <c r="X61" s="435" t="s">
        <v>190</v>
      </c>
      <c r="Y61" s="435">
        <v>0</v>
      </c>
      <c r="Z61" s="439">
        <v>0</v>
      </c>
      <c r="AA61" s="435" t="s">
        <v>2494</v>
      </c>
      <c r="AB61" s="435">
        <v>0</v>
      </c>
      <c r="AC61" s="439">
        <v>0</v>
      </c>
      <c r="AD61" s="438" t="s">
        <v>2495</v>
      </c>
      <c r="AE61" s="435">
        <v>0</v>
      </c>
      <c r="AF61" s="439">
        <v>0</v>
      </c>
      <c r="AG61" s="438" t="s">
        <v>2494</v>
      </c>
      <c r="AH61" s="435">
        <v>0.1</v>
      </c>
      <c r="AI61" s="450">
        <v>0</v>
      </c>
      <c r="AJ61" s="445" t="s">
        <v>2494</v>
      </c>
      <c r="AK61" s="435">
        <v>0.1</v>
      </c>
      <c r="AL61" s="444">
        <v>0</v>
      </c>
      <c r="AM61" s="445" t="s">
        <v>2496</v>
      </c>
      <c r="AN61" s="435">
        <v>0.1</v>
      </c>
      <c r="AO61" s="451">
        <v>0</v>
      </c>
      <c r="AP61" s="452" t="s">
        <v>2497</v>
      </c>
      <c r="AQ61" s="435">
        <v>0.1</v>
      </c>
      <c r="AR61" s="452">
        <v>0.1</v>
      </c>
      <c r="AS61" s="452" t="s">
        <v>1204</v>
      </c>
      <c r="AT61" s="435">
        <v>0.1</v>
      </c>
      <c r="AU61" s="442" t="s">
        <v>2498</v>
      </c>
      <c r="AV61" s="443" t="s">
        <v>1205</v>
      </c>
      <c r="AW61" s="363">
        <v>0.1</v>
      </c>
      <c r="AX61" s="363"/>
      <c r="AY61" s="363"/>
      <c r="AZ61" s="363">
        <v>0.2</v>
      </c>
      <c r="BA61" s="363"/>
      <c r="BB61" s="363"/>
      <c r="BC61" s="363">
        <v>0.2</v>
      </c>
      <c r="BD61" s="366"/>
      <c r="BE61" s="366"/>
      <c r="BF61" s="366">
        <f t="shared" si="2"/>
        <v>0.5</v>
      </c>
      <c r="BG61" s="366">
        <f t="shared" si="3"/>
        <v>0.43000000000000005</v>
      </c>
    </row>
    <row r="62" spans="2:59" s="58" customFormat="1" ht="60.75" customHeight="1">
      <c r="B62" s="363" t="s">
        <v>206</v>
      </c>
      <c r="C62" s="720" t="s">
        <v>2499</v>
      </c>
      <c r="D62" s="852"/>
      <c r="E62" s="823"/>
      <c r="F62" s="823"/>
      <c r="G62" s="825"/>
      <c r="H62" s="825"/>
      <c r="I62" s="435" t="s">
        <v>1206</v>
      </c>
      <c r="J62" s="435" t="s">
        <v>1039</v>
      </c>
      <c r="K62" s="435">
        <v>0.1</v>
      </c>
      <c r="L62" s="435" t="s">
        <v>1195</v>
      </c>
      <c r="M62" s="435" t="s">
        <v>1065</v>
      </c>
      <c r="N62" s="435" t="s">
        <v>1150</v>
      </c>
      <c r="O62" s="435" t="s">
        <v>1197</v>
      </c>
      <c r="P62" s="435" t="s">
        <v>1168</v>
      </c>
      <c r="Q62" s="436">
        <v>44197</v>
      </c>
      <c r="R62" s="436">
        <v>44561</v>
      </c>
      <c r="S62" s="435">
        <f t="shared" si="1"/>
        <v>0</v>
      </c>
      <c r="T62" s="435">
        <v>1</v>
      </c>
      <c r="U62" s="437">
        <f t="shared" si="0"/>
        <v>1</v>
      </c>
      <c r="V62" s="435">
        <v>0</v>
      </c>
      <c r="W62" s="435">
        <v>0</v>
      </c>
      <c r="X62" s="435" t="s">
        <v>190</v>
      </c>
      <c r="Y62" s="435">
        <v>0</v>
      </c>
      <c r="Z62" s="435">
        <v>0</v>
      </c>
      <c r="AA62" s="435" t="s">
        <v>2500</v>
      </c>
      <c r="AB62" s="435">
        <v>0</v>
      </c>
      <c r="AC62" s="435">
        <v>0</v>
      </c>
      <c r="AD62" s="438" t="s">
        <v>2501</v>
      </c>
      <c r="AE62" s="435">
        <v>0</v>
      </c>
      <c r="AF62" s="435">
        <v>0</v>
      </c>
      <c r="AG62" s="438" t="s">
        <v>248</v>
      </c>
      <c r="AH62" s="435">
        <v>0</v>
      </c>
      <c r="AI62" s="435">
        <v>0</v>
      </c>
      <c r="AJ62" s="438" t="s">
        <v>2502</v>
      </c>
      <c r="AK62" s="435">
        <v>0</v>
      </c>
      <c r="AL62" s="428">
        <v>0</v>
      </c>
      <c r="AM62" s="432" t="s">
        <v>1207</v>
      </c>
      <c r="AN62" s="435">
        <v>0</v>
      </c>
      <c r="AO62" s="433">
        <v>0</v>
      </c>
      <c r="AP62" s="434" t="s">
        <v>1207</v>
      </c>
      <c r="AQ62" s="435">
        <v>0</v>
      </c>
      <c r="AR62" s="470">
        <v>0</v>
      </c>
      <c r="AS62" s="434" t="s">
        <v>1207</v>
      </c>
      <c r="AT62" s="435">
        <v>0</v>
      </c>
      <c r="AU62" s="433">
        <v>0</v>
      </c>
      <c r="AV62" s="434" t="s">
        <v>1208</v>
      </c>
      <c r="AW62" s="371">
        <v>0</v>
      </c>
      <c r="AX62" s="371"/>
      <c r="AY62" s="371"/>
      <c r="AZ62" s="371">
        <v>1</v>
      </c>
      <c r="BA62" s="371"/>
      <c r="BB62" s="371"/>
      <c r="BC62" s="371">
        <v>0</v>
      </c>
      <c r="BD62" s="40"/>
      <c r="BE62" s="40"/>
      <c r="BF62" s="366">
        <f t="shared" si="2"/>
        <v>0</v>
      </c>
      <c r="BG62" s="366">
        <f t="shared" si="3"/>
        <v>0</v>
      </c>
    </row>
    <row r="63" spans="2:59" s="58" customFormat="1" ht="60.75" customHeight="1">
      <c r="B63" s="363" t="s">
        <v>216</v>
      </c>
      <c r="C63" s="720" t="s">
        <v>2503</v>
      </c>
      <c r="D63" s="852"/>
      <c r="E63" s="823"/>
      <c r="F63" s="823"/>
      <c r="G63" s="825" t="s">
        <v>217</v>
      </c>
      <c r="H63" s="825" t="s">
        <v>1209</v>
      </c>
      <c r="I63" s="435" t="s">
        <v>1210</v>
      </c>
      <c r="J63" s="435" t="s">
        <v>998</v>
      </c>
      <c r="K63" s="435">
        <v>0.15</v>
      </c>
      <c r="L63" s="435" t="s">
        <v>1211</v>
      </c>
      <c r="M63" s="435" t="s">
        <v>1065</v>
      </c>
      <c r="N63" s="435" t="s">
        <v>1212</v>
      </c>
      <c r="O63" s="435" t="s">
        <v>1213</v>
      </c>
      <c r="P63" s="435" t="s">
        <v>1178</v>
      </c>
      <c r="Q63" s="436">
        <v>44197</v>
      </c>
      <c r="R63" s="436">
        <v>44561</v>
      </c>
      <c r="S63" s="435">
        <f t="shared" si="1"/>
        <v>0</v>
      </c>
      <c r="T63" s="435">
        <v>1</v>
      </c>
      <c r="U63" s="437">
        <f t="shared" si="0"/>
        <v>1</v>
      </c>
      <c r="V63" s="435">
        <v>0</v>
      </c>
      <c r="W63" s="435">
        <v>0</v>
      </c>
      <c r="X63" s="435" t="s">
        <v>2504</v>
      </c>
      <c r="Y63" s="435">
        <v>0</v>
      </c>
      <c r="Z63" s="435">
        <v>0</v>
      </c>
      <c r="AA63" s="435" t="s">
        <v>221</v>
      </c>
      <c r="AB63" s="435">
        <v>0</v>
      </c>
      <c r="AC63" s="435">
        <v>0</v>
      </c>
      <c r="AD63" s="438" t="s">
        <v>223</v>
      </c>
      <c r="AE63" s="435">
        <v>0</v>
      </c>
      <c r="AF63" s="435">
        <v>0</v>
      </c>
      <c r="AG63" s="438" t="s">
        <v>2505</v>
      </c>
      <c r="AH63" s="435">
        <v>0</v>
      </c>
      <c r="AI63" s="435">
        <v>0</v>
      </c>
      <c r="AJ63" s="438" t="s">
        <v>2506</v>
      </c>
      <c r="AK63" s="435">
        <v>0</v>
      </c>
      <c r="AL63" s="428">
        <v>0</v>
      </c>
      <c r="AM63" s="432" t="s">
        <v>2507</v>
      </c>
      <c r="AN63" s="435">
        <v>0</v>
      </c>
      <c r="AO63" s="433">
        <v>0</v>
      </c>
      <c r="AP63" s="434" t="s">
        <v>2508</v>
      </c>
      <c r="AQ63" s="435">
        <v>0</v>
      </c>
      <c r="AR63" s="470">
        <v>0</v>
      </c>
      <c r="AS63" s="472" t="s">
        <v>1214</v>
      </c>
      <c r="AT63" s="435">
        <v>0</v>
      </c>
      <c r="AU63" s="433">
        <v>0</v>
      </c>
      <c r="AV63" s="434" t="s">
        <v>1215</v>
      </c>
      <c r="AW63" s="371">
        <v>1</v>
      </c>
      <c r="AX63" s="371"/>
      <c r="AY63" s="371"/>
      <c r="AZ63" s="371">
        <v>0</v>
      </c>
      <c r="BA63" s="371"/>
      <c r="BB63" s="371"/>
      <c r="BC63" s="371">
        <v>0</v>
      </c>
      <c r="BD63" s="40"/>
      <c r="BE63" s="40"/>
      <c r="BF63" s="366">
        <f t="shared" si="2"/>
        <v>0</v>
      </c>
      <c r="BG63" s="366">
        <f t="shared" si="3"/>
        <v>0</v>
      </c>
    </row>
    <row r="64" spans="2:59" s="58" customFormat="1" ht="60.75" customHeight="1">
      <c r="B64" s="363" t="s">
        <v>216</v>
      </c>
      <c r="C64" s="720" t="s">
        <v>2509</v>
      </c>
      <c r="D64" s="852"/>
      <c r="E64" s="823"/>
      <c r="F64" s="823"/>
      <c r="G64" s="825"/>
      <c r="H64" s="825"/>
      <c r="I64" s="435" t="s">
        <v>1216</v>
      </c>
      <c r="J64" s="435" t="s">
        <v>998</v>
      </c>
      <c r="K64" s="435">
        <v>0.1</v>
      </c>
      <c r="L64" s="435" t="s">
        <v>1211</v>
      </c>
      <c r="M64" s="435" t="s">
        <v>1065</v>
      </c>
      <c r="N64" s="435" t="s">
        <v>1212</v>
      </c>
      <c r="O64" s="435" t="s">
        <v>1217</v>
      </c>
      <c r="P64" s="435" t="s">
        <v>1178</v>
      </c>
      <c r="Q64" s="436">
        <v>44197</v>
      </c>
      <c r="R64" s="436">
        <v>44561</v>
      </c>
      <c r="S64" s="435">
        <f t="shared" si="1"/>
        <v>0</v>
      </c>
      <c r="T64" s="435">
        <v>1</v>
      </c>
      <c r="U64" s="437">
        <f t="shared" si="0"/>
        <v>1</v>
      </c>
      <c r="V64" s="435">
        <v>0</v>
      </c>
      <c r="W64" s="435">
        <v>0</v>
      </c>
      <c r="X64" s="435" t="s">
        <v>2510</v>
      </c>
      <c r="Y64" s="435">
        <v>0</v>
      </c>
      <c r="Z64" s="435">
        <v>0</v>
      </c>
      <c r="AA64" s="435" t="s">
        <v>2510</v>
      </c>
      <c r="AB64" s="435">
        <v>0</v>
      </c>
      <c r="AC64" s="435">
        <v>0</v>
      </c>
      <c r="AD64" s="438" t="s">
        <v>2511</v>
      </c>
      <c r="AE64" s="435">
        <v>0</v>
      </c>
      <c r="AF64" s="435">
        <v>0</v>
      </c>
      <c r="AG64" s="438" t="s">
        <v>2512</v>
      </c>
      <c r="AH64" s="435">
        <v>0</v>
      </c>
      <c r="AI64" s="435">
        <v>0</v>
      </c>
      <c r="AJ64" s="438" t="s">
        <v>2506</v>
      </c>
      <c r="AK64" s="435">
        <v>0</v>
      </c>
      <c r="AL64" s="428">
        <v>0</v>
      </c>
      <c r="AM64" s="432" t="s">
        <v>2513</v>
      </c>
      <c r="AN64" s="435">
        <v>0</v>
      </c>
      <c r="AO64" s="433">
        <v>0</v>
      </c>
      <c r="AP64" s="434" t="s">
        <v>1219</v>
      </c>
      <c r="AQ64" s="435">
        <v>0</v>
      </c>
      <c r="AR64" s="470">
        <v>0</v>
      </c>
      <c r="AS64" s="473" t="s">
        <v>1218</v>
      </c>
      <c r="AT64" s="435">
        <v>0</v>
      </c>
      <c r="AU64" s="433">
        <v>0</v>
      </c>
      <c r="AV64" s="434" t="s">
        <v>1219</v>
      </c>
      <c r="AW64" s="371">
        <v>1</v>
      </c>
      <c r="AX64" s="371"/>
      <c r="AY64" s="371"/>
      <c r="AZ64" s="371">
        <v>0</v>
      </c>
      <c r="BA64" s="371"/>
      <c r="BB64" s="371"/>
      <c r="BC64" s="371">
        <v>0</v>
      </c>
      <c r="BD64" s="40"/>
      <c r="BE64" s="40"/>
      <c r="BF64" s="366">
        <f t="shared" si="2"/>
        <v>0</v>
      </c>
      <c r="BG64" s="366">
        <f t="shared" si="3"/>
        <v>0</v>
      </c>
    </row>
    <row r="65" spans="2:59" s="58" customFormat="1" ht="60.75" customHeight="1">
      <c r="B65" s="363" t="s">
        <v>216</v>
      </c>
      <c r="C65" s="720" t="s">
        <v>2514</v>
      </c>
      <c r="D65" s="852"/>
      <c r="E65" s="823"/>
      <c r="F65" s="823"/>
      <c r="G65" s="825"/>
      <c r="H65" s="825"/>
      <c r="I65" s="435" t="s">
        <v>1220</v>
      </c>
      <c r="J65" s="435" t="s">
        <v>998</v>
      </c>
      <c r="K65" s="435">
        <v>0.05</v>
      </c>
      <c r="L65" s="435" t="s">
        <v>1211</v>
      </c>
      <c r="M65" s="435" t="s">
        <v>1065</v>
      </c>
      <c r="N65" s="435" t="s">
        <v>1212</v>
      </c>
      <c r="O65" s="435" t="s">
        <v>1221</v>
      </c>
      <c r="P65" s="435" t="s">
        <v>1178</v>
      </c>
      <c r="Q65" s="436">
        <v>44197</v>
      </c>
      <c r="R65" s="436">
        <v>44561</v>
      </c>
      <c r="S65" s="435">
        <f t="shared" si="1"/>
        <v>0.8</v>
      </c>
      <c r="T65" s="435">
        <v>1</v>
      </c>
      <c r="U65" s="437">
        <f t="shared" si="0"/>
        <v>1</v>
      </c>
      <c r="V65" s="435">
        <v>0</v>
      </c>
      <c r="W65" s="435">
        <v>0</v>
      </c>
      <c r="X65" s="435" t="s">
        <v>2515</v>
      </c>
      <c r="Y65" s="435">
        <v>0</v>
      </c>
      <c r="Z65" s="435">
        <v>0</v>
      </c>
      <c r="AA65" s="435" t="s">
        <v>2516</v>
      </c>
      <c r="AB65" s="435">
        <v>0</v>
      </c>
      <c r="AC65" s="435">
        <v>0</v>
      </c>
      <c r="AD65" s="438" t="s">
        <v>2517</v>
      </c>
      <c r="AE65" s="435">
        <v>0</v>
      </c>
      <c r="AF65" s="435">
        <v>0</v>
      </c>
      <c r="AG65" s="438" t="s">
        <v>2518</v>
      </c>
      <c r="AH65" s="435">
        <v>0</v>
      </c>
      <c r="AI65" s="435">
        <v>0.8</v>
      </c>
      <c r="AJ65" s="438" t="s">
        <v>2519</v>
      </c>
      <c r="AK65" s="435">
        <v>0</v>
      </c>
      <c r="AL65" s="428">
        <v>0</v>
      </c>
      <c r="AM65" s="432" t="s">
        <v>1223</v>
      </c>
      <c r="AN65" s="435">
        <v>0</v>
      </c>
      <c r="AO65" s="433">
        <v>0</v>
      </c>
      <c r="AP65" s="434" t="s">
        <v>2520</v>
      </c>
      <c r="AQ65" s="435">
        <v>0</v>
      </c>
      <c r="AR65" s="470">
        <v>0</v>
      </c>
      <c r="AS65" s="434" t="s">
        <v>1222</v>
      </c>
      <c r="AT65" s="435">
        <v>0</v>
      </c>
      <c r="AU65" s="433">
        <v>0</v>
      </c>
      <c r="AV65" s="434" t="s">
        <v>1223</v>
      </c>
      <c r="AW65" s="371">
        <v>0</v>
      </c>
      <c r="AX65" s="371"/>
      <c r="AY65" s="371"/>
      <c r="AZ65" s="371">
        <v>0</v>
      </c>
      <c r="BA65" s="371"/>
      <c r="BB65" s="371"/>
      <c r="BC65" s="371">
        <v>1</v>
      </c>
      <c r="BD65" s="40"/>
      <c r="BE65" s="40"/>
      <c r="BF65" s="366">
        <f t="shared" si="2"/>
        <v>0</v>
      </c>
      <c r="BG65" s="366">
        <f t="shared" si="3"/>
        <v>0.8</v>
      </c>
    </row>
    <row r="66" spans="2:59" s="58" customFormat="1" ht="60.75" customHeight="1">
      <c r="B66" s="363" t="s">
        <v>216</v>
      </c>
      <c r="C66" s="720" t="s">
        <v>2521</v>
      </c>
      <c r="D66" s="852"/>
      <c r="E66" s="823"/>
      <c r="F66" s="823"/>
      <c r="G66" s="825"/>
      <c r="H66" s="825"/>
      <c r="I66" s="435" t="s">
        <v>1224</v>
      </c>
      <c r="J66" s="435" t="s">
        <v>998</v>
      </c>
      <c r="K66" s="435">
        <v>0.05</v>
      </c>
      <c r="L66" s="435" t="s">
        <v>1211</v>
      </c>
      <c r="M66" s="435" t="s">
        <v>1065</v>
      </c>
      <c r="N66" s="435" t="s">
        <v>1212</v>
      </c>
      <c r="O66" s="435" t="s">
        <v>1225</v>
      </c>
      <c r="P66" s="435" t="s">
        <v>1178</v>
      </c>
      <c r="Q66" s="436">
        <v>44197</v>
      </c>
      <c r="R66" s="436">
        <v>44561</v>
      </c>
      <c r="S66" s="435">
        <f t="shared" si="1"/>
        <v>0.05</v>
      </c>
      <c r="T66" s="435">
        <v>1</v>
      </c>
      <c r="U66" s="437">
        <f t="shared" si="0"/>
        <v>1</v>
      </c>
      <c r="V66" s="435">
        <v>0</v>
      </c>
      <c r="W66" s="435">
        <v>0</v>
      </c>
      <c r="X66" s="435" t="s">
        <v>2522</v>
      </c>
      <c r="Y66" s="435">
        <v>0</v>
      </c>
      <c r="Z66" s="435">
        <v>0</v>
      </c>
      <c r="AA66" s="435" t="s">
        <v>2522</v>
      </c>
      <c r="AB66" s="435">
        <v>0</v>
      </c>
      <c r="AC66" s="435">
        <v>0</v>
      </c>
      <c r="AD66" s="438" t="s">
        <v>2506</v>
      </c>
      <c r="AE66" s="435">
        <v>0</v>
      </c>
      <c r="AF66" s="435">
        <v>0</v>
      </c>
      <c r="AG66" s="438" t="s">
        <v>2523</v>
      </c>
      <c r="AH66" s="435">
        <v>0</v>
      </c>
      <c r="AI66" s="435">
        <v>0.05</v>
      </c>
      <c r="AJ66" s="438" t="s">
        <v>2524</v>
      </c>
      <c r="AK66" s="435">
        <v>0</v>
      </c>
      <c r="AL66" s="428">
        <v>0</v>
      </c>
      <c r="AM66" s="432" t="s">
        <v>2525</v>
      </c>
      <c r="AN66" s="435">
        <v>0</v>
      </c>
      <c r="AO66" s="433">
        <v>0</v>
      </c>
      <c r="AP66" s="434" t="s">
        <v>1227</v>
      </c>
      <c r="AQ66" s="435">
        <v>0</v>
      </c>
      <c r="AR66" s="470">
        <v>0</v>
      </c>
      <c r="AS66" s="434" t="s">
        <v>1226</v>
      </c>
      <c r="AT66" s="435">
        <v>0</v>
      </c>
      <c r="AU66" s="433">
        <v>0</v>
      </c>
      <c r="AV66" s="434" t="s">
        <v>1227</v>
      </c>
      <c r="AW66" s="371">
        <v>0</v>
      </c>
      <c r="AX66" s="371"/>
      <c r="AY66" s="371"/>
      <c r="AZ66" s="371">
        <v>1</v>
      </c>
      <c r="BA66" s="371"/>
      <c r="BB66" s="371"/>
      <c r="BC66" s="371">
        <v>0</v>
      </c>
      <c r="BD66" s="40"/>
      <c r="BE66" s="40"/>
      <c r="BF66" s="366">
        <f t="shared" si="2"/>
        <v>0</v>
      </c>
      <c r="BG66" s="366">
        <f t="shared" si="3"/>
        <v>0.05</v>
      </c>
    </row>
    <row r="67" spans="2:59" s="58" customFormat="1" ht="60.75" customHeight="1">
      <c r="B67" s="363" t="s">
        <v>216</v>
      </c>
      <c r="C67" s="720" t="s">
        <v>2526</v>
      </c>
      <c r="D67" s="852"/>
      <c r="E67" s="823"/>
      <c r="F67" s="823"/>
      <c r="G67" s="825"/>
      <c r="H67" s="825"/>
      <c r="I67" s="435" t="s">
        <v>1228</v>
      </c>
      <c r="J67" s="435" t="s">
        <v>1039</v>
      </c>
      <c r="K67" s="435">
        <v>0.05</v>
      </c>
      <c r="L67" s="435" t="s">
        <v>1211</v>
      </c>
      <c r="M67" s="435" t="s">
        <v>1065</v>
      </c>
      <c r="N67" s="435" t="s">
        <v>1229</v>
      </c>
      <c r="O67" s="435" t="s">
        <v>220</v>
      </c>
      <c r="P67" s="435" t="s">
        <v>1178</v>
      </c>
      <c r="Q67" s="436">
        <v>44197</v>
      </c>
      <c r="R67" s="436">
        <v>44561</v>
      </c>
      <c r="S67" s="435">
        <f t="shared" si="1"/>
        <v>0.3</v>
      </c>
      <c r="T67" s="435">
        <v>1</v>
      </c>
      <c r="U67" s="437">
        <f t="shared" si="0"/>
        <v>1</v>
      </c>
      <c r="V67" s="435">
        <v>0</v>
      </c>
      <c r="W67" s="435">
        <v>0</v>
      </c>
      <c r="X67" s="435" t="s">
        <v>2527</v>
      </c>
      <c r="Y67" s="435">
        <v>0</v>
      </c>
      <c r="Z67" s="435">
        <v>0</v>
      </c>
      <c r="AA67" s="435" t="s">
        <v>2528</v>
      </c>
      <c r="AB67" s="435">
        <v>0</v>
      </c>
      <c r="AC67" s="435">
        <v>0</v>
      </c>
      <c r="AD67" s="438" t="s">
        <v>2529</v>
      </c>
      <c r="AE67" s="435">
        <v>0</v>
      </c>
      <c r="AF67" s="435">
        <v>0</v>
      </c>
      <c r="AG67" s="438" t="s">
        <v>2530</v>
      </c>
      <c r="AH67" s="435">
        <v>0</v>
      </c>
      <c r="AI67" s="435">
        <v>0.3</v>
      </c>
      <c r="AJ67" s="438" t="s">
        <v>2531</v>
      </c>
      <c r="AK67" s="435">
        <v>1</v>
      </c>
      <c r="AL67" s="428">
        <v>0</v>
      </c>
      <c r="AM67" s="432" t="s">
        <v>2532</v>
      </c>
      <c r="AN67" s="435">
        <v>0</v>
      </c>
      <c r="AO67" s="433">
        <v>0</v>
      </c>
      <c r="AP67" s="434" t="s">
        <v>2533</v>
      </c>
      <c r="AQ67" s="435">
        <v>0</v>
      </c>
      <c r="AR67" s="470">
        <v>0</v>
      </c>
      <c r="AS67" s="434" t="s">
        <v>1230</v>
      </c>
      <c r="AT67" s="435">
        <v>0</v>
      </c>
      <c r="AU67" s="433">
        <v>0</v>
      </c>
      <c r="AV67" s="434" t="s">
        <v>1231</v>
      </c>
      <c r="AW67" s="371">
        <v>0</v>
      </c>
      <c r="AX67" s="371"/>
      <c r="AY67" s="371"/>
      <c r="AZ67" s="371">
        <v>0</v>
      </c>
      <c r="BA67" s="371"/>
      <c r="BB67" s="371"/>
      <c r="BC67" s="371">
        <v>0</v>
      </c>
      <c r="BD67" s="40"/>
      <c r="BE67" s="40"/>
      <c r="BF67" s="366">
        <f t="shared" si="2"/>
        <v>1</v>
      </c>
      <c r="BG67" s="366">
        <f t="shared" si="3"/>
        <v>0.3</v>
      </c>
    </row>
    <row r="68" spans="2:59" s="58" customFormat="1" ht="60.75" customHeight="1">
      <c r="B68" s="363" t="s">
        <v>216</v>
      </c>
      <c r="C68" s="720" t="s">
        <v>2534</v>
      </c>
      <c r="D68" s="852"/>
      <c r="E68" s="823"/>
      <c r="F68" s="823"/>
      <c r="G68" s="825"/>
      <c r="H68" s="825"/>
      <c r="I68" s="435" t="s">
        <v>1232</v>
      </c>
      <c r="J68" s="435" t="s">
        <v>1039</v>
      </c>
      <c r="K68" s="435">
        <v>0.15</v>
      </c>
      <c r="L68" s="435" t="s">
        <v>1211</v>
      </c>
      <c r="M68" s="435" t="s">
        <v>1065</v>
      </c>
      <c r="N68" s="435" t="s">
        <v>1229</v>
      </c>
      <c r="O68" s="435" t="s">
        <v>1233</v>
      </c>
      <c r="P68" s="435" t="s">
        <v>1178</v>
      </c>
      <c r="Q68" s="436">
        <v>44197</v>
      </c>
      <c r="R68" s="436">
        <v>44561</v>
      </c>
      <c r="S68" s="435">
        <f t="shared" si="1"/>
        <v>1</v>
      </c>
      <c r="T68" s="435">
        <v>1</v>
      </c>
      <c r="U68" s="437">
        <f t="shared" si="0"/>
        <v>1</v>
      </c>
      <c r="V68" s="435">
        <v>0</v>
      </c>
      <c r="W68" s="435">
        <v>0</v>
      </c>
      <c r="X68" s="435" t="s">
        <v>190</v>
      </c>
      <c r="Y68" s="435">
        <v>0</v>
      </c>
      <c r="Z68" s="435">
        <v>0</v>
      </c>
      <c r="AA68" s="435" t="s">
        <v>2535</v>
      </c>
      <c r="AB68" s="435">
        <v>0</v>
      </c>
      <c r="AC68" s="435">
        <v>0</v>
      </c>
      <c r="AD68" s="438" t="s">
        <v>2536</v>
      </c>
      <c r="AE68" s="435">
        <v>1</v>
      </c>
      <c r="AF68" s="435">
        <v>1</v>
      </c>
      <c r="AG68" s="438" t="s">
        <v>2537</v>
      </c>
      <c r="AH68" s="435">
        <v>0</v>
      </c>
      <c r="AI68" s="435">
        <v>0</v>
      </c>
      <c r="AJ68" s="438" t="s">
        <v>2538</v>
      </c>
      <c r="AK68" s="435">
        <v>0</v>
      </c>
      <c r="AL68" s="428">
        <v>0</v>
      </c>
      <c r="AM68" s="432" t="s">
        <v>1054</v>
      </c>
      <c r="AN68" s="435">
        <v>0</v>
      </c>
      <c r="AO68" s="433">
        <v>0</v>
      </c>
      <c r="AP68" s="434" t="s">
        <v>1156</v>
      </c>
      <c r="AQ68" s="435">
        <v>0</v>
      </c>
      <c r="AR68" s="470">
        <v>0</v>
      </c>
      <c r="AS68" s="434" t="s">
        <v>1156</v>
      </c>
      <c r="AT68" s="435">
        <v>0</v>
      </c>
      <c r="AU68" s="433">
        <v>0</v>
      </c>
      <c r="AV68" s="434" t="s">
        <v>1156</v>
      </c>
      <c r="AW68" s="371">
        <v>0</v>
      </c>
      <c r="AX68" s="371"/>
      <c r="AY68" s="371"/>
      <c r="AZ68" s="371">
        <v>0</v>
      </c>
      <c r="BA68" s="371"/>
      <c r="BB68" s="371"/>
      <c r="BC68" s="371">
        <v>0</v>
      </c>
      <c r="BD68" s="40"/>
      <c r="BE68" s="40"/>
      <c r="BF68" s="366">
        <f t="shared" si="2"/>
        <v>1</v>
      </c>
      <c r="BG68" s="366">
        <f t="shared" si="3"/>
        <v>1</v>
      </c>
    </row>
    <row r="69" spans="2:59" s="58" customFormat="1" ht="60.75" customHeight="1">
      <c r="B69" s="363" t="s">
        <v>216</v>
      </c>
      <c r="C69" s="720" t="s">
        <v>2539</v>
      </c>
      <c r="D69" s="852"/>
      <c r="E69" s="823"/>
      <c r="F69" s="823"/>
      <c r="G69" s="825"/>
      <c r="H69" s="825"/>
      <c r="I69" s="435" t="s">
        <v>1234</v>
      </c>
      <c r="J69" s="435" t="s">
        <v>1039</v>
      </c>
      <c r="K69" s="435">
        <v>0.05</v>
      </c>
      <c r="L69" s="435" t="s">
        <v>1211</v>
      </c>
      <c r="M69" s="435" t="s">
        <v>1065</v>
      </c>
      <c r="N69" s="435" t="s">
        <v>1229</v>
      </c>
      <c r="O69" s="435" t="s">
        <v>1233</v>
      </c>
      <c r="P69" s="435" t="s">
        <v>1178</v>
      </c>
      <c r="Q69" s="436">
        <v>44197</v>
      </c>
      <c r="R69" s="436">
        <v>44561</v>
      </c>
      <c r="S69" s="435">
        <f t="shared" si="1"/>
        <v>1</v>
      </c>
      <c r="T69" s="435">
        <v>1</v>
      </c>
      <c r="U69" s="437">
        <f t="shared" si="0"/>
        <v>1</v>
      </c>
      <c r="V69" s="435">
        <v>0</v>
      </c>
      <c r="W69" s="435">
        <v>0</v>
      </c>
      <c r="X69" s="435" t="s">
        <v>2522</v>
      </c>
      <c r="Y69" s="435">
        <v>0</v>
      </c>
      <c r="Z69" s="435">
        <v>0</v>
      </c>
      <c r="AA69" s="435" t="s">
        <v>2522</v>
      </c>
      <c r="AB69" s="435">
        <v>0</v>
      </c>
      <c r="AC69" s="435">
        <v>0</v>
      </c>
      <c r="AD69" s="438" t="s">
        <v>2506</v>
      </c>
      <c r="AE69" s="435">
        <v>0</v>
      </c>
      <c r="AF69" s="435">
        <v>0</v>
      </c>
      <c r="AG69" s="438" t="s">
        <v>2540</v>
      </c>
      <c r="AH69" s="435">
        <v>1</v>
      </c>
      <c r="AI69" s="435">
        <v>1</v>
      </c>
      <c r="AJ69" s="438" t="s">
        <v>2541</v>
      </c>
      <c r="AK69" s="435">
        <v>0</v>
      </c>
      <c r="AL69" s="428">
        <v>0</v>
      </c>
      <c r="AM69" s="432" t="s">
        <v>2542</v>
      </c>
      <c r="AN69" s="435">
        <v>0</v>
      </c>
      <c r="AO69" s="433">
        <v>0</v>
      </c>
      <c r="AP69" s="434" t="s">
        <v>1156</v>
      </c>
      <c r="AQ69" s="435">
        <v>0</v>
      </c>
      <c r="AR69" s="470">
        <v>0</v>
      </c>
      <c r="AS69" s="434" t="s">
        <v>1156</v>
      </c>
      <c r="AT69" s="435">
        <v>0</v>
      </c>
      <c r="AU69" s="433">
        <v>0</v>
      </c>
      <c r="AV69" s="434" t="s">
        <v>1156</v>
      </c>
      <c r="AW69" s="371">
        <v>0</v>
      </c>
      <c r="AX69" s="371"/>
      <c r="AY69" s="371"/>
      <c r="AZ69" s="371">
        <v>0</v>
      </c>
      <c r="BA69" s="371"/>
      <c r="BB69" s="371"/>
      <c r="BC69" s="371">
        <v>0</v>
      </c>
      <c r="BD69" s="40"/>
      <c r="BE69" s="40"/>
      <c r="BF69" s="366">
        <f t="shared" si="2"/>
        <v>1</v>
      </c>
      <c r="BG69" s="366">
        <f t="shared" si="3"/>
        <v>1</v>
      </c>
    </row>
    <row r="70" spans="2:59" s="58" customFormat="1" ht="60.75" customHeight="1">
      <c r="B70" s="363" t="s">
        <v>216</v>
      </c>
      <c r="C70" s="720" t="s">
        <v>2543</v>
      </c>
      <c r="D70" s="852"/>
      <c r="E70" s="823"/>
      <c r="F70" s="823"/>
      <c r="G70" s="825"/>
      <c r="H70" s="825"/>
      <c r="I70" s="435" t="s">
        <v>1235</v>
      </c>
      <c r="J70" s="435" t="s">
        <v>1039</v>
      </c>
      <c r="K70" s="435">
        <v>0.05</v>
      </c>
      <c r="L70" s="435" t="s">
        <v>1211</v>
      </c>
      <c r="M70" s="435" t="s">
        <v>1065</v>
      </c>
      <c r="N70" s="435" t="s">
        <v>220</v>
      </c>
      <c r="O70" s="435" t="s">
        <v>1233</v>
      </c>
      <c r="P70" s="435" t="s">
        <v>1178</v>
      </c>
      <c r="Q70" s="436">
        <v>44197</v>
      </c>
      <c r="R70" s="436">
        <v>44561</v>
      </c>
      <c r="S70" s="435">
        <f t="shared" si="1"/>
        <v>0</v>
      </c>
      <c r="T70" s="435">
        <v>1</v>
      </c>
      <c r="U70" s="437">
        <f t="shared" si="0"/>
        <v>1</v>
      </c>
      <c r="V70" s="435">
        <v>0</v>
      </c>
      <c r="W70" s="435">
        <v>0</v>
      </c>
      <c r="X70" s="435" t="s">
        <v>2544</v>
      </c>
      <c r="Y70" s="435">
        <v>0</v>
      </c>
      <c r="Z70" s="435">
        <v>0</v>
      </c>
      <c r="AA70" s="435" t="s">
        <v>2544</v>
      </c>
      <c r="AB70" s="435">
        <v>0</v>
      </c>
      <c r="AC70" s="435">
        <v>0</v>
      </c>
      <c r="AD70" s="438" t="s">
        <v>2506</v>
      </c>
      <c r="AE70" s="435">
        <v>0</v>
      </c>
      <c r="AF70" s="435">
        <v>0</v>
      </c>
      <c r="AG70" s="438" t="s">
        <v>2506</v>
      </c>
      <c r="AH70" s="435">
        <v>0</v>
      </c>
      <c r="AI70" s="435">
        <v>0</v>
      </c>
      <c r="AJ70" s="438" t="s">
        <v>2506</v>
      </c>
      <c r="AK70" s="435">
        <v>0</v>
      </c>
      <c r="AL70" s="428">
        <v>0</v>
      </c>
      <c r="AM70" s="432" t="s">
        <v>2545</v>
      </c>
      <c r="AN70" s="435">
        <v>0</v>
      </c>
      <c r="AO70" s="433">
        <v>0</v>
      </c>
      <c r="AP70" s="434" t="s">
        <v>2546</v>
      </c>
      <c r="AQ70" s="435">
        <v>1</v>
      </c>
      <c r="AR70" s="470">
        <v>0</v>
      </c>
      <c r="AS70" s="434" t="s">
        <v>1236</v>
      </c>
      <c r="AT70" s="435">
        <v>0</v>
      </c>
      <c r="AU70" s="433">
        <v>0</v>
      </c>
      <c r="AV70" s="434" t="s">
        <v>1237</v>
      </c>
      <c r="AW70" s="371">
        <v>0</v>
      </c>
      <c r="AX70" s="371"/>
      <c r="AY70" s="371"/>
      <c r="AZ70" s="371">
        <v>0</v>
      </c>
      <c r="BA70" s="371"/>
      <c r="BB70" s="371"/>
      <c r="BC70" s="371">
        <v>0</v>
      </c>
      <c r="BD70" s="40"/>
      <c r="BE70" s="40"/>
      <c r="BF70" s="366">
        <f t="shared" si="2"/>
        <v>1</v>
      </c>
      <c r="BG70" s="366">
        <f t="shared" si="3"/>
        <v>0</v>
      </c>
    </row>
    <row r="71" spans="2:59" s="58" customFormat="1" ht="60.75" customHeight="1">
      <c r="B71" s="363" t="s">
        <v>216</v>
      </c>
      <c r="C71" s="720" t="s">
        <v>2547</v>
      </c>
      <c r="D71" s="852"/>
      <c r="E71" s="823"/>
      <c r="F71" s="823"/>
      <c r="G71" s="825"/>
      <c r="H71" s="825"/>
      <c r="I71" s="435" t="s">
        <v>1238</v>
      </c>
      <c r="J71" s="435" t="s">
        <v>1039</v>
      </c>
      <c r="K71" s="435">
        <v>0.05</v>
      </c>
      <c r="L71" s="435" t="s">
        <v>1211</v>
      </c>
      <c r="M71" s="435" t="s">
        <v>1065</v>
      </c>
      <c r="N71" s="435" t="s">
        <v>1229</v>
      </c>
      <c r="O71" s="435" t="s">
        <v>220</v>
      </c>
      <c r="P71" s="435" t="s">
        <v>1178</v>
      </c>
      <c r="Q71" s="436">
        <v>44197</v>
      </c>
      <c r="R71" s="436">
        <v>44561</v>
      </c>
      <c r="S71" s="435">
        <f t="shared" si="1"/>
        <v>0</v>
      </c>
      <c r="T71" s="435">
        <v>1</v>
      </c>
      <c r="U71" s="437">
        <f t="shared" si="0"/>
        <v>1</v>
      </c>
      <c r="V71" s="435">
        <v>0</v>
      </c>
      <c r="W71" s="435">
        <v>0</v>
      </c>
      <c r="X71" s="435" t="s">
        <v>2548</v>
      </c>
      <c r="Y71" s="435">
        <v>0</v>
      </c>
      <c r="Z71" s="435">
        <v>0</v>
      </c>
      <c r="AA71" s="435" t="s">
        <v>2548</v>
      </c>
      <c r="AB71" s="435">
        <v>0</v>
      </c>
      <c r="AC71" s="435">
        <v>0</v>
      </c>
      <c r="AD71" s="438" t="s">
        <v>2506</v>
      </c>
      <c r="AE71" s="435">
        <v>0</v>
      </c>
      <c r="AF71" s="435">
        <v>0</v>
      </c>
      <c r="AG71" s="438" t="s">
        <v>2506</v>
      </c>
      <c r="AH71" s="435">
        <v>0</v>
      </c>
      <c r="AI71" s="435">
        <v>0</v>
      </c>
      <c r="AJ71" s="438" t="s">
        <v>2506</v>
      </c>
      <c r="AK71" s="435">
        <v>0</v>
      </c>
      <c r="AL71" s="428">
        <v>0</v>
      </c>
      <c r="AM71" s="432" t="s">
        <v>2549</v>
      </c>
      <c r="AN71" s="435">
        <v>0</v>
      </c>
      <c r="AO71" s="433">
        <v>0</v>
      </c>
      <c r="AP71" s="434" t="s">
        <v>1227</v>
      </c>
      <c r="AQ71" s="435">
        <v>0</v>
      </c>
      <c r="AR71" s="470">
        <v>0</v>
      </c>
      <c r="AS71" s="474" t="s">
        <v>1239</v>
      </c>
      <c r="AT71" s="435">
        <v>1</v>
      </c>
      <c r="AU71" s="433">
        <v>0</v>
      </c>
      <c r="AV71" s="434" t="s">
        <v>1240</v>
      </c>
      <c r="AW71" s="371">
        <v>0</v>
      </c>
      <c r="AX71" s="371"/>
      <c r="AY71" s="371"/>
      <c r="AZ71" s="371">
        <v>0</v>
      </c>
      <c r="BA71" s="371"/>
      <c r="BB71" s="371"/>
      <c r="BC71" s="371">
        <v>0</v>
      </c>
      <c r="BD71" s="40"/>
      <c r="BE71" s="40"/>
      <c r="BF71" s="366">
        <f t="shared" ref="BF71:BF112" si="5">+V71+Y71+AB71+AE71+AH71+AK71+AN71+AQ71+AT71</f>
        <v>1</v>
      </c>
      <c r="BG71" s="366">
        <f t="shared" ref="BG71:BG112" si="6">+W71+Z71+AC71+AF71+AI71+AL71+AO71+AR71+AU71</f>
        <v>0</v>
      </c>
    </row>
    <row r="72" spans="2:59" s="58" customFormat="1" ht="60.75" customHeight="1">
      <c r="B72" s="363" t="s">
        <v>216</v>
      </c>
      <c r="C72" s="720" t="s">
        <v>2550</v>
      </c>
      <c r="D72" s="852"/>
      <c r="E72" s="823"/>
      <c r="F72" s="823"/>
      <c r="G72" s="825"/>
      <c r="H72" s="825"/>
      <c r="I72" s="435" t="s">
        <v>1241</v>
      </c>
      <c r="J72" s="435" t="s">
        <v>998</v>
      </c>
      <c r="K72" s="435">
        <v>0.05</v>
      </c>
      <c r="L72" s="435" t="s">
        <v>1211</v>
      </c>
      <c r="M72" s="435" t="s">
        <v>1065</v>
      </c>
      <c r="N72" s="435" t="s">
        <v>1242</v>
      </c>
      <c r="O72" s="435" t="s">
        <v>1243</v>
      </c>
      <c r="P72" s="435" t="s">
        <v>1178</v>
      </c>
      <c r="Q72" s="436">
        <v>44197</v>
      </c>
      <c r="R72" s="436">
        <v>44561</v>
      </c>
      <c r="S72" s="435">
        <f t="shared" si="1"/>
        <v>1</v>
      </c>
      <c r="T72" s="435">
        <v>1</v>
      </c>
      <c r="U72" s="437">
        <f t="shared" si="0"/>
        <v>1</v>
      </c>
      <c r="V72" s="435">
        <v>0</v>
      </c>
      <c r="W72" s="435">
        <v>0</v>
      </c>
      <c r="X72" s="435" t="s">
        <v>190</v>
      </c>
      <c r="Y72" s="435">
        <v>0</v>
      </c>
      <c r="Z72" s="435">
        <v>1</v>
      </c>
      <c r="AA72" s="435" t="s">
        <v>2551</v>
      </c>
      <c r="AB72" s="435">
        <v>0</v>
      </c>
      <c r="AC72" s="435">
        <v>0</v>
      </c>
      <c r="AD72" s="438" t="s">
        <v>2552</v>
      </c>
      <c r="AE72" s="435">
        <v>1</v>
      </c>
      <c r="AF72" s="435">
        <v>0</v>
      </c>
      <c r="AG72" s="438" t="s">
        <v>2552</v>
      </c>
      <c r="AH72" s="435">
        <v>0</v>
      </c>
      <c r="AI72" s="435">
        <v>0</v>
      </c>
      <c r="AJ72" s="438" t="s">
        <v>2552</v>
      </c>
      <c r="AK72" s="435">
        <v>0</v>
      </c>
      <c r="AL72" s="428">
        <v>0</v>
      </c>
      <c r="AM72" s="432" t="s">
        <v>1054</v>
      </c>
      <c r="AN72" s="435">
        <v>0</v>
      </c>
      <c r="AO72" s="433">
        <v>0</v>
      </c>
      <c r="AP72" s="434" t="s">
        <v>1156</v>
      </c>
      <c r="AQ72" s="435">
        <v>0</v>
      </c>
      <c r="AR72" s="470">
        <v>0</v>
      </c>
      <c r="AS72" s="434" t="s">
        <v>1156</v>
      </c>
      <c r="AT72" s="435">
        <v>0</v>
      </c>
      <c r="AU72" s="433">
        <v>0</v>
      </c>
      <c r="AV72" s="434" t="s">
        <v>1156</v>
      </c>
      <c r="AW72" s="371">
        <v>0</v>
      </c>
      <c r="AX72" s="371"/>
      <c r="AY72" s="371"/>
      <c r="AZ72" s="371">
        <v>0</v>
      </c>
      <c r="BA72" s="371"/>
      <c r="BB72" s="371"/>
      <c r="BC72" s="371">
        <v>0</v>
      </c>
      <c r="BD72" s="40"/>
      <c r="BE72" s="40"/>
      <c r="BF72" s="366">
        <f t="shared" si="5"/>
        <v>1</v>
      </c>
      <c r="BG72" s="366">
        <f t="shared" si="6"/>
        <v>1</v>
      </c>
    </row>
    <row r="73" spans="2:59" s="58" customFormat="1" ht="60.75" customHeight="1">
      <c r="B73" s="363" t="s">
        <v>216</v>
      </c>
      <c r="C73" s="720" t="s">
        <v>2553</v>
      </c>
      <c r="D73" s="852"/>
      <c r="E73" s="823"/>
      <c r="F73" s="823"/>
      <c r="G73" s="825"/>
      <c r="H73" s="825"/>
      <c r="I73" s="435" t="s">
        <v>1244</v>
      </c>
      <c r="J73" s="435" t="s">
        <v>998</v>
      </c>
      <c r="K73" s="435">
        <v>0.15</v>
      </c>
      <c r="L73" s="435" t="s">
        <v>1211</v>
      </c>
      <c r="M73" s="435" t="s">
        <v>1065</v>
      </c>
      <c r="N73" s="435" t="s">
        <v>1242</v>
      </c>
      <c r="O73" s="435" t="s">
        <v>1243</v>
      </c>
      <c r="P73" s="435" t="s">
        <v>1178</v>
      </c>
      <c r="Q73" s="436">
        <v>44197</v>
      </c>
      <c r="R73" s="436">
        <v>44561</v>
      </c>
      <c r="S73" s="435">
        <f t="shared" si="1"/>
        <v>1</v>
      </c>
      <c r="T73" s="435">
        <v>1</v>
      </c>
      <c r="U73" s="437">
        <f t="shared" si="0"/>
        <v>1</v>
      </c>
      <c r="V73" s="435">
        <v>0</v>
      </c>
      <c r="W73" s="435">
        <v>0</v>
      </c>
      <c r="X73" s="435" t="s">
        <v>190</v>
      </c>
      <c r="Y73" s="435">
        <v>0</v>
      </c>
      <c r="Z73" s="435">
        <v>0</v>
      </c>
      <c r="AA73" s="435" t="s">
        <v>2554</v>
      </c>
      <c r="AB73" s="435">
        <v>1</v>
      </c>
      <c r="AC73" s="435">
        <v>1</v>
      </c>
      <c r="AD73" s="438" t="s">
        <v>2555</v>
      </c>
      <c r="AE73" s="435">
        <v>0</v>
      </c>
      <c r="AF73" s="435">
        <v>0</v>
      </c>
      <c r="AG73" s="438" t="s">
        <v>2556</v>
      </c>
      <c r="AH73" s="435">
        <v>0</v>
      </c>
      <c r="AI73" s="435">
        <v>0</v>
      </c>
      <c r="AJ73" s="438" t="s">
        <v>2557</v>
      </c>
      <c r="AK73" s="435">
        <v>0</v>
      </c>
      <c r="AL73" s="428">
        <v>0</v>
      </c>
      <c r="AM73" s="432" t="s">
        <v>2558</v>
      </c>
      <c r="AN73" s="435">
        <v>0</v>
      </c>
      <c r="AO73" s="433">
        <v>0</v>
      </c>
      <c r="AP73" s="434" t="s">
        <v>1156</v>
      </c>
      <c r="AQ73" s="435">
        <v>0</v>
      </c>
      <c r="AR73" s="470">
        <v>0</v>
      </c>
      <c r="AS73" s="434" t="s">
        <v>1156</v>
      </c>
      <c r="AT73" s="435">
        <v>0</v>
      </c>
      <c r="AU73" s="433">
        <v>0</v>
      </c>
      <c r="AV73" s="434" t="s">
        <v>1156</v>
      </c>
      <c r="AW73" s="371">
        <v>0</v>
      </c>
      <c r="AX73" s="371"/>
      <c r="AY73" s="371"/>
      <c r="AZ73" s="371">
        <v>0</v>
      </c>
      <c r="BA73" s="371"/>
      <c r="BB73" s="371"/>
      <c r="BC73" s="371">
        <v>0</v>
      </c>
      <c r="BD73" s="40"/>
      <c r="BE73" s="40"/>
      <c r="BF73" s="366">
        <f t="shared" si="5"/>
        <v>1</v>
      </c>
      <c r="BG73" s="366">
        <f t="shared" si="6"/>
        <v>1</v>
      </c>
    </row>
    <row r="74" spans="2:59" s="58" customFormat="1" ht="60.75" customHeight="1">
      <c r="B74" s="363" t="s">
        <v>216</v>
      </c>
      <c r="C74" s="720" t="s">
        <v>2559</v>
      </c>
      <c r="D74" s="852"/>
      <c r="E74" s="823"/>
      <c r="F74" s="823"/>
      <c r="G74" s="825"/>
      <c r="H74" s="825"/>
      <c r="I74" s="435" t="s">
        <v>1245</v>
      </c>
      <c r="J74" s="435" t="s">
        <v>998</v>
      </c>
      <c r="K74" s="435">
        <v>0.05</v>
      </c>
      <c r="L74" s="435" t="s">
        <v>1211</v>
      </c>
      <c r="M74" s="435" t="s">
        <v>74</v>
      </c>
      <c r="N74" s="435" t="s">
        <v>1242</v>
      </c>
      <c r="O74" s="435" t="s">
        <v>1246</v>
      </c>
      <c r="P74" s="435" t="s">
        <v>1178</v>
      </c>
      <c r="Q74" s="436">
        <v>44197</v>
      </c>
      <c r="R74" s="436">
        <v>44561</v>
      </c>
      <c r="S74" s="435">
        <f t="shared" si="1"/>
        <v>12</v>
      </c>
      <c r="T74" s="435">
        <v>15</v>
      </c>
      <c r="U74" s="437">
        <f t="shared" si="0"/>
        <v>15</v>
      </c>
      <c r="V74" s="435">
        <v>0</v>
      </c>
      <c r="W74" s="435">
        <v>0</v>
      </c>
      <c r="X74" s="435" t="s">
        <v>190</v>
      </c>
      <c r="Y74" s="435">
        <v>0</v>
      </c>
      <c r="Z74" s="435">
        <v>0</v>
      </c>
      <c r="AA74" s="435" t="s">
        <v>190</v>
      </c>
      <c r="AB74" s="435">
        <v>1</v>
      </c>
      <c r="AC74" s="435">
        <v>1</v>
      </c>
      <c r="AD74" s="438" t="s">
        <v>2560</v>
      </c>
      <c r="AE74" s="435">
        <v>2</v>
      </c>
      <c r="AF74" s="435">
        <v>2</v>
      </c>
      <c r="AG74" s="438" t="s">
        <v>2561</v>
      </c>
      <c r="AH74" s="435">
        <v>2</v>
      </c>
      <c r="AI74" s="435">
        <v>0</v>
      </c>
      <c r="AJ74" s="438" t="s">
        <v>2562</v>
      </c>
      <c r="AK74" s="435">
        <v>2</v>
      </c>
      <c r="AL74" s="428">
        <v>3</v>
      </c>
      <c r="AM74" s="432" t="s">
        <v>2563</v>
      </c>
      <c r="AN74" s="435">
        <v>3</v>
      </c>
      <c r="AO74" s="433">
        <v>1</v>
      </c>
      <c r="AP74" s="434" t="s">
        <v>1248</v>
      </c>
      <c r="AQ74" s="435">
        <v>1</v>
      </c>
      <c r="AR74" s="470">
        <v>5</v>
      </c>
      <c r="AS74" s="434" t="s">
        <v>1247</v>
      </c>
      <c r="AT74" s="435">
        <v>1</v>
      </c>
      <c r="AU74" s="433">
        <v>0</v>
      </c>
      <c r="AV74" s="434" t="s">
        <v>1248</v>
      </c>
      <c r="AW74" s="371">
        <v>1</v>
      </c>
      <c r="AX74" s="371"/>
      <c r="AY74" s="371"/>
      <c r="AZ74" s="371">
        <v>1</v>
      </c>
      <c r="BA74" s="371"/>
      <c r="BB74" s="371"/>
      <c r="BC74" s="371">
        <v>1</v>
      </c>
      <c r="BD74" s="40"/>
      <c r="BE74" s="40"/>
      <c r="BF74" s="366">
        <f t="shared" si="5"/>
        <v>12</v>
      </c>
      <c r="BG74" s="366">
        <f t="shared" si="6"/>
        <v>12</v>
      </c>
    </row>
    <row r="75" spans="2:59" s="58" customFormat="1" ht="60.75" customHeight="1">
      <c r="B75" s="363" t="s">
        <v>216</v>
      </c>
      <c r="C75" s="720" t="s">
        <v>2564</v>
      </c>
      <c r="D75" s="852"/>
      <c r="E75" s="823"/>
      <c r="F75" s="823"/>
      <c r="G75" s="825"/>
      <c r="H75" s="825"/>
      <c r="I75" s="435" t="s">
        <v>1249</v>
      </c>
      <c r="J75" s="435" t="s">
        <v>998</v>
      </c>
      <c r="K75" s="435">
        <v>0.05</v>
      </c>
      <c r="L75" s="435" t="s">
        <v>1211</v>
      </c>
      <c r="M75" s="435" t="s">
        <v>74</v>
      </c>
      <c r="N75" s="435" t="s">
        <v>1242</v>
      </c>
      <c r="O75" s="435" t="s">
        <v>1250</v>
      </c>
      <c r="P75" s="435" t="s">
        <v>1178</v>
      </c>
      <c r="Q75" s="436">
        <v>44197</v>
      </c>
      <c r="R75" s="436">
        <v>44561</v>
      </c>
      <c r="S75" s="435">
        <f t="shared" si="1"/>
        <v>5</v>
      </c>
      <c r="T75" s="435">
        <v>6</v>
      </c>
      <c r="U75" s="437">
        <f t="shared" ref="U75:U141" si="7">+V75+Y75+AB75+AE75+AH75+AK75+AN75+AQ75+AT75+AW75+AZ75+BC75</f>
        <v>6</v>
      </c>
      <c r="V75" s="435">
        <v>0</v>
      </c>
      <c r="W75" s="435">
        <v>0</v>
      </c>
      <c r="X75" s="435" t="s">
        <v>2544</v>
      </c>
      <c r="Y75" s="435">
        <v>0</v>
      </c>
      <c r="Z75" s="435">
        <v>0</v>
      </c>
      <c r="AA75" s="435" t="s">
        <v>2544</v>
      </c>
      <c r="AB75" s="435">
        <v>0</v>
      </c>
      <c r="AC75" s="435">
        <v>0</v>
      </c>
      <c r="AD75" s="438" t="s">
        <v>2506</v>
      </c>
      <c r="AE75" s="435">
        <v>0</v>
      </c>
      <c r="AF75" s="435">
        <v>0</v>
      </c>
      <c r="AG75" s="438" t="s">
        <v>2565</v>
      </c>
      <c r="AH75" s="435">
        <v>0</v>
      </c>
      <c r="AI75" s="435">
        <v>0</v>
      </c>
      <c r="AJ75" s="438" t="s">
        <v>2506</v>
      </c>
      <c r="AK75" s="435">
        <v>1</v>
      </c>
      <c r="AL75" s="428">
        <v>3</v>
      </c>
      <c r="AM75" s="432" t="s">
        <v>2566</v>
      </c>
      <c r="AN75" s="435">
        <v>1</v>
      </c>
      <c r="AO75" s="433">
        <v>1</v>
      </c>
      <c r="AP75" s="434" t="s">
        <v>2566</v>
      </c>
      <c r="AQ75" s="435">
        <v>1</v>
      </c>
      <c r="AR75" s="470">
        <v>1</v>
      </c>
      <c r="AS75" s="434" t="s">
        <v>1251</v>
      </c>
      <c r="AT75" s="435">
        <v>1</v>
      </c>
      <c r="AU75" s="433">
        <v>0</v>
      </c>
      <c r="AV75" s="434" t="s">
        <v>1240</v>
      </c>
      <c r="AW75" s="371">
        <v>1</v>
      </c>
      <c r="AX75" s="371"/>
      <c r="AY75" s="371"/>
      <c r="AZ75" s="371">
        <v>1</v>
      </c>
      <c r="BA75" s="371"/>
      <c r="BB75" s="371"/>
      <c r="BC75" s="371">
        <v>0</v>
      </c>
      <c r="BD75" s="40"/>
      <c r="BE75" s="40"/>
      <c r="BF75" s="366">
        <f t="shared" si="5"/>
        <v>4</v>
      </c>
      <c r="BG75" s="366">
        <f t="shared" si="6"/>
        <v>5</v>
      </c>
    </row>
    <row r="76" spans="2:59" s="58" customFormat="1" ht="60.75" customHeight="1">
      <c r="B76" s="363" t="s">
        <v>226</v>
      </c>
      <c r="C76" s="720" t="s">
        <v>2567</v>
      </c>
      <c r="D76" s="852"/>
      <c r="E76" s="823"/>
      <c r="F76" s="823"/>
      <c r="G76" s="825" t="s">
        <v>186</v>
      </c>
      <c r="H76" s="825" t="s">
        <v>1252</v>
      </c>
      <c r="I76" s="435" t="s">
        <v>1253</v>
      </c>
      <c r="J76" s="435" t="s">
        <v>998</v>
      </c>
      <c r="K76" s="435">
        <v>0.1</v>
      </c>
      <c r="L76" s="435" t="s">
        <v>1254</v>
      </c>
      <c r="M76" s="435" t="s">
        <v>1065</v>
      </c>
      <c r="N76" s="435" t="s">
        <v>220</v>
      </c>
      <c r="O76" s="435" t="s">
        <v>1255</v>
      </c>
      <c r="P76" s="435" t="s">
        <v>1178</v>
      </c>
      <c r="Q76" s="436">
        <v>44197</v>
      </c>
      <c r="R76" s="436">
        <v>44561</v>
      </c>
      <c r="S76" s="435">
        <f t="shared" ref="S76:S142" si="8">+W76+Z76+AC76+AF76+AI76+AL76+AO76+AR76+AU76+AX76+BA76+BD76</f>
        <v>1</v>
      </c>
      <c r="T76" s="435">
        <v>1</v>
      </c>
      <c r="U76" s="437">
        <f t="shared" si="7"/>
        <v>1</v>
      </c>
      <c r="V76" s="435">
        <v>0</v>
      </c>
      <c r="W76" s="435">
        <v>0</v>
      </c>
      <c r="X76" s="435" t="s">
        <v>190</v>
      </c>
      <c r="Y76" s="435">
        <v>0</v>
      </c>
      <c r="Z76" s="435">
        <v>0</v>
      </c>
      <c r="AA76" s="435" t="s">
        <v>229</v>
      </c>
      <c r="AB76" s="435">
        <v>0</v>
      </c>
      <c r="AC76" s="435">
        <v>0</v>
      </c>
      <c r="AD76" s="438" t="s">
        <v>230</v>
      </c>
      <c r="AE76" s="435">
        <v>1</v>
      </c>
      <c r="AF76" s="435">
        <v>0</v>
      </c>
      <c r="AG76" s="438" t="s">
        <v>2568</v>
      </c>
      <c r="AH76" s="435">
        <v>0</v>
      </c>
      <c r="AI76" s="435">
        <v>1</v>
      </c>
      <c r="AJ76" s="445" t="s">
        <v>2569</v>
      </c>
      <c r="AK76" s="435">
        <v>0</v>
      </c>
      <c r="AL76" s="446">
        <v>0</v>
      </c>
      <c r="AM76" s="447" t="s">
        <v>2570</v>
      </c>
      <c r="AN76" s="435">
        <v>0</v>
      </c>
      <c r="AO76" s="448">
        <v>0</v>
      </c>
      <c r="AP76" s="449" t="s">
        <v>1156</v>
      </c>
      <c r="AQ76" s="435">
        <v>0</v>
      </c>
      <c r="AR76" s="471">
        <v>0</v>
      </c>
      <c r="AS76" s="449" t="s">
        <v>1156</v>
      </c>
      <c r="AT76" s="435">
        <v>0</v>
      </c>
      <c r="AU76" s="433">
        <v>0</v>
      </c>
      <c r="AV76" s="449" t="s">
        <v>1156</v>
      </c>
      <c r="AW76" s="363">
        <v>0</v>
      </c>
      <c r="AX76" s="363"/>
      <c r="AY76" s="363"/>
      <c r="AZ76" s="363">
        <v>0</v>
      </c>
      <c r="BA76" s="363"/>
      <c r="BB76" s="363"/>
      <c r="BC76" s="363">
        <v>0</v>
      </c>
      <c r="BD76" s="366"/>
      <c r="BE76" s="366"/>
      <c r="BF76" s="366">
        <f t="shared" si="5"/>
        <v>1</v>
      </c>
      <c r="BG76" s="366">
        <f t="shared" si="6"/>
        <v>1</v>
      </c>
    </row>
    <row r="77" spans="2:59" s="58" customFormat="1" ht="60.75" customHeight="1">
      <c r="B77" s="363" t="s">
        <v>226</v>
      </c>
      <c r="C77" s="720" t="s">
        <v>2571</v>
      </c>
      <c r="D77" s="852"/>
      <c r="E77" s="823"/>
      <c r="F77" s="823"/>
      <c r="G77" s="825"/>
      <c r="H77" s="825"/>
      <c r="I77" s="435" t="s">
        <v>1256</v>
      </c>
      <c r="J77" s="435" t="s">
        <v>998</v>
      </c>
      <c r="K77" s="435">
        <v>0.2</v>
      </c>
      <c r="L77" s="435" t="s">
        <v>1254</v>
      </c>
      <c r="M77" s="435" t="s">
        <v>74</v>
      </c>
      <c r="N77" s="435" t="s">
        <v>458</v>
      </c>
      <c r="O77" s="435" t="s">
        <v>1257</v>
      </c>
      <c r="P77" s="435" t="s">
        <v>1178</v>
      </c>
      <c r="Q77" s="436">
        <v>44197</v>
      </c>
      <c r="R77" s="436">
        <v>44561</v>
      </c>
      <c r="S77" s="435">
        <f t="shared" si="8"/>
        <v>15</v>
      </c>
      <c r="T77" s="435">
        <v>15</v>
      </c>
      <c r="U77" s="437">
        <f t="shared" si="7"/>
        <v>15</v>
      </c>
      <c r="V77" s="435">
        <v>0</v>
      </c>
      <c r="W77" s="435">
        <v>0</v>
      </c>
      <c r="X77" s="435" t="s">
        <v>190</v>
      </c>
      <c r="Y77" s="435">
        <v>0</v>
      </c>
      <c r="Z77" s="435">
        <v>0</v>
      </c>
      <c r="AA77" s="435" t="s">
        <v>190</v>
      </c>
      <c r="AB77" s="435">
        <v>0</v>
      </c>
      <c r="AC77" s="435">
        <v>0</v>
      </c>
      <c r="AD77" s="438" t="s">
        <v>2572</v>
      </c>
      <c r="AE77" s="435">
        <v>2</v>
      </c>
      <c r="AF77" s="435">
        <v>0</v>
      </c>
      <c r="AG77" s="438" t="s">
        <v>2573</v>
      </c>
      <c r="AH77" s="435">
        <v>2</v>
      </c>
      <c r="AI77" s="444">
        <v>0</v>
      </c>
      <c r="AJ77" s="445" t="s">
        <v>2506</v>
      </c>
      <c r="AK77" s="435">
        <v>3</v>
      </c>
      <c r="AL77" s="446">
        <v>1</v>
      </c>
      <c r="AM77" s="447" t="s">
        <v>2574</v>
      </c>
      <c r="AN77" s="435">
        <v>3</v>
      </c>
      <c r="AO77" s="448">
        <v>2</v>
      </c>
      <c r="AP77" s="449" t="s">
        <v>2575</v>
      </c>
      <c r="AQ77" s="435">
        <v>5</v>
      </c>
      <c r="AR77" s="471">
        <v>7</v>
      </c>
      <c r="AS77" s="449" t="s">
        <v>1258</v>
      </c>
      <c r="AT77" s="435">
        <v>0</v>
      </c>
      <c r="AU77" s="433">
        <v>5</v>
      </c>
      <c r="AV77" s="434" t="s">
        <v>1259</v>
      </c>
      <c r="AW77" s="363">
        <v>0</v>
      </c>
      <c r="AX77" s="363"/>
      <c r="AY77" s="363"/>
      <c r="AZ77" s="363">
        <v>0</v>
      </c>
      <c r="BA77" s="363"/>
      <c r="BB77" s="363"/>
      <c r="BC77" s="363">
        <v>0</v>
      </c>
      <c r="BD77" s="366"/>
      <c r="BE77" s="366"/>
      <c r="BF77" s="366">
        <f t="shared" si="5"/>
        <v>15</v>
      </c>
      <c r="BG77" s="366">
        <f t="shared" si="6"/>
        <v>15</v>
      </c>
    </row>
    <row r="78" spans="2:59" s="58" customFormat="1" ht="60.75" customHeight="1">
      <c r="B78" s="363" t="s">
        <v>226</v>
      </c>
      <c r="C78" s="720" t="s">
        <v>2576</v>
      </c>
      <c r="D78" s="852"/>
      <c r="E78" s="823"/>
      <c r="F78" s="823"/>
      <c r="G78" s="825"/>
      <c r="H78" s="825"/>
      <c r="I78" s="435" t="s">
        <v>1260</v>
      </c>
      <c r="J78" s="435" t="s">
        <v>998</v>
      </c>
      <c r="K78" s="435">
        <v>0.2</v>
      </c>
      <c r="L78" s="435" t="s">
        <v>1254</v>
      </c>
      <c r="M78" s="435" t="s">
        <v>1065</v>
      </c>
      <c r="N78" s="435" t="s">
        <v>220</v>
      </c>
      <c r="O78" s="435" t="s">
        <v>1261</v>
      </c>
      <c r="P78" s="435" t="s">
        <v>1178</v>
      </c>
      <c r="Q78" s="436">
        <v>44197</v>
      </c>
      <c r="R78" s="436">
        <v>44561</v>
      </c>
      <c r="S78" s="435">
        <f t="shared" si="8"/>
        <v>1</v>
      </c>
      <c r="T78" s="435">
        <v>1</v>
      </c>
      <c r="U78" s="437">
        <f t="shared" si="7"/>
        <v>1</v>
      </c>
      <c r="V78" s="435">
        <v>0</v>
      </c>
      <c r="W78" s="435">
        <v>0</v>
      </c>
      <c r="X78" s="435" t="s">
        <v>190</v>
      </c>
      <c r="Y78" s="435">
        <v>0</v>
      </c>
      <c r="Z78" s="435">
        <v>0</v>
      </c>
      <c r="AA78" s="435" t="s">
        <v>190</v>
      </c>
      <c r="AB78" s="435">
        <v>0</v>
      </c>
      <c r="AC78" s="435">
        <v>0</v>
      </c>
      <c r="AD78" s="438" t="s">
        <v>2577</v>
      </c>
      <c r="AE78" s="435">
        <v>0</v>
      </c>
      <c r="AF78" s="435">
        <v>0</v>
      </c>
      <c r="AG78" s="438" t="s">
        <v>2506</v>
      </c>
      <c r="AH78" s="435">
        <v>0</v>
      </c>
      <c r="AI78" s="444">
        <v>0</v>
      </c>
      <c r="AJ78" s="445" t="s">
        <v>2506</v>
      </c>
      <c r="AK78" s="435">
        <v>0</v>
      </c>
      <c r="AL78" s="446">
        <v>0</v>
      </c>
      <c r="AM78" s="447" t="s">
        <v>1227</v>
      </c>
      <c r="AN78" s="435">
        <v>0</v>
      </c>
      <c r="AO78" s="448">
        <v>0</v>
      </c>
      <c r="AP78" s="449" t="s">
        <v>2506</v>
      </c>
      <c r="AQ78" s="435">
        <v>0</v>
      </c>
      <c r="AR78" s="471">
        <v>0</v>
      </c>
      <c r="AS78" s="449" t="s">
        <v>1262</v>
      </c>
      <c r="AT78" s="435">
        <v>1</v>
      </c>
      <c r="AU78" s="433">
        <v>1</v>
      </c>
      <c r="AV78" s="434" t="s">
        <v>1263</v>
      </c>
      <c r="AW78" s="363">
        <v>0</v>
      </c>
      <c r="AX78" s="363"/>
      <c r="AY78" s="363"/>
      <c r="AZ78" s="363">
        <v>0</v>
      </c>
      <c r="BA78" s="363"/>
      <c r="BB78" s="363"/>
      <c r="BC78" s="363">
        <v>0</v>
      </c>
      <c r="BD78" s="366"/>
      <c r="BE78" s="366"/>
      <c r="BF78" s="366">
        <f t="shared" si="5"/>
        <v>1</v>
      </c>
      <c r="BG78" s="366">
        <f t="shared" si="6"/>
        <v>1</v>
      </c>
    </row>
    <row r="79" spans="2:59" s="58" customFormat="1" ht="60.75" customHeight="1">
      <c r="B79" s="363" t="s">
        <v>226</v>
      </c>
      <c r="C79" s="720" t="s">
        <v>2578</v>
      </c>
      <c r="D79" s="852"/>
      <c r="E79" s="823"/>
      <c r="F79" s="823"/>
      <c r="G79" s="825"/>
      <c r="H79" s="825"/>
      <c r="I79" s="435" t="s">
        <v>1264</v>
      </c>
      <c r="J79" s="435" t="s">
        <v>998</v>
      </c>
      <c r="K79" s="435">
        <v>0.1</v>
      </c>
      <c r="L79" s="435" t="s">
        <v>1254</v>
      </c>
      <c r="M79" s="435" t="s">
        <v>74</v>
      </c>
      <c r="N79" s="435" t="s">
        <v>1243</v>
      </c>
      <c r="O79" s="435" t="s">
        <v>1261</v>
      </c>
      <c r="P79" s="435" t="s">
        <v>1178</v>
      </c>
      <c r="Q79" s="436">
        <v>44197</v>
      </c>
      <c r="R79" s="436">
        <v>44561</v>
      </c>
      <c r="S79" s="435">
        <f t="shared" si="8"/>
        <v>0</v>
      </c>
      <c r="T79" s="435">
        <v>15</v>
      </c>
      <c r="U79" s="437">
        <f t="shared" si="7"/>
        <v>15</v>
      </c>
      <c r="V79" s="435">
        <v>0</v>
      </c>
      <c r="W79" s="435">
        <v>0</v>
      </c>
      <c r="X79" s="435" t="s">
        <v>190</v>
      </c>
      <c r="Y79" s="435">
        <v>0</v>
      </c>
      <c r="Z79" s="435">
        <v>0</v>
      </c>
      <c r="AA79" s="435" t="s">
        <v>190</v>
      </c>
      <c r="AB79" s="435">
        <v>0</v>
      </c>
      <c r="AC79" s="435">
        <v>0</v>
      </c>
      <c r="AD79" s="438" t="s">
        <v>2577</v>
      </c>
      <c r="AE79" s="435">
        <v>0</v>
      </c>
      <c r="AF79" s="435">
        <v>0</v>
      </c>
      <c r="AG79" s="438" t="s">
        <v>2506</v>
      </c>
      <c r="AH79" s="435">
        <v>0</v>
      </c>
      <c r="AI79" s="444">
        <v>0</v>
      </c>
      <c r="AJ79" s="445" t="s">
        <v>2506</v>
      </c>
      <c r="AK79" s="435">
        <v>0</v>
      </c>
      <c r="AL79" s="446">
        <v>0</v>
      </c>
      <c r="AM79" s="447" t="s">
        <v>1227</v>
      </c>
      <c r="AN79" s="435">
        <v>0</v>
      </c>
      <c r="AO79" s="448">
        <v>0</v>
      </c>
      <c r="AP79" s="449" t="s">
        <v>2506</v>
      </c>
      <c r="AQ79" s="435">
        <v>0</v>
      </c>
      <c r="AR79" s="471">
        <v>0</v>
      </c>
      <c r="AS79" s="449" t="s">
        <v>1265</v>
      </c>
      <c r="AT79" s="435">
        <v>0</v>
      </c>
      <c r="AU79" s="433">
        <v>0</v>
      </c>
      <c r="AV79" s="434" t="s">
        <v>1266</v>
      </c>
      <c r="AW79" s="363">
        <v>6</v>
      </c>
      <c r="AX79" s="363"/>
      <c r="AY79" s="363"/>
      <c r="AZ79" s="363">
        <v>9</v>
      </c>
      <c r="BA79" s="363"/>
      <c r="BB79" s="363"/>
      <c r="BC79" s="363">
        <v>0</v>
      </c>
      <c r="BD79" s="366"/>
      <c r="BE79" s="366"/>
      <c r="BF79" s="366">
        <f t="shared" si="5"/>
        <v>0</v>
      </c>
      <c r="BG79" s="366">
        <f t="shared" si="6"/>
        <v>0</v>
      </c>
    </row>
    <row r="80" spans="2:59" s="58" customFormat="1" ht="60.75" customHeight="1">
      <c r="B80" s="363" t="s">
        <v>226</v>
      </c>
      <c r="C80" s="720" t="s">
        <v>2579</v>
      </c>
      <c r="D80" s="852"/>
      <c r="E80" s="823"/>
      <c r="F80" s="823"/>
      <c r="G80" s="825"/>
      <c r="H80" s="825"/>
      <c r="I80" s="435" t="s">
        <v>1267</v>
      </c>
      <c r="J80" s="435" t="s">
        <v>998</v>
      </c>
      <c r="K80" s="435">
        <v>0.1</v>
      </c>
      <c r="L80" s="435" t="s">
        <v>1254</v>
      </c>
      <c r="M80" s="435" t="s">
        <v>1065</v>
      </c>
      <c r="N80" s="435" t="s">
        <v>1243</v>
      </c>
      <c r="O80" s="435" t="s">
        <v>1261</v>
      </c>
      <c r="P80" s="435" t="s">
        <v>1178</v>
      </c>
      <c r="Q80" s="436">
        <v>44197</v>
      </c>
      <c r="R80" s="436">
        <v>44561</v>
      </c>
      <c r="S80" s="435">
        <f t="shared" si="8"/>
        <v>0</v>
      </c>
      <c r="T80" s="435">
        <v>1</v>
      </c>
      <c r="U80" s="437">
        <f t="shared" si="7"/>
        <v>1</v>
      </c>
      <c r="V80" s="435">
        <v>0</v>
      </c>
      <c r="W80" s="435">
        <v>0</v>
      </c>
      <c r="X80" s="435" t="s">
        <v>190</v>
      </c>
      <c r="Y80" s="435">
        <v>0</v>
      </c>
      <c r="Z80" s="435">
        <v>0</v>
      </c>
      <c r="AA80" s="435" t="s">
        <v>190</v>
      </c>
      <c r="AB80" s="435">
        <v>0</v>
      </c>
      <c r="AC80" s="435">
        <v>0</v>
      </c>
      <c r="AD80" s="438" t="s">
        <v>2577</v>
      </c>
      <c r="AE80" s="435">
        <v>0</v>
      </c>
      <c r="AF80" s="435">
        <v>0</v>
      </c>
      <c r="AG80" s="438" t="s">
        <v>2580</v>
      </c>
      <c r="AH80" s="435">
        <v>0</v>
      </c>
      <c r="AI80" s="444">
        <v>0</v>
      </c>
      <c r="AJ80" s="445" t="s">
        <v>2506</v>
      </c>
      <c r="AK80" s="435">
        <v>0</v>
      </c>
      <c r="AL80" s="446">
        <v>0</v>
      </c>
      <c r="AM80" s="447" t="s">
        <v>1227</v>
      </c>
      <c r="AN80" s="435">
        <v>0</v>
      </c>
      <c r="AO80" s="448">
        <v>0</v>
      </c>
      <c r="AP80" s="449" t="s">
        <v>2506</v>
      </c>
      <c r="AQ80" s="435">
        <v>0</v>
      </c>
      <c r="AR80" s="471">
        <v>0</v>
      </c>
      <c r="AS80" s="449" t="s">
        <v>1265</v>
      </c>
      <c r="AT80" s="435">
        <v>0</v>
      </c>
      <c r="AU80" s="433">
        <v>0</v>
      </c>
      <c r="AV80" s="434" t="s">
        <v>190</v>
      </c>
      <c r="AW80" s="363">
        <v>0</v>
      </c>
      <c r="AX80" s="363"/>
      <c r="AY80" s="363"/>
      <c r="AZ80" s="363">
        <v>0</v>
      </c>
      <c r="BA80" s="363"/>
      <c r="BB80" s="363"/>
      <c r="BC80" s="363">
        <v>1</v>
      </c>
      <c r="BD80" s="366"/>
      <c r="BE80" s="366"/>
      <c r="BF80" s="366">
        <f t="shared" si="5"/>
        <v>0</v>
      </c>
      <c r="BG80" s="366">
        <f t="shared" si="6"/>
        <v>0</v>
      </c>
    </row>
    <row r="81" spans="2:59" s="58" customFormat="1" ht="60.75" customHeight="1">
      <c r="B81" s="363" t="s">
        <v>226</v>
      </c>
      <c r="C81" s="720" t="s">
        <v>2581</v>
      </c>
      <c r="D81" s="852"/>
      <c r="E81" s="823"/>
      <c r="F81" s="823"/>
      <c r="G81" s="825"/>
      <c r="H81" s="825"/>
      <c r="I81" s="435" t="s">
        <v>1268</v>
      </c>
      <c r="J81" s="435" t="s">
        <v>998</v>
      </c>
      <c r="K81" s="435">
        <v>0.2</v>
      </c>
      <c r="L81" s="435" t="s">
        <v>1254</v>
      </c>
      <c r="M81" s="435" t="s">
        <v>74</v>
      </c>
      <c r="N81" s="435" t="s">
        <v>220</v>
      </c>
      <c r="O81" s="435" t="s">
        <v>1255</v>
      </c>
      <c r="P81" s="435" t="s">
        <v>1178</v>
      </c>
      <c r="Q81" s="436">
        <v>44197</v>
      </c>
      <c r="R81" s="436">
        <v>44561</v>
      </c>
      <c r="S81" s="435">
        <f t="shared" si="8"/>
        <v>0</v>
      </c>
      <c r="T81" s="435">
        <v>10</v>
      </c>
      <c r="U81" s="437">
        <f t="shared" si="7"/>
        <v>10</v>
      </c>
      <c r="V81" s="435">
        <v>0</v>
      </c>
      <c r="W81" s="435">
        <v>0</v>
      </c>
      <c r="X81" s="435" t="s">
        <v>190</v>
      </c>
      <c r="Y81" s="435">
        <v>0</v>
      </c>
      <c r="Z81" s="435">
        <v>0</v>
      </c>
      <c r="AA81" s="435" t="s">
        <v>2582</v>
      </c>
      <c r="AB81" s="435">
        <v>0</v>
      </c>
      <c r="AC81" s="435">
        <v>0</v>
      </c>
      <c r="AD81" s="438" t="s">
        <v>2583</v>
      </c>
      <c r="AE81" s="435">
        <v>10</v>
      </c>
      <c r="AF81" s="435">
        <v>0</v>
      </c>
      <c r="AG81" s="438" t="s">
        <v>2584</v>
      </c>
      <c r="AH81" s="435">
        <v>0</v>
      </c>
      <c r="AI81" s="444">
        <v>0</v>
      </c>
      <c r="AJ81" s="445" t="s">
        <v>2506</v>
      </c>
      <c r="AK81" s="435">
        <v>0</v>
      </c>
      <c r="AL81" s="446">
        <v>0</v>
      </c>
      <c r="AM81" s="447" t="s">
        <v>1227</v>
      </c>
      <c r="AN81" s="435">
        <v>0</v>
      </c>
      <c r="AO81" s="448">
        <v>0</v>
      </c>
      <c r="AP81" s="449" t="s">
        <v>1270</v>
      </c>
      <c r="AQ81" s="435">
        <v>0</v>
      </c>
      <c r="AR81" s="471">
        <v>0</v>
      </c>
      <c r="AS81" s="449" t="s">
        <v>1269</v>
      </c>
      <c r="AT81" s="435">
        <v>0</v>
      </c>
      <c r="AU81" s="433">
        <v>0</v>
      </c>
      <c r="AV81" s="434" t="s">
        <v>1270</v>
      </c>
      <c r="AW81" s="363">
        <v>0</v>
      </c>
      <c r="AX81" s="363"/>
      <c r="AY81" s="363"/>
      <c r="AZ81" s="363">
        <v>0</v>
      </c>
      <c r="BA81" s="363"/>
      <c r="BB81" s="363"/>
      <c r="BC81" s="363">
        <v>0</v>
      </c>
      <c r="BD81" s="366"/>
      <c r="BE81" s="366"/>
      <c r="BF81" s="366">
        <f t="shared" si="5"/>
        <v>10</v>
      </c>
      <c r="BG81" s="366">
        <f t="shared" si="6"/>
        <v>0</v>
      </c>
    </row>
    <row r="82" spans="2:59" s="58" customFormat="1" ht="60.75" customHeight="1">
      <c r="B82" s="363" t="s">
        <v>226</v>
      </c>
      <c r="C82" s="720" t="s">
        <v>2585</v>
      </c>
      <c r="D82" s="852"/>
      <c r="E82" s="823"/>
      <c r="F82" s="823"/>
      <c r="G82" s="825"/>
      <c r="H82" s="825"/>
      <c r="I82" s="435" t="s">
        <v>1271</v>
      </c>
      <c r="J82" s="435" t="s">
        <v>998</v>
      </c>
      <c r="K82" s="435">
        <v>0.1</v>
      </c>
      <c r="L82" s="435" t="s">
        <v>1254</v>
      </c>
      <c r="M82" s="435" t="s">
        <v>74</v>
      </c>
      <c r="N82" s="435" t="s">
        <v>220</v>
      </c>
      <c r="O82" s="435" t="s">
        <v>1257</v>
      </c>
      <c r="P82" s="435" t="s">
        <v>1178</v>
      </c>
      <c r="Q82" s="436">
        <v>44197</v>
      </c>
      <c r="R82" s="436">
        <v>44561</v>
      </c>
      <c r="S82" s="435">
        <f t="shared" si="8"/>
        <v>14</v>
      </c>
      <c r="T82" s="435">
        <v>30</v>
      </c>
      <c r="U82" s="437">
        <f t="shared" si="7"/>
        <v>30</v>
      </c>
      <c r="V82" s="435">
        <v>0</v>
      </c>
      <c r="W82" s="435">
        <v>0</v>
      </c>
      <c r="X82" s="435" t="s">
        <v>190</v>
      </c>
      <c r="Y82" s="435">
        <v>0</v>
      </c>
      <c r="Z82" s="435">
        <v>0</v>
      </c>
      <c r="AA82" s="435" t="s">
        <v>190</v>
      </c>
      <c r="AB82" s="435">
        <v>2</v>
      </c>
      <c r="AC82" s="435">
        <v>0</v>
      </c>
      <c r="AD82" s="438" t="s">
        <v>2577</v>
      </c>
      <c r="AE82" s="435">
        <v>2</v>
      </c>
      <c r="AF82" s="435">
        <v>0</v>
      </c>
      <c r="AG82" s="438" t="s">
        <v>2506</v>
      </c>
      <c r="AH82" s="435">
        <v>3</v>
      </c>
      <c r="AI82" s="444">
        <v>0</v>
      </c>
      <c r="AJ82" s="445" t="s">
        <v>2506</v>
      </c>
      <c r="AK82" s="435">
        <v>3</v>
      </c>
      <c r="AL82" s="446">
        <v>0</v>
      </c>
      <c r="AM82" s="447" t="s">
        <v>2586</v>
      </c>
      <c r="AN82" s="435">
        <v>3</v>
      </c>
      <c r="AO82" s="448">
        <v>3</v>
      </c>
      <c r="AP82" s="449" t="s">
        <v>2587</v>
      </c>
      <c r="AQ82" s="435">
        <v>3</v>
      </c>
      <c r="AR82" s="471">
        <v>7</v>
      </c>
      <c r="AS82" s="449" t="s">
        <v>1272</v>
      </c>
      <c r="AT82" s="435">
        <v>4</v>
      </c>
      <c r="AU82" s="433">
        <v>4</v>
      </c>
      <c r="AV82" s="434" t="s">
        <v>1273</v>
      </c>
      <c r="AW82" s="363">
        <v>4</v>
      </c>
      <c r="AX82" s="363"/>
      <c r="AY82" s="363"/>
      <c r="AZ82" s="363">
        <v>3</v>
      </c>
      <c r="BA82" s="363"/>
      <c r="BB82" s="363"/>
      <c r="BC82" s="363">
        <v>3</v>
      </c>
      <c r="BD82" s="366"/>
      <c r="BE82" s="366"/>
      <c r="BF82" s="366">
        <f t="shared" si="5"/>
        <v>20</v>
      </c>
      <c r="BG82" s="366">
        <f t="shared" si="6"/>
        <v>14</v>
      </c>
    </row>
    <row r="83" spans="2:59" s="58" customFormat="1" ht="60.75" customHeight="1">
      <c r="B83" s="363" t="s">
        <v>232</v>
      </c>
      <c r="C83" s="720" t="s">
        <v>2588</v>
      </c>
      <c r="D83" s="852"/>
      <c r="E83" s="823"/>
      <c r="F83" s="823"/>
      <c r="G83" s="825" t="s">
        <v>233</v>
      </c>
      <c r="H83" s="825" t="s">
        <v>1274</v>
      </c>
      <c r="I83" s="435" t="s">
        <v>1275</v>
      </c>
      <c r="J83" s="435" t="s">
        <v>998</v>
      </c>
      <c r="K83" s="435">
        <v>0.15</v>
      </c>
      <c r="L83" s="435" t="s">
        <v>240</v>
      </c>
      <c r="M83" s="435" t="s">
        <v>74</v>
      </c>
      <c r="N83" s="435" t="s">
        <v>73</v>
      </c>
      <c r="O83" s="435" t="s">
        <v>1276</v>
      </c>
      <c r="P83" s="435" t="s">
        <v>1178</v>
      </c>
      <c r="Q83" s="436">
        <v>44197</v>
      </c>
      <c r="R83" s="436">
        <v>44561</v>
      </c>
      <c r="S83" s="435">
        <f t="shared" si="8"/>
        <v>8</v>
      </c>
      <c r="T83" s="435">
        <v>5</v>
      </c>
      <c r="U83" s="437">
        <f t="shared" si="7"/>
        <v>5</v>
      </c>
      <c r="V83" s="435">
        <v>0</v>
      </c>
      <c r="W83" s="435">
        <v>0</v>
      </c>
      <c r="X83" s="435" t="s">
        <v>190</v>
      </c>
      <c r="Y83" s="435">
        <v>2</v>
      </c>
      <c r="Z83" s="435">
        <v>4</v>
      </c>
      <c r="AA83" s="435" t="s">
        <v>2589</v>
      </c>
      <c r="AB83" s="435">
        <v>3</v>
      </c>
      <c r="AC83" s="435">
        <v>4</v>
      </c>
      <c r="AD83" s="438" t="s">
        <v>237</v>
      </c>
      <c r="AE83" s="435">
        <v>0</v>
      </c>
      <c r="AF83" s="435">
        <v>0</v>
      </c>
      <c r="AG83" s="438" t="s">
        <v>238</v>
      </c>
      <c r="AH83" s="435">
        <v>0</v>
      </c>
      <c r="AI83" s="435">
        <v>0</v>
      </c>
      <c r="AJ83" s="445" t="s">
        <v>2590</v>
      </c>
      <c r="AK83" s="435">
        <v>0</v>
      </c>
      <c r="AL83" s="446">
        <v>0</v>
      </c>
      <c r="AM83" s="447" t="s">
        <v>2591</v>
      </c>
      <c r="AN83" s="435">
        <v>0</v>
      </c>
      <c r="AO83" s="448">
        <v>0</v>
      </c>
      <c r="AP83" s="449" t="s">
        <v>2592</v>
      </c>
      <c r="AQ83" s="435">
        <v>0</v>
      </c>
      <c r="AR83" s="471">
        <v>0</v>
      </c>
      <c r="AS83" s="449" t="s">
        <v>1277</v>
      </c>
      <c r="AT83" s="435">
        <v>0</v>
      </c>
      <c r="AU83" s="433">
        <v>0</v>
      </c>
      <c r="AV83" s="434" t="s">
        <v>2593</v>
      </c>
      <c r="AW83" s="363">
        <v>0</v>
      </c>
      <c r="AX83" s="363"/>
      <c r="AY83" s="363"/>
      <c r="AZ83" s="363">
        <v>0</v>
      </c>
      <c r="BA83" s="363"/>
      <c r="BB83" s="363"/>
      <c r="BC83" s="363">
        <v>0</v>
      </c>
      <c r="BD83" s="366"/>
      <c r="BE83" s="366"/>
      <c r="BF83" s="366">
        <f t="shared" si="5"/>
        <v>5</v>
      </c>
      <c r="BG83" s="366">
        <f t="shared" si="6"/>
        <v>8</v>
      </c>
    </row>
    <row r="84" spans="2:59" s="58" customFormat="1" ht="60.75" customHeight="1">
      <c r="B84" s="363" t="s">
        <v>232</v>
      </c>
      <c r="C84" s="720" t="s">
        <v>2594</v>
      </c>
      <c r="D84" s="852"/>
      <c r="E84" s="823"/>
      <c r="F84" s="823"/>
      <c r="G84" s="825"/>
      <c r="H84" s="825"/>
      <c r="I84" s="435" t="s">
        <v>1278</v>
      </c>
      <c r="J84" s="435" t="s">
        <v>998</v>
      </c>
      <c r="K84" s="435">
        <v>0.05</v>
      </c>
      <c r="L84" s="435" t="s">
        <v>240</v>
      </c>
      <c r="M84" s="435" t="s">
        <v>74</v>
      </c>
      <c r="N84" s="435" t="s">
        <v>73</v>
      </c>
      <c r="O84" s="435" t="s">
        <v>1276</v>
      </c>
      <c r="P84" s="435" t="s">
        <v>1178</v>
      </c>
      <c r="Q84" s="436">
        <v>44197</v>
      </c>
      <c r="R84" s="436">
        <v>44561</v>
      </c>
      <c r="S84" s="435">
        <f t="shared" si="8"/>
        <v>8</v>
      </c>
      <c r="T84" s="435">
        <v>10</v>
      </c>
      <c r="U84" s="437">
        <f t="shared" si="7"/>
        <v>10</v>
      </c>
      <c r="V84" s="435">
        <v>0</v>
      </c>
      <c r="W84" s="435">
        <v>0</v>
      </c>
      <c r="X84" s="435" t="s">
        <v>190</v>
      </c>
      <c r="Y84" s="435">
        <v>0</v>
      </c>
      <c r="Z84" s="435">
        <v>1</v>
      </c>
      <c r="AA84" s="435" t="s">
        <v>2595</v>
      </c>
      <c r="AB84" s="435">
        <v>2</v>
      </c>
      <c r="AC84" s="435">
        <v>1</v>
      </c>
      <c r="AD84" s="438" t="s">
        <v>2596</v>
      </c>
      <c r="AE84" s="435">
        <v>0</v>
      </c>
      <c r="AF84" s="435">
        <v>0</v>
      </c>
      <c r="AG84" s="438" t="s">
        <v>2597</v>
      </c>
      <c r="AH84" s="435">
        <v>2</v>
      </c>
      <c r="AI84" s="435">
        <v>2</v>
      </c>
      <c r="AJ84" s="445" t="s">
        <v>2597</v>
      </c>
      <c r="AK84" s="435">
        <v>0</v>
      </c>
      <c r="AL84" s="446">
        <v>0</v>
      </c>
      <c r="AM84" s="447" t="s">
        <v>2598</v>
      </c>
      <c r="AN84" s="435">
        <v>2</v>
      </c>
      <c r="AO84" s="448">
        <v>2</v>
      </c>
      <c r="AP84" s="449" t="s">
        <v>2599</v>
      </c>
      <c r="AQ84" s="435">
        <v>0</v>
      </c>
      <c r="AR84" s="471">
        <v>0</v>
      </c>
      <c r="AS84" s="449" t="s">
        <v>1279</v>
      </c>
      <c r="AT84" s="435">
        <v>2</v>
      </c>
      <c r="AU84" s="433">
        <v>2</v>
      </c>
      <c r="AV84" s="434" t="s">
        <v>1279</v>
      </c>
      <c r="AW84" s="363">
        <v>0</v>
      </c>
      <c r="AX84" s="363"/>
      <c r="AY84" s="363"/>
      <c r="AZ84" s="363">
        <v>2</v>
      </c>
      <c r="BA84" s="363"/>
      <c r="BB84" s="363"/>
      <c r="BC84" s="363">
        <v>0</v>
      </c>
      <c r="BD84" s="366"/>
      <c r="BE84" s="366"/>
      <c r="BF84" s="366">
        <f t="shared" si="5"/>
        <v>8</v>
      </c>
      <c r="BG84" s="366">
        <f t="shared" si="6"/>
        <v>8</v>
      </c>
    </row>
    <row r="85" spans="2:59" s="58" customFormat="1" ht="60.75" customHeight="1">
      <c r="B85" s="363" t="s">
        <v>232</v>
      </c>
      <c r="C85" s="720" t="s">
        <v>2600</v>
      </c>
      <c r="D85" s="852"/>
      <c r="E85" s="823"/>
      <c r="F85" s="823"/>
      <c r="G85" s="825"/>
      <c r="H85" s="825"/>
      <c r="I85" s="435" t="s">
        <v>1280</v>
      </c>
      <c r="J85" s="435" t="s">
        <v>998</v>
      </c>
      <c r="K85" s="435">
        <v>0.05</v>
      </c>
      <c r="L85" s="435" t="s">
        <v>240</v>
      </c>
      <c r="M85" s="435" t="s">
        <v>1065</v>
      </c>
      <c r="N85" s="435" t="s">
        <v>73</v>
      </c>
      <c r="O85" s="435" t="s">
        <v>220</v>
      </c>
      <c r="P85" s="435" t="s">
        <v>1178</v>
      </c>
      <c r="Q85" s="436">
        <v>44197</v>
      </c>
      <c r="R85" s="436">
        <v>44561</v>
      </c>
      <c r="S85" s="435">
        <f t="shared" si="8"/>
        <v>0</v>
      </c>
      <c r="T85" s="435">
        <v>1</v>
      </c>
      <c r="U85" s="437">
        <f t="shared" si="7"/>
        <v>1</v>
      </c>
      <c r="V85" s="435">
        <v>0</v>
      </c>
      <c r="W85" s="435">
        <v>0</v>
      </c>
      <c r="X85" s="435" t="s">
        <v>190</v>
      </c>
      <c r="Y85" s="435">
        <v>0</v>
      </c>
      <c r="Z85" s="435">
        <v>0</v>
      </c>
      <c r="AA85" s="435" t="s">
        <v>2601</v>
      </c>
      <c r="AB85" s="435">
        <v>0</v>
      </c>
      <c r="AC85" s="435">
        <v>0</v>
      </c>
      <c r="AD85" s="438" t="s">
        <v>2602</v>
      </c>
      <c r="AE85" s="435">
        <v>0</v>
      </c>
      <c r="AF85" s="435">
        <v>0</v>
      </c>
      <c r="AG85" s="438" t="s">
        <v>2603</v>
      </c>
      <c r="AH85" s="435">
        <v>0</v>
      </c>
      <c r="AI85" s="435">
        <v>0</v>
      </c>
      <c r="AJ85" s="438" t="s">
        <v>2604</v>
      </c>
      <c r="AK85" s="435">
        <v>0</v>
      </c>
      <c r="AL85" s="428">
        <v>0</v>
      </c>
      <c r="AM85" s="432" t="s">
        <v>2605</v>
      </c>
      <c r="AN85" s="435">
        <v>0</v>
      </c>
      <c r="AO85" s="433">
        <v>0</v>
      </c>
      <c r="AP85" s="434" t="s">
        <v>2606</v>
      </c>
      <c r="AQ85" s="435">
        <v>0</v>
      </c>
      <c r="AR85" s="470">
        <v>0</v>
      </c>
      <c r="AS85" s="434" t="s">
        <v>1281</v>
      </c>
      <c r="AT85" s="435">
        <v>1</v>
      </c>
      <c r="AU85" s="433">
        <v>0</v>
      </c>
      <c r="AV85" s="434" t="s">
        <v>1281</v>
      </c>
      <c r="AW85" s="371">
        <v>0</v>
      </c>
      <c r="AX85" s="371"/>
      <c r="AY85" s="371"/>
      <c r="AZ85" s="371">
        <v>0</v>
      </c>
      <c r="BA85" s="371"/>
      <c r="BB85" s="371"/>
      <c r="BC85" s="371">
        <v>0</v>
      </c>
      <c r="BD85" s="40"/>
      <c r="BE85" s="40"/>
      <c r="BF85" s="366">
        <f t="shared" si="5"/>
        <v>1</v>
      </c>
      <c r="BG85" s="366">
        <f t="shared" si="6"/>
        <v>0</v>
      </c>
    </row>
    <row r="86" spans="2:59" s="58" customFormat="1" ht="60.75" customHeight="1">
      <c r="B86" s="363" t="s">
        <v>232</v>
      </c>
      <c r="C86" s="720" t="s">
        <v>2607</v>
      </c>
      <c r="D86" s="852"/>
      <c r="E86" s="823"/>
      <c r="F86" s="823"/>
      <c r="G86" s="825"/>
      <c r="H86" s="825"/>
      <c r="I86" s="435" t="s">
        <v>1282</v>
      </c>
      <c r="J86" s="435" t="s">
        <v>998</v>
      </c>
      <c r="K86" s="435">
        <v>0.05</v>
      </c>
      <c r="L86" s="435" t="s">
        <v>240</v>
      </c>
      <c r="M86" s="435" t="s">
        <v>1065</v>
      </c>
      <c r="N86" s="435" t="s">
        <v>73</v>
      </c>
      <c r="O86" s="435" t="s">
        <v>220</v>
      </c>
      <c r="P86" s="435" t="s">
        <v>1178</v>
      </c>
      <c r="Q86" s="436">
        <v>44197</v>
      </c>
      <c r="R86" s="436">
        <v>44561</v>
      </c>
      <c r="S86" s="435">
        <f t="shared" si="8"/>
        <v>0</v>
      </c>
      <c r="T86" s="435">
        <v>1</v>
      </c>
      <c r="U86" s="437">
        <f t="shared" si="7"/>
        <v>1</v>
      </c>
      <c r="V86" s="435">
        <v>0</v>
      </c>
      <c r="W86" s="435">
        <v>0</v>
      </c>
      <c r="X86" s="435" t="s">
        <v>190</v>
      </c>
      <c r="Y86" s="435">
        <v>0</v>
      </c>
      <c r="Z86" s="435">
        <v>0</v>
      </c>
      <c r="AA86" s="435" t="s">
        <v>2608</v>
      </c>
      <c r="AB86" s="435">
        <v>0</v>
      </c>
      <c r="AC86" s="435">
        <v>0</v>
      </c>
      <c r="AD86" s="438" t="s">
        <v>2609</v>
      </c>
      <c r="AE86" s="435">
        <v>0</v>
      </c>
      <c r="AF86" s="435">
        <v>0</v>
      </c>
      <c r="AG86" s="438" t="s">
        <v>2610</v>
      </c>
      <c r="AH86" s="435">
        <v>0</v>
      </c>
      <c r="AI86" s="435">
        <v>0</v>
      </c>
      <c r="AJ86" s="438" t="s">
        <v>2611</v>
      </c>
      <c r="AK86" s="435">
        <v>0</v>
      </c>
      <c r="AL86" s="428">
        <v>0</v>
      </c>
      <c r="AM86" s="432" t="s">
        <v>2612</v>
      </c>
      <c r="AN86" s="435">
        <v>0</v>
      </c>
      <c r="AO86" s="433">
        <v>0</v>
      </c>
      <c r="AP86" s="434" t="s">
        <v>2613</v>
      </c>
      <c r="AQ86" s="435">
        <v>0</v>
      </c>
      <c r="AR86" s="470">
        <v>0</v>
      </c>
      <c r="AS86" s="434" t="s">
        <v>1281</v>
      </c>
      <c r="AT86" s="435">
        <v>1</v>
      </c>
      <c r="AU86" s="433">
        <v>0</v>
      </c>
      <c r="AV86" s="434" t="s">
        <v>1281</v>
      </c>
      <c r="AW86" s="371">
        <v>0</v>
      </c>
      <c r="AX86" s="371"/>
      <c r="AY86" s="371"/>
      <c r="AZ86" s="371">
        <v>0</v>
      </c>
      <c r="BA86" s="371"/>
      <c r="BB86" s="371"/>
      <c r="BC86" s="371">
        <v>0</v>
      </c>
      <c r="BD86" s="40"/>
      <c r="BE86" s="40"/>
      <c r="BF86" s="366">
        <f t="shared" si="5"/>
        <v>1</v>
      </c>
      <c r="BG86" s="366">
        <f t="shared" si="6"/>
        <v>0</v>
      </c>
    </row>
    <row r="87" spans="2:59" s="58" customFormat="1" ht="60.75" customHeight="1">
      <c r="B87" s="363" t="s">
        <v>232</v>
      </c>
      <c r="C87" s="720" t="s">
        <v>2614</v>
      </c>
      <c r="D87" s="852"/>
      <c r="E87" s="823"/>
      <c r="F87" s="823"/>
      <c r="G87" s="825"/>
      <c r="H87" s="825"/>
      <c r="I87" s="435" t="s">
        <v>1283</v>
      </c>
      <c r="J87" s="435" t="s">
        <v>998</v>
      </c>
      <c r="K87" s="435">
        <v>0.15</v>
      </c>
      <c r="L87" s="435" t="s">
        <v>240</v>
      </c>
      <c r="M87" s="435" t="s">
        <v>74</v>
      </c>
      <c r="N87" s="435" t="s">
        <v>1242</v>
      </c>
      <c r="O87" s="435" t="s">
        <v>1276</v>
      </c>
      <c r="P87" s="435" t="s">
        <v>1178</v>
      </c>
      <c r="Q87" s="436">
        <v>44197</v>
      </c>
      <c r="R87" s="436">
        <v>44561</v>
      </c>
      <c r="S87" s="435">
        <f t="shared" si="8"/>
        <v>0</v>
      </c>
      <c r="T87" s="435">
        <v>1000</v>
      </c>
      <c r="U87" s="437">
        <f t="shared" si="7"/>
        <v>1000</v>
      </c>
      <c r="V87" s="435">
        <v>0</v>
      </c>
      <c r="W87" s="435">
        <v>0</v>
      </c>
      <c r="X87" s="435" t="s">
        <v>190</v>
      </c>
      <c r="Y87" s="435">
        <v>0</v>
      </c>
      <c r="Z87" s="435">
        <v>0</v>
      </c>
      <c r="AA87" s="435" t="s">
        <v>2615</v>
      </c>
      <c r="AB87" s="435">
        <v>0</v>
      </c>
      <c r="AC87" s="435">
        <v>0</v>
      </c>
      <c r="AD87" s="438" t="s">
        <v>2616</v>
      </c>
      <c r="AE87" s="435">
        <v>0</v>
      </c>
      <c r="AF87" s="435">
        <v>0</v>
      </c>
      <c r="AG87" s="438" t="s">
        <v>2617</v>
      </c>
      <c r="AH87" s="435">
        <v>0</v>
      </c>
      <c r="AI87" s="444">
        <v>0</v>
      </c>
      <c r="AJ87" s="445" t="s">
        <v>2618</v>
      </c>
      <c r="AK87" s="435">
        <v>0</v>
      </c>
      <c r="AL87" s="446">
        <v>0</v>
      </c>
      <c r="AM87" s="447" t="s">
        <v>2619</v>
      </c>
      <c r="AN87" s="435">
        <v>100</v>
      </c>
      <c r="AO87" s="448">
        <v>0</v>
      </c>
      <c r="AP87" s="449" t="s">
        <v>2620</v>
      </c>
      <c r="AQ87" s="435">
        <v>150</v>
      </c>
      <c r="AR87" s="471">
        <v>0</v>
      </c>
      <c r="AS87" s="449" t="s">
        <v>1284</v>
      </c>
      <c r="AT87" s="435">
        <v>200</v>
      </c>
      <c r="AU87" s="433">
        <v>0</v>
      </c>
      <c r="AV87" s="434" t="s">
        <v>1285</v>
      </c>
      <c r="AW87" s="363">
        <v>200</v>
      </c>
      <c r="AX87" s="363"/>
      <c r="AY87" s="363"/>
      <c r="AZ87" s="363">
        <v>150</v>
      </c>
      <c r="BA87" s="363"/>
      <c r="BB87" s="363"/>
      <c r="BC87" s="363">
        <v>200</v>
      </c>
      <c r="BD87" s="366"/>
      <c r="BE87" s="366"/>
      <c r="BF87" s="366">
        <f t="shared" si="5"/>
        <v>450</v>
      </c>
      <c r="BG87" s="366">
        <f t="shared" si="6"/>
        <v>0</v>
      </c>
    </row>
    <row r="88" spans="2:59" s="58" customFormat="1" ht="60.75" customHeight="1">
      <c r="B88" s="363" t="s">
        <v>232</v>
      </c>
      <c r="C88" s="720" t="s">
        <v>2621</v>
      </c>
      <c r="D88" s="852"/>
      <c r="E88" s="823"/>
      <c r="F88" s="823"/>
      <c r="G88" s="825"/>
      <c r="H88" s="825"/>
      <c r="I88" s="435" t="s">
        <v>1286</v>
      </c>
      <c r="J88" s="435" t="s">
        <v>998</v>
      </c>
      <c r="K88" s="435">
        <v>0.05</v>
      </c>
      <c r="L88" s="435" t="s">
        <v>240</v>
      </c>
      <c r="M88" s="435" t="s">
        <v>74</v>
      </c>
      <c r="N88" s="435" t="s">
        <v>73</v>
      </c>
      <c r="O88" s="435" t="s">
        <v>220</v>
      </c>
      <c r="P88" s="435" t="s">
        <v>1178</v>
      </c>
      <c r="Q88" s="436">
        <v>44197</v>
      </c>
      <c r="R88" s="436">
        <v>44561</v>
      </c>
      <c r="S88" s="435">
        <f t="shared" si="8"/>
        <v>3</v>
      </c>
      <c r="T88" s="435">
        <v>5</v>
      </c>
      <c r="U88" s="437">
        <f t="shared" si="7"/>
        <v>5</v>
      </c>
      <c r="V88" s="435">
        <v>0</v>
      </c>
      <c r="W88" s="435">
        <v>0</v>
      </c>
      <c r="X88" s="435" t="s">
        <v>190</v>
      </c>
      <c r="Y88" s="435">
        <v>0</v>
      </c>
      <c r="Z88" s="435">
        <v>0</v>
      </c>
      <c r="AA88" s="435" t="s">
        <v>2615</v>
      </c>
      <c r="AB88" s="435">
        <v>0</v>
      </c>
      <c r="AC88" s="435">
        <v>0</v>
      </c>
      <c r="AD88" s="438" t="s">
        <v>2622</v>
      </c>
      <c r="AE88" s="435">
        <v>0</v>
      </c>
      <c r="AF88" s="435">
        <v>0</v>
      </c>
      <c r="AG88" s="438" t="s">
        <v>2623</v>
      </c>
      <c r="AH88" s="435">
        <v>2</v>
      </c>
      <c r="AI88" s="444">
        <v>0</v>
      </c>
      <c r="AJ88" s="445" t="s">
        <v>2624</v>
      </c>
      <c r="AK88" s="435">
        <v>3</v>
      </c>
      <c r="AL88" s="446">
        <v>3</v>
      </c>
      <c r="AM88" s="447" t="s">
        <v>2625</v>
      </c>
      <c r="AN88" s="435">
        <v>0</v>
      </c>
      <c r="AO88" s="448">
        <v>0</v>
      </c>
      <c r="AP88" s="449" t="s">
        <v>2626</v>
      </c>
      <c r="AQ88" s="435">
        <v>0</v>
      </c>
      <c r="AR88" s="471">
        <v>0</v>
      </c>
      <c r="AS88" s="449" t="s">
        <v>1287</v>
      </c>
      <c r="AT88" s="435">
        <v>0</v>
      </c>
      <c r="AU88" s="433">
        <v>0</v>
      </c>
      <c r="AV88" s="434" t="s">
        <v>2627</v>
      </c>
      <c r="AW88" s="363">
        <v>0</v>
      </c>
      <c r="AX88" s="363"/>
      <c r="AY88" s="363"/>
      <c r="AZ88" s="363">
        <v>0</v>
      </c>
      <c r="BA88" s="363"/>
      <c r="BB88" s="363"/>
      <c r="BC88" s="363">
        <v>0</v>
      </c>
      <c r="BD88" s="366"/>
      <c r="BE88" s="366"/>
      <c r="BF88" s="366">
        <f t="shared" si="5"/>
        <v>5</v>
      </c>
      <c r="BG88" s="366">
        <f t="shared" si="6"/>
        <v>3</v>
      </c>
    </row>
    <row r="89" spans="2:59" s="58" customFormat="1" ht="60.75" customHeight="1">
      <c r="B89" s="363" t="s">
        <v>232</v>
      </c>
      <c r="C89" s="720" t="s">
        <v>2628</v>
      </c>
      <c r="D89" s="852"/>
      <c r="E89" s="823"/>
      <c r="F89" s="823"/>
      <c r="G89" s="825"/>
      <c r="H89" s="825"/>
      <c r="I89" s="435" t="s">
        <v>1288</v>
      </c>
      <c r="J89" s="435" t="s">
        <v>998</v>
      </c>
      <c r="K89" s="435">
        <v>0.05</v>
      </c>
      <c r="L89" s="435" t="s">
        <v>240</v>
      </c>
      <c r="M89" s="435" t="s">
        <v>74</v>
      </c>
      <c r="N89" s="435" t="s">
        <v>73</v>
      </c>
      <c r="O89" s="435" t="s">
        <v>220</v>
      </c>
      <c r="P89" s="435" t="s">
        <v>1178</v>
      </c>
      <c r="Q89" s="436">
        <v>44197</v>
      </c>
      <c r="R89" s="436">
        <v>44561</v>
      </c>
      <c r="S89" s="435">
        <f t="shared" si="8"/>
        <v>0</v>
      </c>
      <c r="T89" s="435">
        <v>15</v>
      </c>
      <c r="U89" s="437">
        <f t="shared" si="7"/>
        <v>15</v>
      </c>
      <c r="V89" s="435">
        <v>0</v>
      </c>
      <c r="W89" s="435">
        <v>0</v>
      </c>
      <c r="X89" s="435" t="s">
        <v>190</v>
      </c>
      <c r="Y89" s="435">
        <v>0</v>
      </c>
      <c r="Z89" s="435">
        <v>0</v>
      </c>
      <c r="AA89" s="435" t="s">
        <v>2629</v>
      </c>
      <c r="AB89" s="435">
        <v>0</v>
      </c>
      <c r="AC89" s="435">
        <v>0</v>
      </c>
      <c r="AD89" s="438" t="s">
        <v>2630</v>
      </c>
      <c r="AE89" s="435">
        <v>0</v>
      </c>
      <c r="AF89" s="435">
        <v>0</v>
      </c>
      <c r="AG89" s="438" t="s">
        <v>2631</v>
      </c>
      <c r="AH89" s="435">
        <v>0</v>
      </c>
      <c r="AI89" s="444">
        <v>0</v>
      </c>
      <c r="AJ89" s="445" t="s">
        <v>2632</v>
      </c>
      <c r="AK89" s="435">
        <v>0</v>
      </c>
      <c r="AL89" s="446">
        <v>0</v>
      </c>
      <c r="AM89" s="447" t="s">
        <v>2631</v>
      </c>
      <c r="AN89" s="435">
        <v>0</v>
      </c>
      <c r="AO89" s="448">
        <v>0</v>
      </c>
      <c r="AP89" s="449" t="s">
        <v>2631</v>
      </c>
      <c r="AQ89" s="435">
        <v>5</v>
      </c>
      <c r="AR89" s="471">
        <v>0</v>
      </c>
      <c r="AS89" s="449" t="s">
        <v>1289</v>
      </c>
      <c r="AT89" s="435">
        <v>0</v>
      </c>
      <c r="AU89" s="433">
        <v>0</v>
      </c>
      <c r="AV89" s="434" t="s">
        <v>1290</v>
      </c>
      <c r="AW89" s="363">
        <v>5</v>
      </c>
      <c r="AX89" s="363"/>
      <c r="AY89" s="363"/>
      <c r="AZ89" s="363">
        <v>0</v>
      </c>
      <c r="BA89" s="363"/>
      <c r="BB89" s="363"/>
      <c r="BC89" s="363">
        <v>5</v>
      </c>
      <c r="BD89" s="366"/>
      <c r="BE89" s="366"/>
      <c r="BF89" s="366">
        <f t="shared" si="5"/>
        <v>5</v>
      </c>
      <c r="BG89" s="366">
        <f t="shared" si="6"/>
        <v>0</v>
      </c>
    </row>
    <row r="90" spans="2:59" s="58" customFormat="1" ht="60.75" customHeight="1">
      <c r="B90" s="363" t="s">
        <v>232</v>
      </c>
      <c r="C90" s="720" t="s">
        <v>2633</v>
      </c>
      <c r="D90" s="852"/>
      <c r="E90" s="823"/>
      <c r="F90" s="823"/>
      <c r="G90" s="825"/>
      <c r="H90" s="825"/>
      <c r="I90" s="435" t="s">
        <v>1291</v>
      </c>
      <c r="J90" s="435" t="s">
        <v>998</v>
      </c>
      <c r="K90" s="435">
        <v>0.05</v>
      </c>
      <c r="L90" s="435" t="s">
        <v>240</v>
      </c>
      <c r="M90" s="435" t="s">
        <v>74</v>
      </c>
      <c r="N90" s="435" t="s">
        <v>73</v>
      </c>
      <c r="O90" s="435" t="s">
        <v>220</v>
      </c>
      <c r="P90" s="435" t="s">
        <v>1178</v>
      </c>
      <c r="Q90" s="436">
        <v>44197</v>
      </c>
      <c r="R90" s="436">
        <v>44561</v>
      </c>
      <c r="S90" s="435">
        <f t="shared" si="8"/>
        <v>0</v>
      </c>
      <c r="T90" s="435">
        <v>6</v>
      </c>
      <c r="U90" s="437">
        <f t="shared" si="7"/>
        <v>6</v>
      </c>
      <c r="V90" s="435">
        <v>0</v>
      </c>
      <c r="W90" s="435">
        <v>0</v>
      </c>
      <c r="X90" s="435" t="s">
        <v>190</v>
      </c>
      <c r="Y90" s="435">
        <v>0</v>
      </c>
      <c r="Z90" s="435">
        <v>0</v>
      </c>
      <c r="AA90" s="435" t="s">
        <v>2629</v>
      </c>
      <c r="AB90" s="435">
        <v>0</v>
      </c>
      <c r="AC90" s="435">
        <v>0</v>
      </c>
      <c r="AD90" s="438" t="s">
        <v>2630</v>
      </c>
      <c r="AE90" s="435">
        <v>0</v>
      </c>
      <c r="AF90" s="435">
        <v>0</v>
      </c>
      <c r="AG90" s="438" t="s">
        <v>2631</v>
      </c>
      <c r="AH90" s="435">
        <v>0</v>
      </c>
      <c r="AI90" s="444">
        <v>0</v>
      </c>
      <c r="AJ90" s="445" t="s">
        <v>2632</v>
      </c>
      <c r="AK90" s="435">
        <v>0</v>
      </c>
      <c r="AL90" s="446">
        <v>0</v>
      </c>
      <c r="AM90" s="447" t="s">
        <v>2631</v>
      </c>
      <c r="AN90" s="435">
        <v>1</v>
      </c>
      <c r="AO90" s="448">
        <v>0</v>
      </c>
      <c r="AP90" s="449" t="s">
        <v>2631</v>
      </c>
      <c r="AQ90" s="435">
        <v>1</v>
      </c>
      <c r="AR90" s="471">
        <v>0</v>
      </c>
      <c r="AS90" s="449" t="s">
        <v>1292</v>
      </c>
      <c r="AT90" s="435">
        <v>1</v>
      </c>
      <c r="AU90" s="433">
        <v>0</v>
      </c>
      <c r="AV90" s="434" t="s">
        <v>1290</v>
      </c>
      <c r="AW90" s="363">
        <v>1</v>
      </c>
      <c r="AX90" s="363"/>
      <c r="AY90" s="363"/>
      <c r="AZ90" s="363">
        <v>1</v>
      </c>
      <c r="BA90" s="363"/>
      <c r="BB90" s="363"/>
      <c r="BC90" s="363">
        <v>1</v>
      </c>
      <c r="BD90" s="366"/>
      <c r="BE90" s="366"/>
      <c r="BF90" s="366">
        <f t="shared" si="5"/>
        <v>3</v>
      </c>
      <c r="BG90" s="366">
        <f t="shared" si="6"/>
        <v>0</v>
      </c>
    </row>
    <row r="91" spans="2:59" s="58" customFormat="1" ht="60.75" customHeight="1">
      <c r="B91" s="363" t="s">
        <v>232</v>
      </c>
      <c r="C91" s="720" t="s">
        <v>2634</v>
      </c>
      <c r="D91" s="852"/>
      <c r="E91" s="823"/>
      <c r="F91" s="823"/>
      <c r="G91" s="825"/>
      <c r="H91" s="825"/>
      <c r="I91" s="435" t="s">
        <v>1293</v>
      </c>
      <c r="J91" s="435" t="s">
        <v>998</v>
      </c>
      <c r="K91" s="435">
        <v>0.05</v>
      </c>
      <c r="L91" s="435" t="s">
        <v>240</v>
      </c>
      <c r="M91" s="435" t="s">
        <v>74</v>
      </c>
      <c r="N91" s="435" t="s">
        <v>73</v>
      </c>
      <c r="O91" s="435" t="s">
        <v>220</v>
      </c>
      <c r="P91" s="435" t="s">
        <v>1178</v>
      </c>
      <c r="Q91" s="436">
        <v>44197</v>
      </c>
      <c r="R91" s="436">
        <v>44561</v>
      </c>
      <c r="S91" s="435">
        <f t="shared" si="8"/>
        <v>0</v>
      </c>
      <c r="T91" s="435">
        <v>10</v>
      </c>
      <c r="U91" s="437">
        <f t="shared" si="7"/>
        <v>10</v>
      </c>
      <c r="V91" s="435">
        <v>0</v>
      </c>
      <c r="W91" s="435">
        <v>0</v>
      </c>
      <c r="X91" s="435" t="s">
        <v>190</v>
      </c>
      <c r="Y91" s="435">
        <v>2</v>
      </c>
      <c r="Z91" s="435">
        <v>0</v>
      </c>
      <c r="AA91" s="435" t="s">
        <v>2635</v>
      </c>
      <c r="AB91" s="435">
        <v>2</v>
      </c>
      <c r="AC91" s="435">
        <v>0</v>
      </c>
      <c r="AD91" s="438" t="s">
        <v>2636</v>
      </c>
      <c r="AE91" s="435">
        <v>2</v>
      </c>
      <c r="AF91" s="435">
        <v>0</v>
      </c>
      <c r="AG91" s="438" t="s">
        <v>2637</v>
      </c>
      <c r="AH91" s="435">
        <v>2</v>
      </c>
      <c r="AI91" s="435">
        <v>0</v>
      </c>
      <c r="AJ91" s="438" t="s">
        <v>2638</v>
      </c>
      <c r="AK91" s="435">
        <v>2</v>
      </c>
      <c r="AL91" s="428">
        <v>0</v>
      </c>
      <c r="AM91" s="432" t="s">
        <v>2639</v>
      </c>
      <c r="AN91" s="435">
        <v>0</v>
      </c>
      <c r="AO91" s="433">
        <v>0</v>
      </c>
      <c r="AP91" s="434" t="s">
        <v>2640</v>
      </c>
      <c r="AQ91" s="435">
        <v>0</v>
      </c>
      <c r="AR91" s="470">
        <v>0</v>
      </c>
      <c r="AS91" s="434" t="s">
        <v>1294</v>
      </c>
      <c r="AT91" s="435">
        <v>0</v>
      </c>
      <c r="AU91" s="433">
        <v>0</v>
      </c>
      <c r="AV91" s="434" t="s">
        <v>1294</v>
      </c>
      <c r="AW91" s="371">
        <v>0</v>
      </c>
      <c r="AX91" s="371"/>
      <c r="AY91" s="371"/>
      <c r="AZ91" s="371">
        <v>0</v>
      </c>
      <c r="BA91" s="371"/>
      <c r="BB91" s="371"/>
      <c r="BC91" s="371">
        <v>0</v>
      </c>
      <c r="BD91" s="40"/>
      <c r="BE91" s="40"/>
      <c r="BF91" s="366">
        <f t="shared" si="5"/>
        <v>10</v>
      </c>
      <c r="BG91" s="366">
        <f t="shared" si="6"/>
        <v>0</v>
      </c>
    </row>
    <row r="92" spans="2:59" s="58" customFormat="1" ht="60.75" customHeight="1">
      <c r="B92" s="363" t="s">
        <v>232</v>
      </c>
      <c r="C92" s="720" t="s">
        <v>2641</v>
      </c>
      <c r="D92" s="852"/>
      <c r="E92" s="823"/>
      <c r="F92" s="823"/>
      <c r="G92" s="825"/>
      <c r="H92" s="825"/>
      <c r="I92" s="435" t="s">
        <v>1295</v>
      </c>
      <c r="J92" s="435" t="s">
        <v>1039</v>
      </c>
      <c r="K92" s="435">
        <v>0.15</v>
      </c>
      <c r="L92" s="435" t="s">
        <v>240</v>
      </c>
      <c r="M92" s="435" t="s">
        <v>74</v>
      </c>
      <c r="N92" s="435" t="s">
        <v>73</v>
      </c>
      <c r="O92" s="435" t="s">
        <v>1276</v>
      </c>
      <c r="P92" s="435" t="s">
        <v>1183</v>
      </c>
      <c r="Q92" s="436">
        <v>44197</v>
      </c>
      <c r="R92" s="436">
        <v>44561</v>
      </c>
      <c r="S92" s="435">
        <f t="shared" si="8"/>
        <v>1040</v>
      </c>
      <c r="T92" s="435">
        <v>5000</v>
      </c>
      <c r="U92" s="437">
        <f t="shared" si="7"/>
        <v>5000</v>
      </c>
      <c r="V92" s="435">
        <v>0</v>
      </c>
      <c r="W92" s="435">
        <v>0</v>
      </c>
      <c r="X92" s="435" t="s">
        <v>190</v>
      </c>
      <c r="Y92" s="435">
        <v>0</v>
      </c>
      <c r="Z92" s="435">
        <v>0</v>
      </c>
      <c r="AA92" s="435" t="s">
        <v>2608</v>
      </c>
      <c r="AB92" s="435">
        <v>0</v>
      </c>
      <c r="AC92" s="435">
        <v>82</v>
      </c>
      <c r="AD92" s="438" t="s">
        <v>2642</v>
      </c>
      <c r="AE92" s="435">
        <v>1000</v>
      </c>
      <c r="AF92" s="435">
        <v>225</v>
      </c>
      <c r="AG92" s="438" t="s">
        <v>2643</v>
      </c>
      <c r="AH92" s="435">
        <v>0</v>
      </c>
      <c r="AI92" s="435">
        <v>12</v>
      </c>
      <c r="AJ92" s="438" t="s">
        <v>2644</v>
      </c>
      <c r="AK92" s="435">
        <v>1000</v>
      </c>
      <c r="AL92" s="428">
        <v>135</v>
      </c>
      <c r="AM92" s="432" t="s">
        <v>2645</v>
      </c>
      <c r="AN92" s="435">
        <v>0</v>
      </c>
      <c r="AO92" s="433">
        <v>0</v>
      </c>
      <c r="AP92" s="434" t="s">
        <v>2646</v>
      </c>
      <c r="AQ92" s="435">
        <v>1000</v>
      </c>
      <c r="AR92" s="470">
        <v>586</v>
      </c>
      <c r="AS92" s="434" t="s">
        <v>1296</v>
      </c>
      <c r="AT92" s="435">
        <v>0</v>
      </c>
      <c r="AU92" s="433">
        <v>0</v>
      </c>
      <c r="AV92" s="434" t="s">
        <v>1184</v>
      </c>
      <c r="AW92" s="371">
        <v>1000</v>
      </c>
      <c r="AX92" s="371"/>
      <c r="AY92" s="371"/>
      <c r="AZ92" s="371">
        <v>0</v>
      </c>
      <c r="BA92" s="371"/>
      <c r="BB92" s="371"/>
      <c r="BC92" s="371">
        <v>1000</v>
      </c>
      <c r="BD92" s="40"/>
      <c r="BE92" s="40"/>
      <c r="BF92" s="366">
        <f t="shared" si="5"/>
        <v>3000</v>
      </c>
      <c r="BG92" s="366">
        <f t="shared" si="6"/>
        <v>1040</v>
      </c>
    </row>
    <row r="93" spans="2:59" s="58" customFormat="1" ht="60.75" customHeight="1">
      <c r="B93" s="363" t="s">
        <v>232</v>
      </c>
      <c r="C93" s="720" t="s">
        <v>2647</v>
      </c>
      <c r="D93" s="852"/>
      <c r="E93" s="823"/>
      <c r="F93" s="823"/>
      <c r="G93" s="825"/>
      <c r="H93" s="825"/>
      <c r="I93" s="435" t="s">
        <v>1297</v>
      </c>
      <c r="J93" s="435" t="s">
        <v>998</v>
      </c>
      <c r="K93" s="435">
        <v>0.05</v>
      </c>
      <c r="L93" s="435" t="s">
        <v>240</v>
      </c>
      <c r="M93" s="435" t="s">
        <v>74</v>
      </c>
      <c r="N93" s="435" t="s">
        <v>73</v>
      </c>
      <c r="O93" s="435" t="s">
        <v>1177</v>
      </c>
      <c r="P93" s="435" t="s">
        <v>1178</v>
      </c>
      <c r="Q93" s="436">
        <v>44197</v>
      </c>
      <c r="R93" s="436">
        <v>44561</v>
      </c>
      <c r="S93" s="435">
        <f t="shared" si="8"/>
        <v>33</v>
      </c>
      <c r="T93" s="435">
        <v>10</v>
      </c>
      <c r="U93" s="437">
        <f t="shared" si="7"/>
        <v>10</v>
      </c>
      <c r="V93" s="435">
        <v>0</v>
      </c>
      <c r="W93" s="435">
        <v>0</v>
      </c>
      <c r="X93" s="435" t="s">
        <v>190</v>
      </c>
      <c r="Y93" s="435">
        <v>0</v>
      </c>
      <c r="Z93" s="435">
        <v>28</v>
      </c>
      <c r="AA93" s="435" t="s">
        <v>2648</v>
      </c>
      <c r="AB93" s="435">
        <v>1</v>
      </c>
      <c r="AC93" s="435">
        <v>1</v>
      </c>
      <c r="AD93" s="438" t="s">
        <v>2649</v>
      </c>
      <c r="AE93" s="435">
        <v>1</v>
      </c>
      <c r="AF93" s="435">
        <v>1</v>
      </c>
      <c r="AG93" s="438" t="s">
        <v>2650</v>
      </c>
      <c r="AH93" s="435">
        <v>1</v>
      </c>
      <c r="AI93" s="435">
        <v>1</v>
      </c>
      <c r="AJ93" s="445" t="s">
        <v>2651</v>
      </c>
      <c r="AK93" s="435">
        <v>1</v>
      </c>
      <c r="AL93" s="446">
        <v>0</v>
      </c>
      <c r="AM93" s="447" t="s">
        <v>2652</v>
      </c>
      <c r="AN93" s="435">
        <v>1</v>
      </c>
      <c r="AO93" s="448">
        <v>1</v>
      </c>
      <c r="AP93" s="449" t="s">
        <v>2653</v>
      </c>
      <c r="AQ93" s="435">
        <v>1</v>
      </c>
      <c r="AR93" s="471">
        <v>1</v>
      </c>
      <c r="AS93" s="449" t="s">
        <v>1298</v>
      </c>
      <c r="AT93" s="435">
        <v>1</v>
      </c>
      <c r="AU93" s="433">
        <v>0</v>
      </c>
      <c r="AV93" s="434" t="s">
        <v>1184</v>
      </c>
      <c r="AW93" s="363">
        <v>1</v>
      </c>
      <c r="AX93" s="363"/>
      <c r="AY93" s="363"/>
      <c r="AZ93" s="363">
        <v>1</v>
      </c>
      <c r="BA93" s="363"/>
      <c r="BB93" s="363"/>
      <c r="BC93" s="363">
        <v>1</v>
      </c>
      <c r="BD93" s="366"/>
      <c r="BE93" s="366"/>
      <c r="BF93" s="366">
        <f t="shared" si="5"/>
        <v>7</v>
      </c>
      <c r="BG93" s="366">
        <f t="shared" si="6"/>
        <v>33</v>
      </c>
    </row>
    <row r="94" spans="2:59" s="58" customFormat="1" ht="60.75" customHeight="1">
      <c r="B94" s="363" t="s">
        <v>232</v>
      </c>
      <c r="C94" s="720" t="s">
        <v>2654</v>
      </c>
      <c r="D94" s="852"/>
      <c r="E94" s="823"/>
      <c r="F94" s="823"/>
      <c r="G94" s="825"/>
      <c r="H94" s="825"/>
      <c r="I94" s="435" t="s">
        <v>1299</v>
      </c>
      <c r="J94" s="435" t="s">
        <v>998</v>
      </c>
      <c r="K94" s="435">
        <v>0.05</v>
      </c>
      <c r="L94" s="435" t="s">
        <v>240</v>
      </c>
      <c r="M94" s="435" t="s">
        <v>74</v>
      </c>
      <c r="N94" s="435" t="s">
        <v>73</v>
      </c>
      <c r="O94" s="435" t="s">
        <v>1300</v>
      </c>
      <c r="P94" s="435" t="s">
        <v>1178</v>
      </c>
      <c r="Q94" s="436">
        <v>44197</v>
      </c>
      <c r="R94" s="436">
        <v>44561</v>
      </c>
      <c r="S94" s="435">
        <f t="shared" si="8"/>
        <v>39</v>
      </c>
      <c r="T94" s="435">
        <v>200</v>
      </c>
      <c r="U94" s="437">
        <f t="shared" si="7"/>
        <v>200</v>
      </c>
      <c r="V94" s="435">
        <v>0</v>
      </c>
      <c r="W94" s="435">
        <v>0</v>
      </c>
      <c r="X94" s="435" t="s">
        <v>190</v>
      </c>
      <c r="Y94" s="435">
        <v>0</v>
      </c>
      <c r="Z94" s="435">
        <v>0</v>
      </c>
      <c r="AA94" s="435" t="s">
        <v>2608</v>
      </c>
      <c r="AB94" s="435">
        <v>50</v>
      </c>
      <c r="AC94" s="435">
        <v>2</v>
      </c>
      <c r="AD94" s="438" t="s">
        <v>2655</v>
      </c>
      <c r="AE94" s="435">
        <v>0</v>
      </c>
      <c r="AF94" s="435">
        <v>0</v>
      </c>
      <c r="AG94" s="438" t="s">
        <v>2656</v>
      </c>
      <c r="AH94" s="435">
        <v>0</v>
      </c>
      <c r="AI94" s="435">
        <v>13</v>
      </c>
      <c r="AJ94" s="438" t="s">
        <v>2657</v>
      </c>
      <c r="AK94" s="435">
        <v>0</v>
      </c>
      <c r="AL94" s="428">
        <v>0</v>
      </c>
      <c r="AM94" s="432" t="s">
        <v>2658</v>
      </c>
      <c r="AN94" s="435">
        <v>0</v>
      </c>
      <c r="AO94" s="433">
        <v>0</v>
      </c>
      <c r="AP94" s="434" t="s">
        <v>2659</v>
      </c>
      <c r="AQ94" s="435">
        <v>70</v>
      </c>
      <c r="AR94" s="470">
        <v>24</v>
      </c>
      <c r="AS94" s="434" t="s">
        <v>1301</v>
      </c>
      <c r="AT94" s="435">
        <v>0</v>
      </c>
      <c r="AU94" s="433">
        <v>0</v>
      </c>
      <c r="AV94" s="434" t="s">
        <v>1184</v>
      </c>
      <c r="AW94" s="371">
        <v>0</v>
      </c>
      <c r="AX94" s="371"/>
      <c r="AY94" s="371"/>
      <c r="AZ94" s="371">
        <v>0</v>
      </c>
      <c r="BA94" s="371"/>
      <c r="BB94" s="371"/>
      <c r="BC94" s="371">
        <v>80</v>
      </c>
      <c r="BD94" s="40"/>
      <c r="BE94" s="40"/>
      <c r="BF94" s="366">
        <f t="shared" si="5"/>
        <v>120</v>
      </c>
      <c r="BG94" s="366">
        <f t="shared" si="6"/>
        <v>39</v>
      </c>
    </row>
    <row r="95" spans="2:59" s="58" customFormat="1" ht="60.75" customHeight="1">
      <c r="B95" s="363" t="s">
        <v>232</v>
      </c>
      <c r="C95" s="720" t="s">
        <v>2660</v>
      </c>
      <c r="D95" s="852"/>
      <c r="E95" s="823"/>
      <c r="F95" s="823"/>
      <c r="G95" s="825"/>
      <c r="H95" s="825"/>
      <c r="I95" s="435" t="s">
        <v>1302</v>
      </c>
      <c r="J95" s="435" t="s">
        <v>998</v>
      </c>
      <c r="K95" s="435">
        <v>0.1</v>
      </c>
      <c r="L95" s="435" t="s">
        <v>240</v>
      </c>
      <c r="M95" s="435" t="s">
        <v>1065</v>
      </c>
      <c r="N95" s="435" t="s">
        <v>1303</v>
      </c>
      <c r="O95" s="435" t="s">
        <v>1177</v>
      </c>
      <c r="P95" s="435" t="s">
        <v>1178</v>
      </c>
      <c r="Q95" s="436">
        <v>44197</v>
      </c>
      <c r="R95" s="436">
        <v>44561</v>
      </c>
      <c r="S95" s="435">
        <f t="shared" si="8"/>
        <v>0</v>
      </c>
      <c r="T95" s="435">
        <v>1</v>
      </c>
      <c r="U95" s="437">
        <f t="shared" si="7"/>
        <v>1</v>
      </c>
      <c r="V95" s="435">
        <v>0</v>
      </c>
      <c r="W95" s="435">
        <v>0</v>
      </c>
      <c r="X95" s="435" t="s">
        <v>190</v>
      </c>
      <c r="Y95" s="435">
        <v>0</v>
      </c>
      <c r="Z95" s="435">
        <v>0</v>
      </c>
      <c r="AA95" s="435" t="s">
        <v>2661</v>
      </c>
      <c r="AB95" s="435">
        <v>0</v>
      </c>
      <c r="AC95" s="435">
        <v>0</v>
      </c>
      <c r="AD95" s="438" t="s">
        <v>2662</v>
      </c>
      <c r="AE95" s="435">
        <v>0</v>
      </c>
      <c r="AF95" s="435">
        <v>0</v>
      </c>
      <c r="AG95" s="438" t="s">
        <v>2662</v>
      </c>
      <c r="AH95" s="435">
        <v>0</v>
      </c>
      <c r="AI95" s="435">
        <v>0</v>
      </c>
      <c r="AJ95" s="438" t="s">
        <v>2663</v>
      </c>
      <c r="AK95" s="435">
        <v>0</v>
      </c>
      <c r="AL95" s="428">
        <v>0</v>
      </c>
      <c r="AM95" s="432" t="s">
        <v>2664</v>
      </c>
      <c r="AN95" s="435">
        <v>0</v>
      </c>
      <c r="AO95" s="433">
        <v>0</v>
      </c>
      <c r="AP95" s="434" t="s">
        <v>2665</v>
      </c>
      <c r="AQ95" s="435">
        <v>0</v>
      </c>
      <c r="AR95" s="470">
        <v>0</v>
      </c>
      <c r="AS95" s="434" t="s">
        <v>1304</v>
      </c>
      <c r="AT95" s="435">
        <v>0</v>
      </c>
      <c r="AU95" s="433">
        <v>0</v>
      </c>
      <c r="AV95" s="434" t="s">
        <v>1184</v>
      </c>
      <c r="AW95" s="371">
        <v>0</v>
      </c>
      <c r="AX95" s="371"/>
      <c r="AY95" s="371"/>
      <c r="AZ95" s="371">
        <v>1</v>
      </c>
      <c r="BA95" s="371"/>
      <c r="BB95" s="371"/>
      <c r="BC95" s="371">
        <v>0</v>
      </c>
      <c r="BD95" s="40"/>
      <c r="BE95" s="40"/>
      <c r="BF95" s="366">
        <f t="shared" si="5"/>
        <v>0</v>
      </c>
      <c r="BG95" s="366">
        <f t="shared" si="6"/>
        <v>0</v>
      </c>
    </row>
    <row r="96" spans="2:59" s="58" customFormat="1" ht="60.75" customHeight="1">
      <c r="B96" s="363" t="s">
        <v>241</v>
      </c>
      <c r="C96" s="720" t="s">
        <v>2666</v>
      </c>
      <c r="D96" s="852"/>
      <c r="E96" s="823"/>
      <c r="F96" s="823"/>
      <c r="G96" s="825" t="s">
        <v>242</v>
      </c>
      <c r="H96" s="825" t="s">
        <v>1305</v>
      </c>
      <c r="I96" s="435" t="s">
        <v>1306</v>
      </c>
      <c r="J96" s="435" t="s">
        <v>998</v>
      </c>
      <c r="K96" s="435">
        <v>0.17699999999999999</v>
      </c>
      <c r="L96" s="435" t="s">
        <v>1307</v>
      </c>
      <c r="M96" s="435" t="s">
        <v>1065</v>
      </c>
      <c r="N96" s="435" t="s">
        <v>1150</v>
      </c>
      <c r="O96" s="435" t="s">
        <v>1158</v>
      </c>
      <c r="P96" s="435" t="s">
        <v>1183</v>
      </c>
      <c r="Q96" s="436">
        <v>44197</v>
      </c>
      <c r="R96" s="436">
        <v>44561</v>
      </c>
      <c r="S96" s="435">
        <f t="shared" si="8"/>
        <v>0.9</v>
      </c>
      <c r="T96" s="435">
        <v>1</v>
      </c>
      <c r="U96" s="437">
        <f t="shared" si="7"/>
        <v>1</v>
      </c>
      <c r="V96" s="435">
        <v>0.2</v>
      </c>
      <c r="W96" s="435">
        <v>0.2</v>
      </c>
      <c r="X96" s="435" t="s">
        <v>245</v>
      </c>
      <c r="Y96" s="435">
        <v>0.6</v>
      </c>
      <c r="Z96" s="435">
        <v>0.6</v>
      </c>
      <c r="AA96" s="435" t="s">
        <v>246</v>
      </c>
      <c r="AB96" s="435">
        <v>0.1</v>
      </c>
      <c r="AC96" s="435">
        <v>0.1</v>
      </c>
      <c r="AD96" s="438" t="s">
        <v>247</v>
      </c>
      <c r="AE96" s="435">
        <v>0</v>
      </c>
      <c r="AF96" s="435">
        <v>0</v>
      </c>
      <c r="AG96" s="438" t="s">
        <v>246</v>
      </c>
      <c r="AH96" s="435">
        <v>0</v>
      </c>
      <c r="AI96" s="435">
        <v>0</v>
      </c>
      <c r="AJ96" s="438" t="s">
        <v>2667</v>
      </c>
      <c r="AK96" s="435">
        <v>0</v>
      </c>
      <c r="AL96" s="428">
        <v>0</v>
      </c>
      <c r="AM96" s="432" t="s">
        <v>2667</v>
      </c>
      <c r="AN96" s="435">
        <v>0.1</v>
      </c>
      <c r="AO96" s="453">
        <v>0</v>
      </c>
      <c r="AP96" s="454" t="s">
        <v>2668</v>
      </c>
      <c r="AQ96" s="435">
        <v>0</v>
      </c>
      <c r="AR96" s="475">
        <v>0</v>
      </c>
      <c r="AS96" s="454" t="s">
        <v>1308</v>
      </c>
      <c r="AT96" s="435">
        <v>0</v>
      </c>
      <c r="AU96" s="475">
        <v>0</v>
      </c>
      <c r="AV96" s="454" t="s">
        <v>1308</v>
      </c>
      <c r="AW96" s="371">
        <v>0</v>
      </c>
      <c r="AX96" s="371"/>
      <c r="AY96" s="371"/>
      <c r="AZ96" s="371">
        <v>0</v>
      </c>
      <c r="BA96" s="371"/>
      <c r="BB96" s="371"/>
      <c r="BC96" s="371">
        <v>0</v>
      </c>
      <c r="BD96" s="40"/>
      <c r="BE96" s="40"/>
      <c r="BF96" s="366">
        <f t="shared" si="5"/>
        <v>1</v>
      </c>
      <c r="BG96" s="366">
        <f t="shared" si="6"/>
        <v>0.9</v>
      </c>
    </row>
    <row r="97" spans="2:59" s="58" customFormat="1" ht="60.75" customHeight="1">
      <c r="B97" s="363" t="s">
        <v>241</v>
      </c>
      <c r="C97" s="720" t="s">
        <v>2669</v>
      </c>
      <c r="D97" s="852"/>
      <c r="E97" s="823"/>
      <c r="F97" s="823"/>
      <c r="G97" s="825"/>
      <c r="H97" s="825"/>
      <c r="I97" s="435" t="s">
        <v>1309</v>
      </c>
      <c r="J97" s="435" t="s">
        <v>1039</v>
      </c>
      <c r="K97" s="435">
        <v>0.16300000000000001</v>
      </c>
      <c r="L97" s="435" t="s">
        <v>1307</v>
      </c>
      <c r="M97" s="435" t="s">
        <v>74</v>
      </c>
      <c r="N97" s="435" t="s">
        <v>1150</v>
      </c>
      <c r="O97" s="435" t="s">
        <v>1158</v>
      </c>
      <c r="P97" s="435" t="s">
        <v>1183</v>
      </c>
      <c r="Q97" s="436">
        <v>44197</v>
      </c>
      <c r="R97" s="436">
        <v>44561</v>
      </c>
      <c r="S97" s="435">
        <f t="shared" si="8"/>
        <v>4</v>
      </c>
      <c r="T97" s="435">
        <v>4</v>
      </c>
      <c r="U97" s="437">
        <f t="shared" si="7"/>
        <v>4</v>
      </c>
      <c r="V97" s="435">
        <v>0</v>
      </c>
      <c r="W97" s="435">
        <v>1</v>
      </c>
      <c r="X97" s="435" t="s">
        <v>2670</v>
      </c>
      <c r="Y97" s="435">
        <v>1</v>
      </c>
      <c r="Z97" s="435">
        <v>1</v>
      </c>
      <c r="AA97" s="435" t="s">
        <v>2671</v>
      </c>
      <c r="AB97" s="435">
        <v>1</v>
      </c>
      <c r="AC97" s="435">
        <v>1</v>
      </c>
      <c r="AD97" s="438" t="s">
        <v>2672</v>
      </c>
      <c r="AE97" s="435">
        <v>1</v>
      </c>
      <c r="AF97" s="435">
        <v>0</v>
      </c>
      <c r="AG97" s="438" t="s">
        <v>2671</v>
      </c>
      <c r="AH97" s="435">
        <v>1</v>
      </c>
      <c r="AI97" s="435">
        <v>1</v>
      </c>
      <c r="AJ97" s="438" t="s">
        <v>2673</v>
      </c>
      <c r="AK97" s="435">
        <v>0</v>
      </c>
      <c r="AL97" s="428">
        <v>0</v>
      </c>
      <c r="AM97" s="432" t="s">
        <v>2674</v>
      </c>
      <c r="AN97" s="435">
        <v>0</v>
      </c>
      <c r="AO97" s="455">
        <v>0</v>
      </c>
      <c r="AP97" s="456" t="s">
        <v>2675</v>
      </c>
      <c r="AQ97" s="435">
        <v>0</v>
      </c>
      <c r="AR97" s="476">
        <v>0</v>
      </c>
      <c r="AS97" s="456" t="s">
        <v>1308</v>
      </c>
      <c r="AT97" s="435">
        <v>0</v>
      </c>
      <c r="AU97" s="476">
        <v>0</v>
      </c>
      <c r="AV97" s="456" t="s">
        <v>1308</v>
      </c>
      <c r="AW97" s="371">
        <v>0</v>
      </c>
      <c r="AX97" s="371"/>
      <c r="AY97" s="371"/>
      <c r="AZ97" s="371">
        <v>0</v>
      </c>
      <c r="BA97" s="371"/>
      <c r="BB97" s="371"/>
      <c r="BC97" s="371">
        <v>0</v>
      </c>
      <c r="BD97" s="40"/>
      <c r="BE97" s="40"/>
      <c r="BF97" s="366">
        <f t="shared" si="5"/>
        <v>4</v>
      </c>
      <c r="BG97" s="366">
        <f t="shared" si="6"/>
        <v>4</v>
      </c>
    </row>
    <row r="98" spans="2:59" s="58" customFormat="1" ht="60.75" customHeight="1">
      <c r="B98" s="363" t="s">
        <v>241</v>
      </c>
      <c r="C98" s="720" t="s">
        <v>2676</v>
      </c>
      <c r="D98" s="852"/>
      <c r="E98" s="823"/>
      <c r="F98" s="823"/>
      <c r="G98" s="825"/>
      <c r="H98" s="825"/>
      <c r="I98" s="435" t="s">
        <v>1310</v>
      </c>
      <c r="J98" s="435" t="s">
        <v>998</v>
      </c>
      <c r="K98" s="435">
        <v>0.16700000000000001</v>
      </c>
      <c r="L98" s="435" t="s">
        <v>1307</v>
      </c>
      <c r="M98" s="435" t="s">
        <v>90</v>
      </c>
      <c r="N98" s="435" t="s">
        <v>776</v>
      </c>
      <c r="O98" s="435" t="s">
        <v>1158</v>
      </c>
      <c r="P98" s="435" t="s">
        <v>1183</v>
      </c>
      <c r="Q98" s="436">
        <v>44197</v>
      </c>
      <c r="R98" s="436">
        <v>44561</v>
      </c>
      <c r="S98" s="435">
        <f t="shared" si="8"/>
        <v>1</v>
      </c>
      <c r="T98" s="435">
        <v>1</v>
      </c>
      <c r="U98" s="437">
        <f t="shared" si="7"/>
        <v>1</v>
      </c>
      <c r="V98" s="435">
        <v>0.8</v>
      </c>
      <c r="W98" s="440">
        <v>0.8</v>
      </c>
      <c r="X98" s="435" t="s">
        <v>2677</v>
      </c>
      <c r="Y98" s="435">
        <v>0.1</v>
      </c>
      <c r="Z98" s="440">
        <v>0.1</v>
      </c>
      <c r="AA98" s="435" t="s">
        <v>2678</v>
      </c>
      <c r="AB98" s="440">
        <v>0.05</v>
      </c>
      <c r="AC98" s="440">
        <v>0.05</v>
      </c>
      <c r="AD98" s="438" t="s">
        <v>2679</v>
      </c>
      <c r="AE98" s="435">
        <v>0.02</v>
      </c>
      <c r="AF98" s="440">
        <v>0.02</v>
      </c>
      <c r="AG98" s="438" t="s">
        <v>2678</v>
      </c>
      <c r="AH98" s="440">
        <v>0.02</v>
      </c>
      <c r="AI98" s="440">
        <v>0.02</v>
      </c>
      <c r="AJ98" s="438" t="s">
        <v>2680</v>
      </c>
      <c r="AK98" s="440">
        <v>0.01</v>
      </c>
      <c r="AL98" s="440">
        <v>0.01</v>
      </c>
      <c r="AM98" s="438" t="s">
        <v>2681</v>
      </c>
      <c r="AN98" s="435">
        <v>0</v>
      </c>
      <c r="AO98" s="457">
        <v>0</v>
      </c>
      <c r="AP98" s="456" t="s">
        <v>2682</v>
      </c>
      <c r="AQ98" s="440">
        <v>0</v>
      </c>
      <c r="AR98" s="477">
        <v>0</v>
      </c>
      <c r="AS98" s="456" t="s">
        <v>1311</v>
      </c>
      <c r="AT98" s="435">
        <v>0</v>
      </c>
      <c r="AU98" s="477">
        <v>0</v>
      </c>
      <c r="AV98" s="456" t="s">
        <v>2683</v>
      </c>
      <c r="AW98" s="77">
        <v>0</v>
      </c>
      <c r="AX98" s="371"/>
      <c r="AY98" s="371"/>
      <c r="AZ98" s="371">
        <v>0</v>
      </c>
      <c r="BA98" s="371"/>
      <c r="BB98" s="371"/>
      <c r="BC98" s="371">
        <v>0</v>
      </c>
      <c r="BD98" s="40"/>
      <c r="BE98" s="40"/>
      <c r="BF98" s="366">
        <f t="shared" si="5"/>
        <v>1</v>
      </c>
      <c r="BG98" s="366">
        <f t="shared" si="6"/>
        <v>1</v>
      </c>
    </row>
    <row r="99" spans="2:59" s="58" customFormat="1" ht="60.75" customHeight="1">
      <c r="B99" s="363" t="s">
        <v>241</v>
      </c>
      <c r="C99" s="720" t="s">
        <v>2684</v>
      </c>
      <c r="D99" s="852"/>
      <c r="E99" s="823"/>
      <c r="F99" s="823"/>
      <c r="G99" s="825"/>
      <c r="H99" s="825"/>
      <c r="I99" s="435" t="s">
        <v>1312</v>
      </c>
      <c r="J99" s="435" t="s">
        <v>1039</v>
      </c>
      <c r="K99" s="435">
        <v>0.16300000000000001</v>
      </c>
      <c r="L99" s="435" t="s">
        <v>1307</v>
      </c>
      <c r="M99" s="435" t="s">
        <v>1065</v>
      </c>
      <c r="N99" s="435" t="s">
        <v>1150</v>
      </c>
      <c r="O99" s="435" t="s">
        <v>1158</v>
      </c>
      <c r="P99" s="435" t="s">
        <v>1183</v>
      </c>
      <c r="Q99" s="436">
        <v>44197</v>
      </c>
      <c r="R99" s="436">
        <v>44561</v>
      </c>
      <c r="S99" s="435">
        <f t="shared" si="8"/>
        <v>0.25000000000000006</v>
      </c>
      <c r="T99" s="435">
        <v>1</v>
      </c>
      <c r="U99" s="458">
        <f>+V99+Y99+AB99+AE99+AH99+AK99+AN99+AQ99+AT99+AW99+AZ99+BC99</f>
        <v>1</v>
      </c>
      <c r="V99" s="435">
        <v>0</v>
      </c>
      <c r="W99" s="435">
        <v>0</v>
      </c>
      <c r="X99" s="435" t="s">
        <v>2685</v>
      </c>
      <c r="Y99" s="435">
        <v>0.1</v>
      </c>
      <c r="Z99" s="435">
        <v>0.1</v>
      </c>
      <c r="AA99" s="435" t="s">
        <v>2686</v>
      </c>
      <c r="AB99" s="440">
        <v>0.05</v>
      </c>
      <c r="AC99" s="440">
        <v>0.05</v>
      </c>
      <c r="AD99" s="438" t="s">
        <v>2687</v>
      </c>
      <c r="AE99" s="440">
        <v>0.02</v>
      </c>
      <c r="AF99" s="440">
        <v>0.02</v>
      </c>
      <c r="AG99" s="438" t="s">
        <v>2686</v>
      </c>
      <c r="AH99" s="440">
        <v>0.03</v>
      </c>
      <c r="AI99" s="440">
        <v>0.03</v>
      </c>
      <c r="AJ99" s="438" t="s">
        <v>2688</v>
      </c>
      <c r="AK99" s="440">
        <v>0.01</v>
      </c>
      <c r="AL99" s="459">
        <v>0.01</v>
      </c>
      <c r="AM99" s="432" t="s">
        <v>2689</v>
      </c>
      <c r="AN99" s="435">
        <v>0</v>
      </c>
      <c r="AO99" s="460">
        <v>0.01</v>
      </c>
      <c r="AP99" s="456" t="s">
        <v>2690</v>
      </c>
      <c r="AQ99" s="435">
        <v>0</v>
      </c>
      <c r="AR99" s="470">
        <v>0.01</v>
      </c>
      <c r="AS99" s="456" t="s">
        <v>1313</v>
      </c>
      <c r="AT99" s="435">
        <v>0.79</v>
      </c>
      <c r="AU99" s="734">
        <v>0.02</v>
      </c>
      <c r="AV99" s="456" t="s">
        <v>2691</v>
      </c>
      <c r="AW99" s="371">
        <v>0</v>
      </c>
      <c r="AX99" s="371"/>
      <c r="AY99" s="371"/>
      <c r="AZ99" s="371">
        <v>0</v>
      </c>
      <c r="BA99" s="371"/>
      <c r="BB99" s="371"/>
      <c r="BC99" s="371">
        <v>0</v>
      </c>
      <c r="BD99" s="40"/>
      <c r="BE99" s="40"/>
      <c r="BF99" s="366">
        <f t="shared" si="5"/>
        <v>1</v>
      </c>
      <c r="BG99" s="277">
        <f>+W99+Z99+AC99+AF99+AI99+AL99+AO99+AR99+AU99+AW99+AZ99+BC99</f>
        <v>0.25000000000000006</v>
      </c>
    </row>
    <row r="100" spans="2:59" s="58" customFormat="1" ht="60.75" customHeight="1">
      <c r="B100" s="363" t="s">
        <v>241</v>
      </c>
      <c r="C100" s="720" t="s">
        <v>2692</v>
      </c>
      <c r="D100" s="852"/>
      <c r="E100" s="823"/>
      <c r="F100" s="823"/>
      <c r="G100" s="825"/>
      <c r="H100" s="825"/>
      <c r="I100" s="435" t="s">
        <v>1314</v>
      </c>
      <c r="J100" s="435" t="s">
        <v>1039</v>
      </c>
      <c r="K100" s="435">
        <v>0.16700000000000001</v>
      </c>
      <c r="L100" s="435" t="s">
        <v>1307</v>
      </c>
      <c r="M100" s="435" t="s">
        <v>1065</v>
      </c>
      <c r="N100" s="435" t="s">
        <v>1150</v>
      </c>
      <c r="O100" s="435" t="s">
        <v>1158</v>
      </c>
      <c r="P100" s="435" t="s">
        <v>1183</v>
      </c>
      <c r="Q100" s="436">
        <v>44197</v>
      </c>
      <c r="R100" s="436">
        <v>44561</v>
      </c>
      <c r="S100" s="435">
        <f t="shared" si="8"/>
        <v>0.05</v>
      </c>
      <c r="T100" s="435">
        <v>1</v>
      </c>
      <c r="U100" s="437">
        <f t="shared" si="7"/>
        <v>1</v>
      </c>
      <c r="V100" s="435">
        <v>0</v>
      </c>
      <c r="W100" s="435">
        <v>0</v>
      </c>
      <c r="X100" s="435" t="s">
        <v>2685</v>
      </c>
      <c r="Y100" s="435">
        <v>0</v>
      </c>
      <c r="Z100" s="435">
        <v>0</v>
      </c>
      <c r="AA100" s="435" t="s">
        <v>2685</v>
      </c>
      <c r="AB100" s="435">
        <v>0</v>
      </c>
      <c r="AC100" s="435">
        <v>0</v>
      </c>
      <c r="AD100" s="438" t="s">
        <v>2685</v>
      </c>
      <c r="AE100" s="435">
        <v>0</v>
      </c>
      <c r="AF100" s="435">
        <v>0</v>
      </c>
      <c r="AG100" s="438" t="s">
        <v>2685</v>
      </c>
      <c r="AH100" s="435">
        <v>0</v>
      </c>
      <c r="AI100" s="435">
        <v>0</v>
      </c>
      <c r="AJ100" s="438" t="s">
        <v>2685</v>
      </c>
      <c r="AK100" s="435">
        <v>0</v>
      </c>
      <c r="AL100" s="428">
        <v>0</v>
      </c>
      <c r="AM100" s="432" t="s">
        <v>2685</v>
      </c>
      <c r="AN100" s="435">
        <v>0</v>
      </c>
      <c r="AO100" s="433">
        <v>0.01</v>
      </c>
      <c r="AP100" s="456" t="s">
        <v>1315</v>
      </c>
      <c r="AQ100" s="435">
        <v>0</v>
      </c>
      <c r="AR100" s="470">
        <v>0.02</v>
      </c>
      <c r="AS100" s="456" t="s">
        <v>1315</v>
      </c>
      <c r="AT100" s="435">
        <v>0</v>
      </c>
      <c r="AU100" s="734">
        <v>0.02</v>
      </c>
      <c r="AV100" s="456" t="s">
        <v>2693</v>
      </c>
      <c r="AW100" s="371">
        <v>0</v>
      </c>
      <c r="AX100" s="371"/>
      <c r="AY100" s="371"/>
      <c r="AZ100" s="371">
        <v>1</v>
      </c>
      <c r="BA100" s="371"/>
      <c r="BB100" s="371"/>
      <c r="BC100" s="371">
        <v>0</v>
      </c>
      <c r="BD100" s="40"/>
      <c r="BE100" s="40"/>
      <c r="BF100" s="366">
        <f t="shared" si="5"/>
        <v>0</v>
      </c>
      <c r="BG100" s="366">
        <f t="shared" si="6"/>
        <v>0.05</v>
      </c>
    </row>
    <row r="101" spans="2:59" s="58" customFormat="1" ht="60.75" customHeight="1" thickBot="1">
      <c r="B101" s="363" t="s">
        <v>241</v>
      </c>
      <c r="C101" s="720" t="s">
        <v>2694</v>
      </c>
      <c r="D101" s="853"/>
      <c r="E101" s="823"/>
      <c r="F101" s="823"/>
      <c r="G101" s="830"/>
      <c r="H101" s="830"/>
      <c r="I101" s="461" t="s">
        <v>1316</v>
      </c>
      <c r="J101" s="461" t="s">
        <v>998</v>
      </c>
      <c r="K101" s="461">
        <v>0.16300000000000001</v>
      </c>
      <c r="L101" s="461" t="s">
        <v>1307</v>
      </c>
      <c r="M101" s="461" t="s">
        <v>90</v>
      </c>
      <c r="N101" s="461" t="s">
        <v>89</v>
      </c>
      <c r="O101" s="461" t="s">
        <v>1158</v>
      </c>
      <c r="P101" s="461" t="s">
        <v>1183</v>
      </c>
      <c r="Q101" s="462">
        <v>44197</v>
      </c>
      <c r="R101" s="462">
        <v>44561</v>
      </c>
      <c r="S101" s="461">
        <f t="shared" si="8"/>
        <v>0.64000000000000012</v>
      </c>
      <c r="T101" s="461">
        <v>1</v>
      </c>
      <c r="U101" s="463">
        <f t="shared" si="7"/>
        <v>1</v>
      </c>
      <c r="V101" s="461">
        <v>0</v>
      </c>
      <c r="W101" s="464">
        <v>0</v>
      </c>
      <c r="X101" s="461" t="s">
        <v>2685</v>
      </c>
      <c r="Y101" s="464">
        <v>0.05</v>
      </c>
      <c r="Z101" s="464">
        <v>0.05</v>
      </c>
      <c r="AA101" s="461" t="s">
        <v>2695</v>
      </c>
      <c r="AB101" s="461">
        <v>0.1</v>
      </c>
      <c r="AC101" s="465">
        <v>0.1</v>
      </c>
      <c r="AD101" s="466" t="s">
        <v>2696</v>
      </c>
      <c r="AE101" s="464">
        <v>0.05</v>
      </c>
      <c r="AF101" s="465">
        <v>0.05</v>
      </c>
      <c r="AG101" s="466" t="s">
        <v>2695</v>
      </c>
      <c r="AH101" s="464">
        <v>7.0000000000000007E-2</v>
      </c>
      <c r="AI101" s="464">
        <v>7.0000000000000007E-2</v>
      </c>
      <c r="AJ101" s="466" t="s">
        <v>2697</v>
      </c>
      <c r="AK101" s="464">
        <v>0.05</v>
      </c>
      <c r="AL101" s="467">
        <v>0.05</v>
      </c>
      <c r="AM101" s="466" t="s">
        <v>2698</v>
      </c>
      <c r="AN101" s="461">
        <v>0.1</v>
      </c>
      <c r="AO101" s="468">
        <v>0.02</v>
      </c>
      <c r="AP101" s="469" t="s">
        <v>2699</v>
      </c>
      <c r="AQ101" s="461">
        <v>0.1</v>
      </c>
      <c r="AR101" s="478">
        <v>0.1</v>
      </c>
      <c r="AS101" s="469" t="s">
        <v>1317</v>
      </c>
      <c r="AT101" s="461">
        <v>0.1</v>
      </c>
      <c r="AU101" s="477">
        <v>0.2</v>
      </c>
      <c r="AV101" s="456" t="s">
        <v>2700</v>
      </c>
      <c r="AW101" s="289">
        <v>0.1</v>
      </c>
      <c r="AX101" s="289"/>
      <c r="AY101" s="289"/>
      <c r="AZ101" s="289">
        <v>0.28000000000000003</v>
      </c>
      <c r="BA101" s="289"/>
      <c r="BB101" s="289"/>
      <c r="BC101" s="289">
        <v>0</v>
      </c>
      <c r="BD101" s="290"/>
      <c r="BE101" s="290"/>
      <c r="BF101" s="366">
        <f t="shared" si="5"/>
        <v>0.62</v>
      </c>
      <c r="BG101" s="366">
        <f t="shared" si="6"/>
        <v>0.64000000000000012</v>
      </c>
    </row>
    <row r="102" spans="2:59" s="58" customFormat="1" ht="35.25" customHeight="1">
      <c r="B102" s="363" t="s">
        <v>250</v>
      </c>
      <c r="C102" s="720" t="s">
        <v>2701</v>
      </c>
      <c r="D102" s="854" t="s">
        <v>251</v>
      </c>
      <c r="E102" s="809">
        <v>0.34399999999999997</v>
      </c>
      <c r="F102" s="809">
        <v>0.42799999999999999</v>
      </c>
      <c r="G102" s="826" t="s">
        <v>252</v>
      </c>
      <c r="H102" s="826" t="s">
        <v>253</v>
      </c>
      <c r="I102" s="375" t="s">
        <v>1318</v>
      </c>
      <c r="J102" s="375" t="s">
        <v>1136</v>
      </c>
      <c r="K102" s="375">
        <v>0.01</v>
      </c>
      <c r="L102" s="375" t="s">
        <v>1319</v>
      </c>
      <c r="M102" s="375" t="s">
        <v>74</v>
      </c>
      <c r="N102" s="375" t="s">
        <v>73</v>
      </c>
      <c r="O102" s="375" t="s">
        <v>1320</v>
      </c>
      <c r="P102" s="375" t="s">
        <v>1321</v>
      </c>
      <c r="Q102" s="376">
        <v>44197</v>
      </c>
      <c r="R102" s="376">
        <v>44561</v>
      </c>
      <c r="S102" s="375">
        <f t="shared" si="8"/>
        <v>202753</v>
      </c>
      <c r="T102" s="375">
        <v>250000</v>
      </c>
      <c r="U102" s="377">
        <f t="shared" si="7"/>
        <v>250000</v>
      </c>
      <c r="V102" s="375">
        <v>0</v>
      </c>
      <c r="W102" s="375">
        <v>0</v>
      </c>
      <c r="X102" s="379" t="s">
        <v>2702</v>
      </c>
      <c r="Y102" s="375">
        <v>0</v>
      </c>
      <c r="Z102" s="375">
        <v>0</v>
      </c>
      <c r="AA102" s="379" t="s">
        <v>2703</v>
      </c>
      <c r="AB102" s="375">
        <v>0</v>
      </c>
      <c r="AC102" s="375">
        <v>0</v>
      </c>
      <c r="AD102" s="379" t="s">
        <v>2704</v>
      </c>
      <c r="AE102" s="375">
        <v>62500</v>
      </c>
      <c r="AF102" s="375">
        <v>0</v>
      </c>
      <c r="AG102" s="379" t="s">
        <v>2705</v>
      </c>
      <c r="AH102" s="375">
        <v>62500</v>
      </c>
      <c r="AI102" s="375">
        <v>101348</v>
      </c>
      <c r="AJ102" s="379" t="s">
        <v>2706</v>
      </c>
      <c r="AK102" s="375">
        <v>0</v>
      </c>
      <c r="AL102" s="375">
        <v>0</v>
      </c>
      <c r="AM102" s="375" t="s">
        <v>2707</v>
      </c>
      <c r="AN102" s="375">
        <v>0</v>
      </c>
      <c r="AO102" s="479">
        <v>101405</v>
      </c>
      <c r="AP102" s="480" t="s">
        <v>2708</v>
      </c>
      <c r="AQ102" s="375">
        <v>0</v>
      </c>
      <c r="AR102" s="480">
        <v>0</v>
      </c>
      <c r="AS102" s="480" t="s">
        <v>1322</v>
      </c>
      <c r="AT102" s="375">
        <v>50000</v>
      </c>
      <c r="AU102" s="487">
        <v>0</v>
      </c>
      <c r="AV102" s="480" t="s">
        <v>1322</v>
      </c>
      <c r="AW102" s="69">
        <v>0</v>
      </c>
      <c r="AX102" s="69"/>
      <c r="AY102" s="69"/>
      <c r="AZ102" s="69">
        <v>0</v>
      </c>
      <c r="BA102" s="69"/>
      <c r="BB102" s="69"/>
      <c r="BC102" s="69">
        <v>75000</v>
      </c>
      <c r="BD102" s="70"/>
      <c r="BE102" s="70"/>
      <c r="BF102" s="366">
        <f t="shared" si="5"/>
        <v>175000</v>
      </c>
      <c r="BG102" s="366">
        <f t="shared" si="6"/>
        <v>202753</v>
      </c>
    </row>
    <row r="103" spans="2:59" s="58" customFormat="1" ht="46.5" customHeight="1">
      <c r="B103" s="363" t="s">
        <v>250</v>
      </c>
      <c r="C103" s="720" t="s">
        <v>2709</v>
      </c>
      <c r="D103" s="855"/>
      <c r="E103" s="810"/>
      <c r="F103" s="810"/>
      <c r="G103" s="827"/>
      <c r="H103" s="827"/>
      <c r="I103" s="382" t="s">
        <v>1323</v>
      </c>
      <c r="J103" s="382" t="s">
        <v>1136</v>
      </c>
      <c r="K103" s="382">
        <v>0.02</v>
      </c>
      <c r="L103" s="382" t="s">
        <v>1324</v>
      </c>
      <c r="M103" s="382" t="s">
        <v>74</v>
      </c>
      <c r="N103" s="382" t="s">
        <v>73</v>
      </c>
      <c r="O103" s="382" t="s">
        <v>1320</v>
      </c>
      <c r="P103" s="382" t="s">
        <v>1321</v>
      </c>
      <c r="Q103" s="383">
        <v>44197</v>
      </c>
      <c r="R103" s="383">
        <v>44561</v>
      </c>
      <c r="S103" s="382">
        <f t="shared" si="8"/>
        <v>14349</v>
      </c>
      <c r="T103" s="382">
        <v>25000</v>
      </c>
      <c r="U103" s="384">
        <f t="shared" si="7"/>
        <v>27000</v>
      </c>
      <c r="V103" s="382">
        <v>2000</v>
      </c>
      <c r="W103" s="382">
        <v>1393</v>
      </c>
      <c r="X103" s="385" t="s">
        <v>2710</v>
      </c>
      <c r="Y103" s="382">
        <v>2000</v>
      </c>
      <c r="Z103" s="382">
        <v>1311</v>
      </c>
      <c r="AA103" s="385" t="s">
        <v>2711</v>
      </c>
      <c r="AB103" s="382">
        <v>2000</v>
      </c>
      <c r="AC103" s="382">
        <v>1511</v>
      </c>
      <c r="AD103" s="385" t="s">
        <v>2712</v>
      </c>
      <c r="AE103" s="382">
        <v>2000</v>
      </c>
      <c r="AF103" s="382">
        <v>1378</v>
      </c>
      <c r="AG103" s="385" t="s">
        <v>2713</v>
      </c>
      <c r="AH103" s="382">
        <v>2000</v>
      </c>
      <c r="AI103" s="382">
        <v>452</v>
      </c>
      <c r="AJ103" s="385" t="s">
        <v>2714</v>
      </c>
      <c r="AK103" s="382">
        <v>2000</v>
      </c>
      <c r="AL103" s="382">
        <v>2383</v>
      </c>
      <c r="AM103" s="382" t="s">
        <v>2715</v>
      </c>
      <c r="AN103" s="382">
        <v>3000</v>
      </c>
      <c r="AO103" s="388">
        <v>2277</v>
      </c>
      <c r="AP103" s="389" t="s">
        <v>2716</v>
      </c>
      <c r="AQ103" s="382">
        <v>3000</v>
      </c>
      <c r="AR103" s="389">
        <v>1812</v>
      </c>
      <c r="AS103" s="389" t="s">
        <v>1325</v>
      </c>
      <c r="AT103" s="382">
        <v>3000</v>
      </c>
      <c r="AU103" s="388">
        <v>1832</v>
      </c>
      <c r="AV103" s="389" t="s">
        <v>1326</v>
      </c>
      <c r="AW103" s="371">
        <v>3000</v>
      </c>
      <c r="AX103" s="371"/>
      <c r="AY103" s="371"/>
      <c r="AZ103" s="371">
        <v>2000</v>
      </c>
      <c r="BA103" s="371"/>
      <c r="BB103" s="371"/>
      <c r="BC103" s="371">
        <v>1000</v>
      </c>
      <c r="BD103" s="40"/>
      <c r="BE103" s="40"/>
      <c r="BF103" s="366">
        <f t="shared" si="5"/>
        <v>21000</v>
      </c>
      <c r="BG103" s="366">
        <f t="shared" si="6"/>
        <v>14349</v>
      </c>
    </row>
    <row r="104" spans="2:59" s="58" customFormat="1" ht="48" customHeight="1">
      <c r="B104" s="363" t="s">
        <v>259</v>
      </c>
      <c r="C104" s="720" t="s">
        <v>2717</v>
      </c>
      <c r="D104" s="855"/>
      <c r="E104" s="810"/>
      <c r="F104" s="810"/>
      <c r="G104" s="827"/>
      <c r="H104" s="827" t="s">
        <v>1327</v>
      </c>
      <c r="I104" s="382" t="s">
        <v>1328</v>
      </c>
      <c r="J104" s="382" t="s">
        <v>998</v>
      </c>
      <c r="K104" s="382">
        <v>0.01</v>
      </c>
      <c r="L104" s="382" t="s">
        <v>258</v>
      </c>
      <c r="M104" s="382" t="s">
        <v>1065</v>
      </c>
      <c r="N104" s="382" t="s">
        <v>73</v>
      </c>
      <c r="O104" s="382" t="s">
        <v>1320</v>
      </c>
      <c r="P104" s="382" t="s">
        <v>1329</v>
      </c>
      <c r="Q104" s="383">
        <v>44197</v>
      </c>
      <c r="R104" s="383">
        <v>44561</v>
      </c>
      <c r="S104" s="382">
        <f t="shared" si="8"/>
        <v>0</v>
      </c>
      <c r="T104" s="382">
        <v>1</v>
      </c>
      <c r="U104" s="384">
        <f t="shared" si="7"/>
        <v>1</v>
      </c>
      <c r="V104" s="382">
        <v>0</v>
      </c>
      <c r="W104" s="382">
        <v>0</v>
      </c>
      <c r="X104" s="385" t="s">
        <v>2718</v>
      </c>
      <c r="Y104" s="382">
        <v>0</v>
      </c>
      <c r="Z104" s="382">
        <v>0</v>
      </c>
      <c r="AA104" s="385" t="s">
        <v>2719</v>
      </c>
      <c r="AB104" s="382">
        <v>0</v>
      </c>
      <c r="AC104" s="382">
        <v>0</v>
      </c>
      <c r="AD104" s="385" t="s">
        <v>2720</v>
      </c>
      <c r="AE104" s="382">
        <v>0</v>
      </c>
      <c r="AF104" s="401">
        <v>0</v>
      </c>
      <c r="AG104" s="402" t="s">
        <v>2720</v>
      </c>
      <c r="AH104" s="382">
        <v>0</v>
      </c>
      <c r="AI104" s="382">
        <v>0</v>
      </c>
      <c r="AJ104" s="385" t="s">
        <v>2720</v>
      </c>
      <c r="AK104" s="382">
        <v>0</v>
      </c>
      <c r="AL104" s="382">
        <v>0</v>
      </c>
      <c r="AM104" s="382" t="s">
        <v>2721</v>
      </c>
      <c r="AN104" s="382">
        <v>0</v>
      </c>
      <c r="AO104" s="403">
        <v>0</v>
      </c>
      <c r="AP104" s="404" t="s">
        <v>1330</v>
      </c>
      <c r="AQ104" s="382">
        <v>0</v>
      </c>
      <c r="AR104" s="389">
        <v>0</v>
      </c>
      <c r="AS104" s="389" t="s">
        <v>1330</v>
      </c>
      <c r="AT104" s="382">
        <v>0</v>
      </c>
      <c r="AU104" s="388">
        <v>0</v>
      </c>
      <c r="AV104" s="389" t="s">
        <v>1330</v>
      </c>
      <c r="AW104" s="367">
        <v>0</v>
      </c>
      <c r="AX104" s="367"/>
      <c r="AY104" s="367"/>
      <c r="AZ104" s="367">
        <v>0</v>
      </c>
      <c r="BA104" s="367"/>
      <c r="BB104" s="367"/>
      <c r="BC104" s="213">
        <v>1</v>
      </c>
      <c r="BD104" s="215"/>
      <c r="BE104" s="215"/>
      <c r="BF104" s="366">
        <f t="shared" si="5"/>
        <v>0</v>
      </c>
      <c r="BG104" s="366">
        <f t="shared" si="6"/>
        <v>0</v>
      </c>
    </row>
    <row r="105" spans="2:59" s="58" customFormat="1" ht="60">
      <c r="B105" s="363" t="s">
        <v>259</v>
      </c>
      <c r="C105" s="720" t="s">
        <v>2722</v>
      </c>
      <c r="D105" s="855"/>
      <c r="E105" s="810"/>
      <c r="F105" s="810"/>
      <c r="G105" s="827"/>
      <c r="H105" s="827"/>
      <c r="I105" s="382" t="s">
        <v>1331</v>
      </c>
      <c r="J105" s="382" t="s">
        <v>998</v>
      </c>
      <c r="K105" s="382">
        <v>0.01</v>
      </c>
      <c r="L105" s="382" t="s">
        <v>258</v>
      </c>
      <c r="M105" s="382" t="s">
        <v>74</v>
      </c>
      <c r="N105" s="382" t="s">
        <v>73</v>
      </c>
      <c r="O105" s="382" t="s">
        <v>1320</v>
      </c>
      <c r="P105" s="382" t="s">
        <v>1321</v>
      </c>
      <c r="Q105" s="383">
        <v>44197</v>
      </c>
      <c r="R105" s="383">
        <v>44561</v>
      </c>
      <c r="S105" s="382">
        <f t="shared" si="8"/>
        <v>0</v>
      </c>
      <c r="T105" s="382">
        <v>6</v>
      </c>
      <c r="U105" s="384">
        <f t="shared" si="7"/>
        <v>6</v>
      </c>
      <c r="V105" s="382">
        <v>0</v>
      </c>
      <c r="W105" s="382">
        <v>0</v>
      </c>
      <c r="X105" s="385" t="s">
        <v>2723</v>
      </c>
      <c r="Y105" s="382">
        <v>0</v>
      </c>
      <c r="Z105" s="382">
        <v>0</v>
      </c>
      <c r="AA105" s="385" t="s">
        <v>2724</v>
      </c>
      <c r="AB105" s="382">
        <v>0</v>
      </c>
      <c r="AC105" s="382">
        <v>0</v>
      </c>
      <c r="AD105" s="385" t="s">
        <v>2725</v>
      </c>
      <c r="AE105" s="382">
        <v>0</v>
      </c>
      <c r="AF105" s="401">
        <v>0</v>
      </c>
      <c r="AG105" s="402" t="s">
        <v>2725</v>
      </c>
      <c r="AH105" s="382">
        <v>0</v>
      </c>
      <c r="AI105" s="382">
        <v>0</v>
      </c>
      <c r="AJ105" s="385" t="s">
        <v>2725</v>
      </c>
      <c r="AK105" s="382">
        <v>6</v>
      </c>
      <c r="AL105" s="382">
        <v>0</v>
      </c>
      <c r="AM105" s="382" t="s">
        <v>2726</v>
      </c>
      <c r="AN105" s="382">
        <v>0</v>
      </c>
      <c r="AO105" s="403">
        <v>0</v>
      </c>
      <c r="AP105" s="404" t="s">
        <v>2727</v>
      </c>
      <c r="AQ105" s="382">
        <v>0</v>
      </c>
      <c r="AR105" s="389">
        <v>0</v>
      </c>
      <c r="AS105" s="389" t="s">
        <v>1332</v>
      </c>
      <c r="AT105" s="382">
        <v>0</v>
      </c>
      <c r="AU105" s="388">
        <v>0</v>
      </c>
      <c r="AV105" s="389" t="s">
        <v>1333</v>
      </c>
      <c r="AW105" s="367">
        <v>0</v>
      </c>
      <c r="AX105" s="367"/>
      <c r="AY105" s="367"/>
      <c r="AZ105" s="367">
        <v>0</v>
      </c>
      <c r="BA105" s="367"/>
      <c r="BB105" s="367"/>
      <c r="BC105" s="213">
        <v>0</v>
      </c>
      <c r="BD105" s="215"/>
      <c r="BE105" s="215"/>
      <c r="BF105" s="366">
        <f t="shared" si="5"/>
        <v>6</v>
      </c>
      <c r="BG105" s="366">
        <f t="shared" si="6"/>
        <v>0</v>
      </c>
    </row>
    <row r="106" spans="2:59" s="58" customFormat="1" ht="39" customHeight="1">
      <c r="B106" s="363" t="s">
        <v>262</v>
      </c>
      <c r="C106" s="720" t="s">
        <v>2728</v>
      </c>
      <c r="D106" s="855"/>
      <c r="E106" s="810"/>
      <c r="F106" s="810"/>
      <c r="G106" s="827" t="s">
        <v>266</v>
      </c>
      <c r="H106" s="827" t="s">
        <v>1334</v>
      </c>
      <c r="I106" s="382" t="s">
        <v>1335</v>
      </c>
      <c r="J106" s="382" t="s">
        <v>1039</v>
      </c>
      <c r="K106" s="382">
        <v>0.02</v>
      </c>
      <c r="L106" s="382" t="s">
        <v>1336</v>
      </c>
      <c r="M106" s="382" t="s">
        <v>1065</v>
      </c>
      <c r="N106" s="382" t="s">
        <v>1242</v>
      </c>
      <c r="O106" s="382" t="s">
        <v>1320</v>
      </c>
      <c r="P106" s="382" t="s">
        <v>1329</v>
      </c>
      <c r="Q106" s="383">
        <v>44197</v>
      </c>
      <c r="R106" s="383">
        <v>44561</v>
      </c>
      <c r="S106" s="382">
        <f t="shared" ref="S106:S110" si="9">+W106+Z106+AC106+AF106+AI106+AL106+AO106+AR106+AU106+AX106+BA106+BD106</f>
        <v>1</v>
      </c>
      <c r="T106" s="382">
        <v>1</v>
      </c>
      <c r="U106" s="384">
        <f t="shared" si="7"/>
        <v>1</v>
      </c>
      <c r="V106" s="382">
        <v>0</v>
      </c>
      <c r="W106" s="382">
        <v>0</v>
      </c>
      <c r="X106" s="385" t="s">
        <v>2729</v>
      </c>
      <c r="Y106" s="382">
        <v>0</v>
      </c>
      <c r="Z106" s="382">
        <v>0</v>
      </c>
      <c r="AA106" s="385" t="s">
        <v>2729</v>
      </c>
      <c r="AB106" s="382">
        <v>0</v>
      </c>
      <c r="AC106" s="382">
        <v>0</v>
      </c>
      <c r="AD106" s="385" t="s">
        <v>2730</v>
      </c>
      <c r="AE106" s="382">
        <v>0</v>
      </c>
      <c r="AF106" s="401">
        <v>1</v>
      </c>
      <c r="AG106" s="402" t="s">
        <v>2731</v>
      </c>
      <c r="AH106" s="382">
        <v>0</v>
      </c>
      <c r="AI106" s="382">
        <v>0</v>
      </c>
      <c r="AJ106" s="382" t="s">
        <v>1337</v>
      </c>
      <c r="AK106" s="382">
        <v>1</v>
      </c>
      <c r="AL106" s="382">
        <v>0</v>
      </c>
      <c r="AM106" s="382" t="s">
        <v>1337</v>
      </c>
      <c r="AN106" s="382">
        <v>0</v>
      </c>
      <c r="AO106" s="388">
        <v>0</v>
      </c>
      <c r="AP106" s="481" t="s">
        <v>1337</v>
      </c>
      <c r="AQ106" s="382">
        <v>0</v>
      </c>
      <c r="AR106" s="389">
        <v>0</v>
      </c>
      <c r="AS106" s="488" t="s">
        <v>1337</v>
      </c>
      <c r="AT106" s="382">
        <v>0</v>
      </c>
      <c r="AU106" s="388">
        <v>0</v>
      </c>
      <c r="AV106" s="488" t="s">
        <v>1337</v>
      </c>
      <c r="AW106" s="367">
        <v>0</v>
      </c>
      <c r="AX106" s="367"/>
      <c r="AY106" s="367"/>
      <c r="AZ106" s="367">
        <v>0</v>
      </c>
      <c r="BA106" s="367"/>
      <c r="BB106" s="367"/>
      <c r="BC106" s="213">
        <v>0</v>
      </c>
      <c r="BD106" s="215"/>
      <c r="BE106" s="215"/>
      <c r="BF106" s="366">
        <f t="shared" si="5"/>
        <v>1</v>
      </c>
      <c r="BG106" s="366">
        <f t="shared" si="6"/>
        <v>1</v>
      </c>
    </row>
    <row r="107" spans="2:59" s="58" customFormat="1" ht="157.5">
      <c r="B107" s="363" t="s">
        <v>262</v>
      </c>
      <c r="C107" s="720" t="s">
        <v>2732</v>
      </c>
      <c r="D107" s="855"/>
      <c r="E107" s="810"/>
      <c r="F107" s="810"/>
      <c r="G107" s="827"/>
      <c r="H107" s="827"/>
      <c r="I107" s="382" t="s">
        <v>1338</v>
      </c>
      <c r="J107" s="382" t="s">
        <v>1039</v>
      </c>
      <c r="K107" s="382">
        <v>0.02</v>
      </c>
      <c r="L107" s="382" t="s">
        <v>1336</v>
      </c>
      <c r="M107" s="382" t="s">
        <v>1065</v>
      </c>
      <c r="N107" s="382" t="s">
        <v>1242</v>
      </c>
      <c r="O107" s="382" t="s">
        <v>1320</v>
      </c>
      <c r="P107" s="382" t="s">
        <v>1321</v>
      </c>
      <c r="Q107" s="383">
        <v>44197</v>
      </c>
      <c r="R107" s="383">
        <v>44561</v>
      </c>
      <c r="S107" s="382">
        <f t="shared" si="9"/>
        <v>1</v>
      </c>
      <c r="T107" s="382">
        <v>1</v>
      </c>
      <c r="U107" s="384">
        <f t="shared" si="7"/>
        <v>1</v>
      </c>
      <c r="V107" s="382">
        <v>0</v>
      </c>
      <c r="W107" s="382">
        <v>0</v>
      </c>
      <c r="X107" s="385" t="s">
        <v>2729</v>
      </c>
      <c r="Y107" s="382">
        <v>0</v>
      </c>
      <c r="Z107" s="382">
        <v>0</v>
      </c>
      <c r="AA107" s="385" t="s">
        <v>2729</v>
      </c>
      <c r="AB107" s="382">
        <v>0</v>
      </c>
      <c r="AC107" s="382">
        <v>0</v>
      </c>
      <c r="AD107" s="385" t="s">
        <v>2730</v>
      </c>
      <c r="AE107" s="382">
        <v>0</v>
      </c>
      <c r="AF107" s="401">
        <v>1</v>
      </c>
      <c r="AG107" s="402" t="s">
        <v>2731</v>
      </c>
      <c r="AH107" s="382">
        <v>0</v>
      </c>
      <c r="AI107" s="382">
        <v>0</v>
      </c>
      <c r="AJ107" s="382" t="s">
        <v>1337</v>
      </c>
      <c r="AK107" s="382">
        <v>1</v>
      </c>
      <c r="AL107" s="382">
        <v>0</v>
      </c>
      <c r="AM107" s="382" t="s">
        <v>1337</v>
      </c>
      <c r="AN107" s="382">
        <v>0</v>
      </c>
      <c r="AO107" s="388">
        <v>0</v>
      </c>
      <c r="AP107" s="481" t="s">
        <v>1337</v>
      </c>
      <c r="AQ107" s="382">
        <v>0</v>
      </c>
      <c r="AR107" s="389">
        <v>0</v>
      </c>
      <c r="AS107" s="389" t="s">
        <v>1337</v>
      </c>
      <c r="AT107" s="382">
        <v>0</v>
      </c>
      <c r="AU107" s="388">
        <v>0</v>
      </c>
      <c r="AV107" s="389" t="s">
        <v>1337</v>
      </c>
      <c r="AW107" s="367">
        <v>0</v>
      </c>
      <c r="AX107" s="367"/>
      <c r="AY107" s="367"/>
      <c r="AZ107" s="367">
        <v>0</v>
      </c>
      <c r="BA107" s="367"/>
      <c r="BB107" s="367"/>
      <c r="BC107" s="213">
        <v>0</v>
      </c>
      <c r="BD107" s="215"/>
      <c r="BE107" s="215"/>
      <c r="BF107" s="366">
        <f t="shared" si="5"/>
        <v>1</v>
      </c>
      <c r="BG107" s="366">
        <f t="shared" si="6"/>
        <v>1</v>
      </c>
    </row>
    <row r="108" spans="2:59" s="58" customFormat="1" ht="73.5">
      <c r="B108" s="363" t="s">
        <v>262</v>
      </c>
      <c r="C108" s="720" t="s">
        <v>2733</v>
      </c>
      <c r="D108" s="855"/>
      <c r="E108" s="810"/>
      <c r="F108" s="810"/>
      <c r="G108" s="827"/>
      <c r="H108" s="827"/>
      <c r="I108" s="382" t="s">
        <v>1339</v>
      </c>
      <c r="J108" s="382" t="s">
        <v>1039</v>
      </c>
      <c r="K108" s="382">
        <v>0.04</v>
      </c>
      <c r="L108" s="382" t="s">
        <v>1336</v>
      </c>
      <c r="M108" s="382" t="s">
        <v>1065</v>
      </c>
      <c r="N108" s="382" t="s">
        <v>1242</v>
      </c>
      <c r="O108" s="382" t="s">
        <v>1320</v>
      </c>
      <c r="P108" s="382" t="s">
        <v>1321</v>
      </c>
      <c r="Q108" s="383">
        <v>44197</v>
      </c>
      <c r="R108" s="383">
        <v>44561</v>
      </c>
      <c r="S108" s="382">
        <f t="shared" si="9"/>
        <v>1</v>
      </c>
      <c r="T108" s="382">
        <v>1</v>
      </c>
      <c r="U108" s="384">
        <f t="shared" si="7"/>
        <v>1</v>
      </c>
      <c r="V108" s="382">
        <v>0</v>
      </c>
      <c r="W108" s="382">
        <v>0</v>
      </c>
      <c r="X108" s="385" t="s">
        <v>2734</v>
      </c>
      <c r="Y108" s="382">
        <v>0</v>
      </c>
      <c r="Z108" s="382">
        <v>0</v>
      </c>
      <c r="AA108" s="385" t="s">
        <v>2734</v>
      </c>
      <c r="AB108" s="382">
        <v>0</v>
      </c>
      <c r="AC108" s="382">
        <v>0</v>
      </c>
      <c r="AD108" s="385" t="s">
        <v>2735</v>
      </c>
      <c r="AE108" s="382">
        <v>0</v>
      </c>
      <c r="AF108" s="401">
        <v>1</v>
      </c>
      <c r="AG108" s="402" t="s">
        <v>2736</v>
      </c>
      <c r="AH108" s="382">
        <v>0</v>
      </c>
      <c r="AI108" s="382">
        <v>0</v>
      </c>
      <c r="AJ108" s="382" t="s">
        <v>1337</v>
      </c>
      <c r="AK108" s="382">
        <v>0</v>
      </c>
      <c r="AL108" s="382">
        <v>0</v>
      </c>
      <c r="AM108" s="382" t="s">
        <v>1337</v>
      </c>
      <c r="AN108" s="382">
        <v>0</v>
      </c>
      <c r="AO108" s="388">
        <v>0</v>
      </c>
      <c r="AP108" s="481" t="s">
        <v>1337</v>
      </c>
      <c r="AQ108" s="382">
        <v>0</v>
      </c>
      <c r="AR108" s="389">
        <v>0</v>
      </c>
      <c r="AS108" s="488" t="s">
        <v>1337</v>
      </c>
      <c r="AT108" s="382">
        <v>0</v>
      </c>
      <c r="AU108" s="388">
        <v>0</v>
      </c>
      <c r="AV108" s="488" t="s">
        <v>1337</v>
      </c>
      <c r="AW108" s="367">
        <v>1</v>
      </c>
      <c r="AX108" s="367"/>
      <c r="AY108" s="367"/>
      <c r="AZ108" s="367">
        <v>0</v>
      </c>
      <c r="BA108" s="367"/>
      <c r="BB108" s="367"/>
      <c r="BC108" s="213">
        <v>0</v>
      </c>
      <c r="BD108" s="215"/>
      <c r="BE108" s="215"/>
      <c r="BF108" s="366">
        <f t="shared" si="5"/>
        <v>0</v>
      </c>
      <c r="BG108" s="366">
        <f t="shared" si="6"/>
        <v>1</v>
      </c>
    </row>
    <row r="109" spans="2:59" s="58" customFormat="1" ht="132">
      <c r="B109" s="363" t="s">
        <v>262</v>
      </c>
      <c r="C109" s="720" t="s">
        <v>2737</v>
      </c>
      <c r="D109" s="855"/>
      <c r="E109" s="810"/>
      <c r="F109" s="810"/>
      <c r="G109" s="827"/>
      <c r="H109" s="827"/>
      <c r="I109" s="382" t="s">
        <v>1340</v>
      </c>
      <c r="J109" s="382" t="s">
        <v>1039</v>
      </c>
      <c r="K109" s="382">
        <v>0.04</v>
      </c>
      <c r="L109" s="382" t="s">
        <v>1336</v>
      </c>
      <c r="M109" s="382" t="s">
        <v>1065</v>
      </c>
      <c r="N109" s="382" t="s">
        <v>1242</v>
      </c>
      <c r="O109" s="382" t="s">
        <v>1320</v>
      </c>
      <c r="P109" s="382" t="s">
        <v>1329</v>
      </c>
      <c r="Q109" s="383">
        <v>44197</v>
      </c>
      <c r="R109" s="383">
        <v>44561</v>
      </c>
      <c r="S109" s="382">
        <f t="shared" si="9"/>
        <v>0</v>
      </c>
      <c r="T109" s="382">
        <v>1</v>
      </c>
      <c r="U109" s="384">
        <f t="shared" si="7"/>
        <v>1</v>
      </c>
      <c r="V109" s="382">
        <v>0</v>
      </c>
      <c r="W109" s="382">
        <v>0</v>
      </c>
      <c r="X109" s="385" t="s">
        <v>2738</v>
      </c>
      <c r="Y109" s="382">
        <v>0</v>
      </c>
      <c r="Z109" s="382">
        <v>0</v>
      </c>
      <c r="AA109" s="385" t="s">
        <v>2738</v>
      </c>
      <c r="AB109" s="382">
        <v>0</v>
      </c>
      <c r="AC109" s="382">
        <v>0</v>
      </c>
      <c r="AD109" s="385" t="s">
        <v>2738</v>
      </c>
      <c r="AE109" s="382">
        <v>0</v>
      </c>
      <c r="AF109" s="401">
        <v>0</v>
      </c>
      <c r="AG109" s="402" t="s">
        <v>2739</v>
      </c>
      <c r="AH109" s="382">
        <v>0</v>
      </c>
      <c r="AI109" s="382">
        <v>0</v>
      </c>
      <c r="AJ109" s="382" t="s">
        <v>2739</v>
      </c>
      <c r="AK109" s="382">
        <v>0</v>
      </c>
      <c r="AL109" s="382">
        <v>0</v>
      </c>
      <c r="AM109" s="382" t="s">
        <v>2740</v>
      </c>
      <c r="AN109" s="382">
        <v>0</v>
      </c>
      <c r="AO109" s="403">
        <v>0</v>
      </c>
      <c r="AP109" s="404" t="s">
        <v>2741</v>
      </c>
      <c r="AQ109" s="382">
        <v>0</v>
      </c>
      <c r="AR109" s="389">
        <v>0</v>
      </c>
      <c r="AS109" s="389" t="s">
        <v>1341</v>
      </c>
      <c r="AT109" s="382">
        <v>0</v>
      </c>
      <c r="AU109" s="388">
        <v>0</v>
      </c>
      <c r="AV109" s="389" t="s">
        <v>1342</v>
      </c>
      <c r="AW109" s="367">
        <v>1</v>
      </c>
      <c r="AX109" s="367"/>
      <c r="AY109" s="367"/>
      <c r="AZ109" s="367">
        <v>0</v>
      </c>
      <c r="BA109" s="367"/>
      <c r="BB109" s="367"/>
      <c r="BC109" s="213">
        <v>0</v>
      </c>
      <c r="BD109" s="215"/>
      <c r="BE109" s="215"/>
      <c r="BF109" s="366">
        <f t="shared" si="5"/>
        <v>0</v>
      </c>
      <c r="BG109" s="366">
        <f t="shared" si="6"/>
        <v>0</v>
      </c>
    </row>
    <row r="110" spans="2:59" s="58" customFormat="1" ht="96">
      <c r="B110" s="363" t="s">
        <v>262</v>
      </c>
      <c r="C110" s="720" t="s">
        <v>2742</v>
      </c>
      <c r="D110" s="855"/>
      <c r="E110" s="810"/>
      <c r="F110" s="810"/>
      <c r="G110" s="827"/>
      <c r="H110" s="827"/>
      <c r="I110" s="382" t="s">
        <v>1343</v>
      </c>
      <c r="J110" s="382" t="s">
        <v>1039</v>
      </c>
      <c r="K110" s="382">
        <v>0.05</v>
      </c>
      <c r="L110" s="382" t="s">
        <v>1336</v>
      </c>
      <c r="M110" s="382" t="s">
        <v>1065</v>
      </c>
      <c r="N110" s="382" t="s">
        <v>1242</v>
      </c>
      <c r="O110" s="382" t="s">
        <v>1320</v>
      </c>
      <c r="P110" s="382" t="s">
        <v>1321</v>
      </c>
      <c r="Q110" s="383">
        <v>44197</v>
      </c>
      <c r="R110" s="383">
        <v>44561</v>
      </c>
      <c r="S110" s="382">
        <f t="shared" si="9"/>
        <v>0</v>
      </c>
      <c r="T110" s="382">
        <v>1</v>
      </c>
      <c r="U110" s="384">
        <f t="shared" si="7"/>
        <v>1</v>
      </c>
      <c r="V110" s="382">
        <v>0</v>
      </c>
      <c r="W110" s="382">
        <v>0</v>
      </c>
      <c r="X110" s="385" t="s">
        <v>2743</v>
      </c>
      <c r="Y110" s="382">
        <v>0</v>
      </c>
      <c r="Z110" s="382">
        <v>0</v>
      </c>
      <c r="AA110" s="385" t="s">
        <v>2744</v>
      </c>
      <c r="AB110" s="382">
        <v>0</v>
      </c>
      <c r="AC110" s="382">
        <v>0</v>
      </c>
      <c r="AD110" s="385" t="s">
        <v>2744</v>
      </c>
      <c r="AE110" s="382">
        <v>0</v>
      </c>
      <c r="AF110" s="382">
        <v>0</v>
      </c>
      <c r="AG110" s="385" t="s">
        <v>2745</v>
      </c>
      <c r="AH110" s="382">
        <v>0</v>
      </c>
      <c r="AI110" s="382">
        <v>0</v>
      </c>
      <c r="AJ110" s="385" t="s">
        <v>2746</v>
      </c>
      <c r="AK110" s="382">
        <v>0</v>
      </c>
      <c r="AL110" s="382">
        <v>0</v>
      </c>
      <c r="AM110" s="382" t="s">
        <v>2746</v>
      </c>
      <c r="AN110" s="382">
        <v>0</v>
      </c>
      <c r="AO110" s="388">
        <v>0</v>
      </c>
      <c r="AP110" s="389" t="s">
        <v>2747</v>
      </c>
      <c r="AQ110" s="382">
        <v>0</v>
      </c>
      <c r="AR110" s="389">
        <v>0</v>
      </c>
      <c r="AS110" s="389" t="s">
        <v>1344</v>
      </c>
      <c r="AT110" s="382">
        <v>0</v>
      </c>
      <c r="AU110" s="489">
        <v>0</v>
      </c>
      <c r="AV110" s="389" t="s">
        <v>1345</v>
      </c>
      <c r="AW110" s="371">
        <v>0</v>
      </c>
      <c r="AX110" s="371"/>
      <c r="AY110" s="371"/>
      <c r="AZ110" s="371">
        <v>0</v>
      </c>
      <c r="BA110" s="371"/>
      <c r="BB110" s="371"/>
      <c r="BC110" s="371">
        <v>1</v>
      </c>
      <c r="BD110" s="40"/>
      <c r="BE110" s="40"/>
      <c r="BF110" s="366">
        <f t="shared" si="5"/>
        <v>0</v>
      </c>
      <c r="BG110" s="366">
        <f t="shared" si="6"/>
        <v>0</v>
      </c>
    </row>
    <row r="111" spans="2:59" s="58" customFormat="1" ht="60" customHeight="1">
      <c r="B111" s="363" t="s">
        <v>271</v>
      </c>
      <c r="C111" s="720" t="s">
        <v>2748</v>
      </c>
      <c r="D111" s="855"/>
      <c r="E111" s="810"/>
      <c r="F111" s="810"/>
      <c r="G111" s="827" t="s">
        <v>273</v>
      </c>
      <c r="H111" s="827" t="s">
        <v>1346</v>
      </c>
      <c r="I111" s="382" t="s">
        <v>1347</v>
      </c>
      <c r="J111" s="382" t="s">
        <v>998</v>
      </c>
      <c r="K111" s="382">
        <v>0.03</v>
      </c>
      <c r="L111" s="382" t="s">
        <v>270</v>
      </c>
      <c r="M111" s="382" t="s">
        <v>1065</v>
      </c>
      <c r="N111" s="382" t="s">
        <v>73</v>
      </c>
      <c r="O111" s="382" t="s">
        <v>1320</v>
      </c>
      <c r="P111" s="382" t="s">
        <v>1329</v>
      </c>
      <c r="Q111" s="383">
        <v>44197</v>
      </c>
      <c r="R111" s="383">
        <v>44561</v>
      </c>
      <c r="S111" s="382">
        <f t="shared" si="8"/>
        <v>0</v>
      </c>
      <c r="T111" s="382">
        <v>1</v>
      </c>
      <c r="U111" s="384">
        <f t="shared" si="7"/>
        <v>1</v>
      </c>
      <c r="V111" s="382">
        <v>0</v>
      </c>
      <c r="W111" s="382">
        <v>0</v>
      </c>
      <c r="X111" s="385" t="s">
        <v>2749</v>
      </c>
      <c r="Y111" s="382">
        <v>0</v>
      </c>
      <c r="Z111" s="382">
        <v>0</v>
      </c>
      <c r="AA111" s="385" t="s">
        <v>2749</v>
      </c>
      <c r="AB111" s="382">
        <v>0</v>
      </c>
      <c r="AC111" s="382">
        <v>0</v>
      </c>
      <c r="AD111" s="385" t="s">
        <v>2749</v>
      </c>
      <c r="AE111" s="382">
        <v>0</v>
      </c>
      <c r="AF111" s="401">
        <v>0</v>
      </c>
      <c r="AG111" s="402" t="s">
        <v>2749</v>
      </c>
      <c r="AH111" s="382">
        <v>0</v>
      </c>
      <c r="AI111" s="382">
        <v>0</v>
      </c>
      <c r="AJ111" s="385" t="s">
        <v>2749</v>
      </c>
      <c r="AK111" s="382">
        <v>0</v>
      </c>
      <c r="AL111" s="382">
        <v>0</v>
      </c>
      <c r="AM111" s="382" t="s">
        <v>2750</v>
      </c>
      <c r="AN111" s="382">
        <v>0</v>
      </c>
      <c r="AO111" s="403">
        <v>0</v>
      </c>
      <c r="AP111" s="404" t="s">
        <v>1348</v>
      </c>
      <c r="AQ111" s="382">
        <v>0</v>
      </c>
      <c r="AR111" s="389">
        <v>0</v>
      </c>
      <c r="AS111" s="389" t="s">
        <v>1348</v>
      </c>
      <c r="AT111" s="382">
        <v>0</v>
      </c>
      <c r="AU111" s="489">
        <v>0</v>
      </c>
      <c r="AV111" s="389" t="s">
        <v>1349</v>
      </c>
      <c r="AW111" s="367">
        <v>1</v>
      </c>
      <c r="AX111" s="367"/>
      <c r="AY111" s="367"/>
      <c r="AZ111" s="367">
        <v>0</v>
      </c>
      <c r="BA111" s="367"/>
      <c r="BB111" s="367"/>
      <c r="BC111" s="213">
        <v>0</v>
      </c>
      <c r="BD111" s="215"/>
      <c r="BE111" s="215"/>
      <c r="BF111" s="366">
        <f t="shared" si="5"/>
        <v>0</v>
      </c>
      <c r="BG111" s="366">
        <f t="shared" si="6"/>
        <v>0</v>
      </c>
    </row>
    <row r="112" spans="2:59" s="58" customFormat="1" ht="60" customHeight="1">
      <c r="B112" s="363" t="s">
        <v>271</v>
      </c>
      <c r="C112" s="720" t="s">
        <v>2751</v>
      </c>
      <c r="D112" s="855"/>
      <c r="E112" s="810"/>
      <c r="F112" s="810"/>
      <c r="G112" s="827"/>
      <c r="H112" s="827"/>
      <c r="I112" s="382" t="s">
        <v>1350</v>
      </c>
      <c r="J112" s="382" t="s">
        <v>998</v>
      </c>
      <c r="K112" s="382">
        <v>0.03</v>
      </c>
      <c r="L112" s="382" t="s">
        <v>270</v>
      </c>
      <c r="M112" s="382" t="s">
        <v>90</v>
      </c>
      <c r="N112" s="382" t="s">
        <v>1351</v>
      </c>
      <c r="O112" s="382" t="s">
        <v>1320</v>
      </c>
      <c r="P112" s="382" t="s">
        <v>1321</v>
      </c>
      <c r="Q112" s="383">
        <v>44197</v>
      </c>
      <c r="R112" s="383">
        <v>44561</v>
      </c>
      <c r="S112" s="382">
        <f t="shared" si="8"/>
        <v>0</v>
      </c>
      <c r="T112" s="382">
        <v>1</v>
      </c>
      <c r="U112" s="384">
        <f t="shared" si="7"/>
        <v>1</v>
      </c>
      <c r="V112" s="382">
        <v>0</v>
      </c>
      <c r="W112" s="394">
        <v>0</v>
      </c>
      <c r="X112" s="385" t="s">
        <v>2752</v>
      </c>
      <c r="Y112" s="382">
        <v>0</v>
      </c>
      <c r="Z112" s="394">
        <v>0</v>
      </c>
      <c r="AA112" s="385" t="s">
        <v>2752</v>
      </c>
      <c r="AB112" s="382">
        <v>0</v>
      </c>
      <c r="AC112" s="394">
        <v>0</v>
      </c>
      <c r="AD112" s="385" t="s">
        <v>2753</v>
      </c>
      <c r="AE112" s="382">
        <v>0</v>
      </c>
      <c r="AF112" s="406">
        <v>0</v>
      </c>
      <c r="AG112" s="402" t="s">
        <v>2754</v>
      </c>
      <c r="AH112" s="382">
        <v>0</v>
      </c>
      <c r="AI112" s="394">
        <v>0</v>
      </c>
      <c r="AJ112" s="385" t="s">
        <v>2755</v>
      </c>
      <c r="AK112" s="382">
        <v>0.2</v>
      </c>
      <c r="AL112" s="394">
        <v>0</v>
      </c>
      <c r="AM112" s="382" t="s">
        <v>2756</v>
      </c>
      <c r="AN112" s="382">
        <v>0.2</v>
      </c>
      <c r="AO112" s="482">
        <v>0</v>
      </c>
      <c r="AP112" s="404" t="s">
        <v>2757</v>
      </c>
      <c r="AQ112" s="382">
        <v>0.2</v>
      </c>
      <c r="AR112" s="393">
        <v>0</v>
      </c>
      <c r="AS112" s="389" t="s">
        <v>1352</v>
      </c>
      <c r="AT112" s="394">
        <v>0.4</v>
      </c>
      <c r="AU112" s="490">
        <v>0</v>
      </c>
      <c r="AV112" s="389" t="s">
        <v>1349</v>
      </c>
      <c r="AW112" s="66">
        <v>0</v>
      </c>
      <c r="AX112" s="367"/>
      <c r="AY112" s="367"/>
      <c r="AZ112" s="66">
        <v>0</v>
      </c>
      <c r="BA112" s="367"/>
      <c r="BB112" s="367"/>
      <c r="BC112" s="285">
        <v>0</v>
      </c>
      <c r="BD112" s="215"/>
      <c r="BE112" s="215"/>
      <c r="BF112" s="366">
        <f t="shared" si="5"/>
        <v>1</v>
      </c>
      <c r="BG112" s="366">
        <f t="shared" si="6"/>
        <v>0</v>
      </c>
    </row>
    <row r="113" spans="2:59" s="58" customFormat="1" ht="60" customHeight="1">
      <c r="B113" s="363" t="s">
        <v>276</v>
      </c>
      <c r="C113" s="720" t="s">
        <v>2758</v>
      </c>
      <c r="D113" s="855"/>
      <c r="E113" s="810"/>
      <c r="F113" s="810"/>
      <c r="G113" s="827"/>
      <c r="H113" s="827" t="s">
        <v>1353</v>
      </c>
      <c r="I113" s="382" t="s">
        <v>1354</v>
      </c>
      <c r="J113" s="382" t="s">
        <v>998</v>
      </c>
      <c r="K113" s="382">
        <v>0.01</v>
      </c>
      <c r="L113" s="382" t="s">
        <v>1355</v>
      </c>
      <c r="M113" s="382" t="s">
        <v>90</v>
      </c>
      <c r="N113" s="382" t="s">
        <v>89</v>
      </c>
      <c r="O113" s="382" t="s">
        <v>1356</v>
      </c>
      <c r="P113" s="382" t="s">
        <v>1321</v>
      </c>
      <c r="Q113" s="383">
        <v>44197</v>
      </c>
      <c r="R113" s="383">
        <v>44561</v>
      </c>
      <c r="S113" s="405">
        <f>(W113+Z113+AC113+AF113+AI113+AL113+AO113+AR113+AU113+AX113+BA113+BD113)/5</f>
        <v>1.57874</v>
      </c>
      <c r="T113" s="382">
        <v>0.9</v>
      </c>
      <c r="U113" s="384">
        <f t="shared" si="7"/>
        <v>10.800000000000002</v>
      </c>
      <c r="V113" s="382">
        <v>0.9</v>
      </c>
      <c r="W113" s="394">
        <v>0.84</v>
      </c>
      <c r="X113" s="390" t="s">
        <v>2759</v>
      </c>
      <c r="Y113" s="382">
        <v>0.9</v>
      </c>
      <c r="Z113" s="394">
        <v>0.84</v>
      </c>
      <c r="AA113" s="385" t="s">
        <v>2760</v>
      </c>
      <c r="AB113" s="382">
        <v>0.9</v>
      </c>
      <c r="AC113" s="394">
        <v>0.9</v>
      </c>
      <c r="AD113" s="385" t="s">
        <v>2761</v>
      </c>
      <c r="AE113" s="382">
        <v>0.9</v>
      </c>
      <c r="AF113" s="483">
        <v>0.89</v>
      </c>
      <c r="AG113" s="402" t="s">
        <v>2762</v>
      </c>
      <c r="AH113" s="382">
        <v>0.9</v>
      </c>
      <c r="AI113" s="394">
        <v>0.92</v>
      </c>
      <c r="AJ113" s="385" t="s">
        <v>2763</v>
      </c>
      <c r="AK113" s="382">
        <v>0.9</v>
      </c>
      <c r="AL113" s="405">
        <v>0.86599999999999999</v>
      </c>
      <c r="AM113" s="382" t="s">
        <v>2764</v>
      </c>
      <c r="AN113" s="382">
        <v>0.9</v>
      </c>
      <c r="AO113" s="403">
        <v>0.93700000000000006</v>
      </c>
      <c r="AP113" s="404" t="s">
        <v>2765</v>
      </c>
      <c r="AQ113" s="382">
        <v>0.9</v>
      </c>
      <c r="AR113" s="491">
        <v>0.84770000000000001</v>
      </c>
      <c r="AS113" s="389" t="s">
        <v>1357</v>
      </c>
      <c r="AT113" s="382">
        <v>0.9</v>
      </c>
      <c r="AU113" s="490">
        <v>0.85299999999999998</v>
      </c>
      <c r="AV113" s="389" t="s">
        <v>1358</v>
      </c>
      <c r="AW113" s="367">
        <v>0.9</v>
      </c>
      <c r="AX113" s="71"/>
      <c r="AY113" s="71"/>
      <c r="AZ113" s="367">
        <v>0.9</v>
      </c>
      <c r="BA113" s="71"/>
      <c r="BB113" s="71"/>
      <c r="BC113" s="213">
        <v>0.9</v>
      </c>
      <c r="BD113" s="215"/>
      <c r="BE113" s="215"/>
      <c r="BF113" s="297">
        <f>(+V113+Y113+AB113+AE113+AH113+AK113+AN113+AQ113+AT113)/9</f>
        <v>0.90000000000000013</v>
      </c>
      <c r="BG113" s="352">
        <f>(+W113+Z113+AC113+AF113+AI113+AL113+AO113+AR113+AU113)/9</f>
        <v>0.87707777777777773</v>
      </c>
    </row>
    <row r="114" spans="2:59" s="58" customFormat="1" ht="60" customHeight="1">
      <c r="B114" s="363" t="s">
        <v>276</v>
      </c>
      <c r="C114" s="720" t="s">
        <v>2766</v>
      </c>
      <c r="D114" s="855"/>
      <c r="E114" s="810"/>
      <c r="F114" s="810"/>
      <c r="G114" s="827"/>
      <c r="H114" s="827"/>
      <c r="I114" s="382" t="s">
        <v>1359</v>
      </c>
      <c r="J114" s="382" t="s">
        <v>1039</v>
      </c>
      <c r="K114" s="382">
        <v>0.02</v>
      </c>
      <c r="L114" s="382" t="s">
        <v>270</v>
      </c>
      <c r="M114" s="382" t="s">
        <v>1065</v>
      </c>
      <c r="N114" s="382" t="s">
        <v>1242</v>
      </c>
      <c r="O114" s="382" t="s">
        <v>946</v>
      </c>
      <c r="P114" s="382" t="s">
        <v>946</v>
      </c>
      <c r="Q114" s="383">
        <v>44197</v>
      </c>
      <c r="R114" s="383">
        <v>44561</v>
      </c>
      <c r="S114" s="382">
        <f t="shared" si="8"/>
        <v>0</v>
      </c>
      <c r="T114" s="382">
        <v>1</v>
      </c>
      <c r="U114" s="384">
        <f t="shared" si="7"/>
        <v>1</v>
      </c>
      <c r="V114" s="382">
        <v>0</v>
      </c>
      <c r="W114" s="382">
        <v>0</v>
      </c>
      <c r="X114" s="385" t="s">
        <v>2767</v>
      </c>
      <c r="Y114" s="382">
        <v>0</v>
      </c>
      <c r="Z114" s="382">
        <v>0</v>
      </c>
      <c r="AA114" s="385" t="s">
        <v>2767</v>
      </c>
      <c r="AB114" s="382">
        <v>0</v>
      </c>
      <c r="AC114" s="382">
        <v>0</v>
      </c>
      <c r="AD114" s="385" t="s">
        <v>2767</v>
      </c>
      <c r="AE114" s="382">
        <v>0</v>
      </c>
      <c r="AF114" s="382">
        <v>0</v>
      </c>
      <c r="AG114" s="385" t="s">
        <v>2767</v>
      </c>
      <c r="AH114" s="382">
        <v>0</v>
      </c>
      <c r="AI114" s="382">
        <v>0</v>
      </c>
      <c r="AJ114" s="385" t="s">
        <v>2767</v>
      </c>
      <c r="AK114" s="382">
        <v>0</v>
      </c>
      <c r="AL114" s="382">
        <v>0</v>
      </c>
      <c r="AM114" s="382" t="s">
        <v>2767</v>
      </c>
      <c r="AN114" s="382">
        <v>0</v>
      </c>
      <c r="AO114" s="388">
        <v>0</v>
      </c>
      <c r="AP114" s="389" t="s">
        <v>1360</v>
      </c>
      <c r="AQ114" s="382">
        <v>0</v>
      </c>
      <c r="AR114" s="389">
        <v>0</v>
      </c>
      <c r="AS114" s="389" t="s">
        <v>1360</v>
      </c>
      <c r="AT114" s="382">
        <v>0</v>
      </c>
      <c r="AU114" s="489">
        <v>0</v>
      </c>
      <c r="AV114" s="389" t="s">
        <v>1360</v>
      </c>
      <c r="AW114" s="371">
        <v>0</v>
      </c>
      <c r="AX114" s="371"/>
      <c r="AY114" s="371"/>
      <c r="AZ114" s="371">
        <v>0</v>
      </c>
      <c r="BA114" s="371"/>
      <c r="BB114" s="371"/>
      <c r="BC114" s="371">
        <v>1</v>
      </c>
      <c r="BD114" s="40"/>
      <c r="BE114" s="40"/>
      <c r="BF114" s="366">
        <f t="shared" ref="BF114:BF135" si="10">+V114+Y114+AB114+AE114+AH114+AK114+AN114+AQ114+AT114</f>
        <v>0</v>
      </c>
      <c r="BG114" s="366">
        <f t="shared" ref="BG114:BG135" si="11">+W114+Z114+AC114+AF114+AI114+AL114+AO114+AR114+AU114</f>
        <v>0</v>
      </c>
    </row>
    <row r="115" spans="2:59" s="58" customFormat="1" ht="60" customHeight="1">
      <c r="B115" s="363" t="s">
        <v>278</v>
      </c>
      <c r="C115" s="720" t="s">
        <v>2768</v>
      </c>
      <c r="D115" s="855"/>
      <c r="E115" s="810"/>
      <c r="F115" s="810"/>
      <c r="G115" s="827"/>
      <c r="H115" s="382" t="s">
        <v>1361</v>
      </c>
      <c r="I115" s="382" t="s">
        <v>1362</v>
      </c>
      <c r="J115" s="382" t="s">
        <v>1039</v>
      </c>
      <c r="K115" s="382">
        <v>0.04</v>
      </c>
      <c r="L115" s="382" t="s">
        <v>270</v>
      </c>
      <c r="M115" s="382" t="s">
        <v>1065</v>
      </c>
      <c r="N115" s="382" t="s">
        <v>1242</v>
      </c>
      <c r="O115" s="382" t="s">
        <v>1363</v>
      </c>
      <c r="P115" s="382" t="s">
        <v>1364</v>
      </c>
      <c r="Q115" s="383">
        <v>44197</v>
      </c>
      <c r="R115" s="383">
        <v>44561</v>
      </c>
      <c r="S115" s="382">
        <f t="shared" si="8"/>
        <v>0</v>
      </c>
      <c r="T115" s="382">
        <v>1</v>
      </c>
      <c r="U115" s="384">
        <f t="shared" si="7"/>
        <v>1</v>
      </c>
      <c r="V115" s="382">
        <v>0</v>
      </c>
      <c r="W115" s="382">
        <v>0</v>
      </c>
      <c r="X115" s="385" t="s">
        <v>2718</v>
      </c>
      <c r="Y115" s="382">
        <v>0</v>
      </c>
      <c r="Z115" s="382">
        <v>0</v>
      </c>
      <c r="AA115" s="385" t="s">
        <v>2719</v>
      </c>
      <c r="AB115" s="382">
        <v>0</v>
      </c>
      <c r="AC115" s="382">
        <v>0</v>
      </c>
      <c r="AD115" s="385" t="s">
        <v>2769</v>
      </c>
      <c r="AE115" s="382">
        <v>0</v>
      </c>
      <c r="AF115" s="401">
        <v>0</v>
      </c>
      <c r="AG115" s="402" t="s">
        <v>2770</v>
      </c>
      <c r="AH115" s="382">
        <v>0</v>
      </c>
      <c r="AI115" s="382">
        <v>0</v>
      </c>
      <c r="AJ115" s="385" t="s">
        <v>2771</v>
      </c>
      <c r="AK115" s="382">
        <v>0</v>
      </c>
      <c r="AL115" s="382">
        <v>0</v>
      </c>
      <c r="AM115" s="382" t="s">
        <v>2772</v>
      </c>
      <c r="AN115" s="382">
        <v>0</v>
      </c>
      <c r="AO115" s="403">
        <v>0</v>
      </c>
      <c r="AP115" s="404" t="s">
        <v>2773</v>
      </c>
      <c r="AQ115" s="382">
        <v>1</v>
      </c>
      <c r="AR115" s="389">
        <v>0</v>
      </c>
      <c r="AS115" s="389" t="s">
        <v>1365</v>
      </c>
      <c r="AT115" s="382">
        <v>0</v>
      </c>
      <c r="AU115" s="388">
        <v>0</v>
      </c>
      <c r="AV115" s="389" t="s">
        <v>1365</v>
      </c>
      <c r="AW115" s="367">
        <v>0</v>
      </c>
      <c r="AX115" s="367"/>
      <c r="AY115" s="367"/>
      <c r="AZ115" s="367">
        <v>0</v>
      </c>
      <c r="BA115" s="367"/>
      <c r="BB115" s="367"/>
      <c r="BC115" s="213">
        <v>0</v>
      </c>
      <c r="BD115" s="215"/>
      <c r="BE115" s="215"/>
      <c r="BF115" s="366">
        <f t="shared" si="10"/>
        <v>1</v>
      </c>
      <c r="BG115" s="366">
        <f t="shared" si="11"/>
        <v>0</v>
      </c>
    </row>
    <row r="116" spans="2:59" s="58" customFormat="1" ht="60" customHeight="1">
      <c r="B116" s="363" t="s">
        <v>281</v>
      </c>
      <c r="C116" s="720" t="s">
        <v>2774</v>
      </c>
      <c r="D116" s="855"/>
      <c r="E116" s="810"/>
      <c r="F116" s="810"/>
      <c r="G116" s="827"/>
      <c r="H116" s="382" t="s">
        <v>1366</v>
      </c>
      <c r="I116" s="382" t="s">
        <v>1367</v>
      </c>
      <c r="J116" s="382" t="s">
        <v>1039</v>
      </c>
      <c r="K116" s="382">
        <v>0.04</v>
      </c>
      <c r="L116" s="382" t="s">
        <v>270</v>
      </c>
      <c r="M116" s="382" t="s">
        <v>74</v>
      </c>
      <c r="N116" s="382" t="s">
        <v>73</v>
      </c>
      <c r="O116" s="382" t="s">
        <v>1368</v>
      </c>
      <c r="P116" s="382" t="s">
        <v>1364</v>
      </c>
      <c r="Q116" s="383">
        <v>44197</v>
      </c>
      <c r="R116" s="383">
        <v>44561</v>
      </c>
      <c r="S116" s="382">
        <f t="shared" si="8"/>
        <v>0</v>
      </c>
      <c r="T116" s="382">
        <v>170</v>
      </c>
      <c r="U116" s="384">
        <f t="shared" si="7"/>
        <v>170</v>
      </c>
      <c r="V116" s="382">
        <v>0</v>
      </c>
      <c r="W116" s="382">
        <v>0</v>
      </c>
      <c r="X116" s="385" t="s">
        <v>2775</v>
      </c>
      <c r="Y116" s="382">
        <v>0</v>
      </c>
      <c r="Z116" s="382">
        <v>0</v>
      </c>
      <c r="AA116" s="385" t="s">
        <v>2775</v>
      </c>
      <c r="AB116" s="382">
        <v>0</v>
      </c>
      <c r="AC116" s="382">
        <v>0</v>
      </c>
      <c r="AD116" s="385" t="s">
        <v>2775</v>
      </c>
      <c r="AE116" s="382">
        <v>0</v>
      </c>
      <c r="AF116" s="401">
        <v>0</v>
      </c>
      <c r="AG116" s="402" t="s">
        <v>2776</v>
      </c>
      <c r="AH116" s="382">
        <v>0</v>
      </c>
      <c r="AI116" s="382">
        <v>0</v>
      </c>
      <c r="AJ116" s="385" t="s">
        <v>2777</v>
      </c>
      <c r="AK116" s="382">
        <v>0</v>
      </c>
      <c r="AL116" s="382">
        <v>0</v>
      </c>
      <c r="AM116" s="382" t="s">
        <v>1369</v>
      </c>
      <c r="AN116" s="382">
        <v>0</v>
      </c>
      <c r="AO116" s="403">
        <v>0</v>
      </c>
      <c r="AP116" s="404" t="s">
        <v>1369</v>
      </c>
      <c r="AQ116" s="382">
        <v>0</v>
      </c>
      <c r="AR116" s="389">
        <v>0</v>
      </c>
      <c r="AS116" s="389" t="s">
        <v>1369</v>
      </c>
      <c r="AT116" s="382">
        <v>0</v>
      </c>
      <c r="AU116" s="388">
        <v>0</v>
      </c>
      <c r="AV116" s="389" t="s">
        <v>1370</v>
      </c>
      <c r="AW116" s="367">
        <v>0</v>
      </c>
      <c r="AX116" s="367"/>
      <c r="AY116" s="367"/>
      <c r="AZ116" s="367">
        <v>0</v>
      </c>
      <c r="BA116" s="367"/>
      <c r="BB116" s="367"/>
      <c r="BC116" s="213">
        <v>170</v>
      </c>
      <c r="BD116" s="215"/>
      <c r="BE116" s="215"/>
      <c r="BF116" s="366">
        <f t="shared" si="10"/>
        <v>0</v>
      </c>
      <c r="BG116" s="366">
        <f t="shared" si="11"/>
        <v>0</v>
      </c>
    </row>
    <row r="117" spans="2:59" s="58" customFormat="1" ht="60" customHeight="1">
      <c r="B117" s="363" t="s">
        <v>285</v>
      </c>
      <c r="C117" s="720" t="s">
        <v>2778</v>
      </c>
      <c r="D117" s="855"/>
      <c r="E117" s="810"/>
      <c r="F117" s="810"/>
      <c r="G117" s="827"/>
      <c r="H117" s="382" t="s">
        <v>1371</v>
      </c>
      <c r="I117" s="382" t="s">
        <v>1372</v>
      </c>
      <c r="J117" s="382" t="s">
        <v>1039</v>
      </c>
      <c r="K117" s="382">
        <v>0.04</v>
      </c>
      <c r="L117" s="382" t="s">
        <v>1373</v>
      </c>
      <c r="M117" s="382" t="s">
        <v>1065</v>
      </c>
      <c r="N117" s="382" t="s">
        <v>73</v>
      </c>
      <c r="O117" s="382" t="s">
        <v>1356</v>
      </c>
      <c r="P117" s="382" t="s">
        <v>1364</v>
      </c>
      <c r="Q117" s="383">
        <v>44197</v>
      </c>
      <c r="R117" s="383">
        <v>44561</v>
      </c>
      <c r="S117" s="382">
        <f t="shared" si="8"/>
        <v>0</v>
      </c>
      <c r="T117" s="382">
        <v>1</v>
      </c>
      <c r="U117" s="384">
        <f t="shared" si="7"/>
        <v>1</v>
      </c>
      <c r="V117" s="382">
        <v>0</v>
      </c>
      <c r="W117" s="382">
        <v>0</v>
      </c>
      <c r="X117" s="385" t="s">
        <v>2779</v>
      </c>
      <c r="Y117" s="382">
        <v>0</v>
      </c>
      <c r="Z117" s="382">
        <v>0</v>
      </c>
      <c r="AA117" s="385" t="s">
        <v>2779</v>
      </c>
      <c r="AB117" s="382">
        <v>0</v>
      </c>
      <c r="AC117" s="382">
        <v>0</v>
      </c>
      <c r="AD117" s="385" t="s">
        <v>2780</v>
      </c>
      <c r="AE117" s="382">
        <v>0</v>
      </c>
      <c r="AF117" s="401">
        <v>0</v>
      </c>
      <c r="AG117" s="402" t="s">
        <v>2781</v>
      </c>
      <c r="AH117" s="382">
        <v>0</v>
      </c>
      <c r="AI117" s="382">
        <v>0</v>
      </c>
      <c r="AJ117" s="385" t="s">
        <v>2782</v>
      </c>
      <c r="AK117" s="382">
        <v>0</v>
      </c>
      <c r="AL117" s="382">
        <v>0</v>
      </c>
      <c r="AM117" s="382" t="s">
        <v>2782</v>
      </c>
      <c r="AN117" s="382">
        <v>0</v>
      </c>
      <c r="AO117" s="403">
        <v>0</v>
      </c>
      <c r="AP117" s="404" t="s">
        <v>2783</v>
      </c>
      <c r="AQ117" s="382">
        <v>0</v>
      </c>
      <c r="AR117" s="389">
        <v>0</v>
      </c>
      <c r="AS117" s="389" t="s">
        <v>1374</v>
      </c>
      <c r="AT117" s="382">
        <v>0</v>
      </c>
      <c r="AU117" s="388">
        <v>0</v>
      </c>
      <c r="AV117" s="389" t="s">
        <v>1375</v>
      </c>
      <c r="AW117" s="367">
        <v>1</v>
      </c>
      <c r="AX117" s="367"/>
      <c r="AY117" s="367"/>
      <c r="AZ117" s="367">
        <v>0</v>
      </c>
      <c r="BA117" s="367"/>
      <c r="BB117" s="367"/>
      <c r="BC117" s="213">
        <v>0</v>
      </c>
      <c r="BD117" s="215"/>
      <c r="BE117" s="215"/>
      <c r="BF117" s="366">
        <f t="shared" si="10"/>
        <v>0</v>
      </c>
      <c r="BG117" s="366">
        <f t="shared" si="11"/>
        <v>0</v>
      </c>
    </row>
    <row r="118" spans="2:59" s="58" customFormat="1" ht="60" customHeight="1">
      <c r="B118" s="363" t="s">
        <v>288</v>
      </c>
      <c r="C118" s="720" t="s">
        <v>2784</v>
      </c>
      <c r="D118" s="855"/>
      <c r="E118" s="810"/>
      <c r="F118" s="810"/>
      <c r="G118" s="827"/>
      <c r="H118" s="382" t="s">
        <v>1376</v>
      </c>
      <c r="I118" s="382" t="s">
        <v>1377</v>
      </c>
      <c r="J118" s="382" t="s">
        <v>998</v>
      </c>
      <c r="K118" s="382">
        <v>0.02</v>
      </c>
      <c r="L118" s="382" t="s">
        <v>1336</v>
      </c>
      <c r="M118" s="382" t="s">
        <v>1065</v>
      </c>
      <c r="N118" s="382" t="s">
        <v>73</v>
      </c>
      <c r="O118" s="382" t="s">
        <v>1356</v>
      </c>
      <c r="P118" s="382" t="s">
        <v>1364</v>
      </c>
      <c r="Q118" s="383">
        <v>44197</v>
      </c>
      <c r="R118" s="383">
        <v>44561</v>
      </c>
      <c r="S118" s="382">
        <f t="shared" si="8"/>
        <v>0</v>
      </c>
      <c r="T118" s="382">
        <v>1</v>
      </c>
      <c r="U118" s="384">
        <f t="shared" si="7"/>
        <v>1</v>
      </c>
      <c r="V118" s="382">
        <v>0</v>
      </c>
      <c r="W118" s="382">
        <v>0</v>
      </c>
      <c r="X118" s="385" t="s">
        <v>2718</v>
      </c>
      <c r="Y118" s="382">
        <v>0</v>
      </c>
      <c r="Z118" s="382">
        <v>0</v>
      </c>
      <c r="AA118" s="385" t="s">
        <v>2719</v>
      </c>
      <c r="AB118" s="382">
        <v>0</v>
      </c>
      <c r="AC118" s="382">
        <v>0</v>
      </c>
      <c r="AD118" s="385" t="s">
        <v>2769</v>
      </c>
      <c r="AE118" s="382">
        <v>0</v>
      </c>
      <c r="AF118" s="401">
        <v>0</v>
      </c>
      <c r="AG118" s="402" t="s">
        <v>2770</v>
      </c>
      <c r="AH118" s="382">
        <v>0</v>
      </c>
      <c r="AI118" s="382">
        <v>0</v>
      </c>
      <c r="AJ118" s="385" t="s">
        <v>2771</v>
      </c>
      <c r="AK118" s="382">
        <v>0</v>
      </c>
      <c r="AL118" s="382">
        <v>0</v>
      </c>
      <c r="AM118" s="382" t="s">
        <v>2772</v>
      </c>
      <c r="AN118" s="382">
        <v>0</v>
      </c>
      <c r="AO118" s="403">
        <v>0</v>
      </c>
      <c r="AP118" s="404" t="s">
        <v>2773</v>
      </c>
      <c r="AQ118" s="382">
        <v>0</v>
      </c>
      <c r="AR118" s="389">
        <v>0</v>
      </c>
      <c r="AS118" s="389" t="s">
        <v>1378</v>
      </c>
      <c r="AT118" s="382">
        <v>0</v>
      </c>
      <c r="AU118" s="388">
        <v>0</v>
      </c>
      <c r="AV118" s="389" t="s">
        <v>1378</v>
      </c>
      <c r="AW118" s="367">
        <v>0</v>
      </c>
      <c r="AX118" s="367"/>
      <c r="AY118" s="367"/>
      <c r="AZ118" s="367">
        <v>0</v>
      </c>
      <c r="BA118" s="367"/>
      <c r="BB118" s="367"/>
      <c r="BC118" s="213">
        <v>1</v>
      </c>
      <c r="BD118" s="215"/>
      <c r="BE118" s="215"/>
      <c r="BF118" s="366">
        <f t="shared" si="10"/>
        <v>0</v>
      </c>
      <c r="BG118" s="366">
        <f t="shared" si="11"/>
        <v>0</v>
      </c>
    </row>
    <row r="119" spans="2:59" s="58" customFormat="1" ht="57" customHeight="1">
      <c r="B119" s="363" t="s">
        <v>291</v>
      </c>
      <c r="C119" s="720" t="s">
        <v>2785</v>
      </c>
      <c r="D119" s="855"/>
      <c r="E119" s="810"/>
      <c r="F119" s="810"/>
      <c r="G119" s="827"/>
      <c r="H119" s="827" t="s">
        <v>2786</v>
      </c>
      <c r="I119" s="382" t="s">
        <v>1379</v>
      </c>
      <c r="J119" s="382" t="s">
        <v>998</v>
      </c>
      <c r="K119" s="382">
        <v>0.03</v>
      </c>
      <c r="L119" s="382" t="s">
        <v>270</v>
      </c>
      <c r="M119" s="382" t="s">
        <v>1065</v>
      </c>
      <c r="N119" s="382" t="s">
        <v>73</v>
      </c>
      <c r="O119" s="382" t="s">
        <v>1356</v>
      </c>
      <c r="P119" s="382" t="s">
        <v>1380</v>
      </c>
      <c r="Q119" s="383">
        <v>44197</v>
      </c>
      <c r="R119" s="383">
        <v>44561</v>
      </c>
      <c r="S119" s="382">
        <f t="shared" si="8"/>
        <v>0</v>
      </c>
      <c r="T119" s="382">
        <v>1</v>
      </c>
      <c r="U119" s="384">
        <f t="shared" si="7"/>
        <v>1</v>
      </c>
      <c r="V119" s="382">
        <v>0</v>
      </c>
      <c r="W119" s="382">
        <v>0</v>
      </c>
      <c r="X119" s="385" t="s">
        <v>2787</v>
      </c>
      <c r="Y119" s="382">
        <v>0</v>
      </c>
      <c r="Z119" s="382">
        <v>0</v>
      </c>
      <c r="AA119" s="385" t="s">
        <v>2788</v>
      </c>
      <c r="AB119" s="382">
        <v>0</v>
      </c>
      <c r="AC119" s="382">
        <v>0</v>
      </c>
      <c r="AD119" s="385" t="s">
        <v>2789</v>
      </c>
      <c r="AE119" s="382">
        <v>0</v>
      </c>
      <c r="AF119" s="382">
        <v>0</v>
      </c>
      <c r="AG119" s="385" t="s">
        <v>2790</v>
      </c>
      <c r="AH119" s="382">
        <v>0</v>
      </c>
      <c r="AI119" s="382">
        <v>0</v>
      </c>
      <c r="AJ119" s="385" t="s">
        <v>2791</v>
      </c>
      <c r="AK119" s="382">
        <v>0</v>
      </c>
      <c r="AL119" s="382">
        <v>0</v>
      </c>
      <c r="AM119" s="382" t="s">
        <v>2792</v>
      </c>
      <c r="AN119" s="382">
        <v>0</v>
      </c>
      <c r="AO119" s="388">
        <v>0</v>
      </c>
      <c r="AP119" s="389" t="s">
        <v>2793</v>
      </c>
      <c r="AQ119" s="382">
        <v>0</v>
      </c>
      <c r="AR119" s="389">
        <v>0</v>
      </c>
      <c r="AS119" s="389" t="s">
        <v>1381</v>
      </c>
      <c r="AT119" s="382">
        <v>0</v>
      </c>
      <c r="AU119" s="388">
        <v>0</v>
      </c>
      <c r="AV119" s="389" t="s">
        <v>1382</v>
      </c>
      <c r="AW119" s="371">
        <v>0</v>
      </c>
      <c r="AX119" s="371"/>
      <c r="AY119" s="371"/>
      <c r="AZ119" s="371">
        <v>0</v>
      </c>
      <c r="BA119" s="371"/>
      <c r="BB119" s="371"/>
      <c r="BC119" s="371">
        <v>1</v>
      </c>
      <c r="BD119" s="40"/>
      <c r="BE119" s="40"/>
      <c r="BF119" s="366">
        <f t="shared" si="10"/>
        <v>0</v>
      </c>
      <c r="BG119" s="366">
        <f t="shared" si="11"/>
        <v>0</v>
      </c>
    </row>
    <row r="120" spans="2:59" s="58" customFormat="1" ht="57" customHeight="1">
      <c r="B120" s="363" t="s">
        <v>291</v>
      </c>
      <c r="C120" s="720" t="s">
        <v>2794</v>
      </c>
      <c r="D120" s="855"/>
      <c r="E120" s="810"/>
      <c r="F120" s="810"/>
      <c r="G120" s="827"/>
      <c r="H120" s="827"/>
      <c r="I120" s="382" t="s">
        <v>1383</v>
      </c>
      <c r="J120" s="382" t="s">
        <v>1039</v>
      </c>
      <c r="K120" s="382">
        <v>0.01</v>
      </c>
      <c r="L120" s="382" t="s">
        <v>270</v>
      </c>
      <c r="M120" s="382" t="s">
        <v>1065</v>
      </c>
      <c r="N120" s="382" t="s">
        <v>73</v>
      </c>
      <c r="O120" s="382" t="s">
        <v>1356</v>
      </c>
      <c r="P120" s="382" t="s">
        <v>1380</v>
      </c>
      <c r="Q120" s="383">
        <v>44197</v>
      </c>
      <c r="R120" s="383">
        <v>44561</v>
      </c>
      <c r="S120" s="382">
        <f t="shared" ref="S120:S122" si="12">+W120+Z120+AC120+AF120+AI120+AL120+AO120+AR120+AU120+AX120+BA120+BD120</f>
        <v>0</v>
      </c>
      <c r="T120" s="382">
        <v>1</v>
      </c>
      <c r="U120" s="384">
        <f t="shared" si="7"/>
        <v>1</v>
      </c>
      <c r="V120" s="382">
        <v>0</v>
      </c>
      <c r="W120" s="382">
        <v>0</v>
      </c>
      <c r="X120" s="385" t="s">
        <v>2795</v>
      </c>
      <c r="Y120" s="382">
        <v>0</v>
      </c>
      <c r="Z120" s="382">
        <v>0</v>
      </c>
      <c r="AA120" s="385" t="s">
        <v>2795</v>
      </c>
      <c r="AB120" s="382">
        <v>0</v>
      </c>
      <c r="AC120" s="382">
        <v>0</v>
      </c>
      <c r="AD120" s="385" t="s">
        <v>2795</v>
      </c>
      <c r="AE120" s="382">
        <v>0</v>
      </c>
      <c r="AF120" s="382">
        <v>0</v>
      </c>
      <c r="AG120" s="385" t="s">
        <v>2795</v>
      </c>
      <c r="AH120" s="382">
        <v>0</v>
      </c>
      <c r="AI120" s="382">
        <v>0</v>
      </c>
      <c r="AJ120" s="385" t="s">
        <v>2796</v>
      </c>
      <c r="AK120" s="382">
        <v>0</v>
      </c>
      <c r="AL120" s="382">
        <v>0</v>
      </c>
      <c r="AM120" s="382" t="s">
        <v>2796</v>
      </c>
      <c r="AN120" s="382">
        <v>0</v>
      </c>
      <c r="AO120" s="388">
        <v>0</v>
      </c>
      <c r="AP120" s="389" t="s">
        <v>1384</v>
      </c>
      <c r="AQ120" s="382">
        <v>0</v>
      </c>
      <c r="AR120" s="389">
        <v>0</v>
      </c>
      <c r="AS120" s="389" t="s">
        <v>1384</v>
      </c>
      <c r="AT120" s="382">
        <v>0</v>
      </c>
      <c r="AU120" s="388">
        <v>0</v>
      </c>
      <c r="AV120" s="389" t="s">
        <v>1385</v>
      </c>
      <c r="AW120" s="371">
        <v>0</v>
      </c>
      <c r="AX120" s="371"/>
      <c r="AY120" s="371"/>
      <c r="AZ120" s="371">
        <v>0</v>
      </c>
      <c r="BA120" s="371"/>
      <c r="BB120" s="371"/>
      <c r="BC120" s="371">
        <v>1</v>
      </c>
      <c r="BD120" s="40"/>
      <c r="BE120" s="40"/>
      <c r="BF120" s="366">
        <f t="shared" si="10"/>
        <v>0</v>
      </c>
      <c r="BG120" s="366">
        <f t="shared" si="11"/>
        <v>0</v>
      </c>
    </row>
    <row r="121" spans="2:59" s="58" customFormat="1" ht="60" customHeight="1">
      <c r="B121" s="363" t="s">
        <v>291</v>
      </c>
      <c r="C121" s="720" t="s">
        <v>2797</v>
      </c>
      <c r="D121" s="855"/>
      <c r="E121" s="810"/>
      <c r="F121" s="810"/>
      <c r="G121" s="827" t="s">
        <v>294</v>
      </c>
      <c r="H121" s="827" t="s">
        <v>295</v>
      </c>
      <c r="I121" s="382" t="s">
        <v>1386</v>
      </c>
      <c r="J121" s="382" t="s">
        <v>1039</v>
      </c>
      <c r="K121" s="382">
        <v>0.5</v>
      </c>
      <c r="L121" s="382"/>
      <c r="M121" s="382" t="s">
        <v>1065</v>
      </c>
      <c r="N121" s="382" t="s">
        <v>73</v>
      </c>
      <c r="O121" s="382" t="s">
        <v>1356</v>
      </c>
      <c r="P121" s="382" t="s">
        <v>1380</v>
      </c>
      <c r="Q121" s="383">
        <v>44197</v>
      </c>
      <c r="R121" s="383">
        <v>44561</v>
      </c>
      <c r="S121" s="382">
        <f t="shared" si="12"/>
        <v>1</v>
      </c>
      <c r="T121" s="382">
        <v>1</v>
      </c>
      <c r="U121" s="384"/>
      <c r="V121" s="382">
        <v>0</v>
      </c>
      <c r="W121" s="382">
        <v>0</v>
      </c>
      <c r="X121" s="382" t="s">
        <v>2734</v>
      </c>
      <c r="Y121" s="382">
        <v>0</v>
      </c>
      <c r="Z121" s="382">
        <v>0</v>
      </c>
      <c r="AA121" s="382" t="s">
        <v>2798</v>
      </c>
      <c r="AB121" s="382">
        <v>0</v>
      </c>
      <c r="AC121" s="382">
        <v>0</v>
      </c>
      <c r="AD121" s="385" t="s">
        <v>2735</v>
      </c>
      <c r="AE121" s="382">
        <v>1</v>
      </c>
      <c r="AF121" s="382">
        <v>1</v>
      </c>
      <c r="AG121" s="385" t="s">
        <v>2736</v>
      </c>
      <c r="AH121" s="382">
        <v>0</v>
      </c>
      <c r="AI121" s="382">
        <v>0</v>
      </c>
      <c r="AJ121" s="385" t="s">
        <v>2799</v>
      </c>
      <c r="AK121" s="382">
        <v>0</v>
      </c>
      <c r="AL121" s="382">
        <v>0</v>
      </c>
      <c r="AM121" s="382" t="s">
        <v>1337</v>
      </c>
      <c r="AN121" s="382">
        <v>0</v>
      </c>
      <c r="AO121" s="388">
        <v>0</v>
      </c>
      <c r="AP121" s="484" t="s">
        <v>1337</v>
      </c>
      <c r="AQ121" s="382">
        <v>0</v>
      </c>
      <c r="AR121" s="389">
        <v>0</v>
      </c>
      <c r="AS121" s="488" t="s">
        <v>1337</v>
      </c>
      <c r="AT121" s="382">
        <v>0</v>
      </c>
      <c r="AU121" s="388">
        <v>0</v>
      </c>
      <c r="AV121" s="488" t="s">
        <v>1337</v>
      </c>
      <c r="AW121" s="371">
        <v>0</v>
      </c>
      <c r="AX121" s="371"/>
      <c r="AY121" s="371"/>
      <c r="AZ121" s="371">
        <v>0</v>
      </c>
      <c r="BA121" s="371"/>
      <c r="BB121" s="371"/>
      <c r="BC121" s="371">
        <v>0</v>
      </c>
      <c r="BD121" s="40"/>
      <c r="BE121" s="40"/>
      <c r="BF121" s="366">
        <f t="shared" si="10"/>
        <v>1</v>
      </c>
      <c r="BG121" s="366">
        <f t="shared" si="11"/>
        <v>1</v>
      </c>
    </row>
    <row r="122" spans="2:59" s="58" customFormat="1" ht="60" customHeight="1">
      <c r="B122" s="363" t="s">
        <v>291</v>
      </c>
      <c r="C122" s="720" t="s">
        <v>2800</v>
      </c>
      <c r="D122" s="855"/>
      <c r="E122" s="810"/>
      <c r="F122" s="810"/>
      <c r="G122" s="827"/>
      <c r="H122" s="827"/>
      <c r="I122" s="382" t="s">
        <v>1387</v>
      </c>
      <c r="J122" s="382" t="s">
        <v>1039</v>
      </c>
      <c r="K122" s="382">
        <v>0.5</v>
      </c>
      <c r="L122" s="382"/>
      <c r="M122" s="382" t="s">
        <v>1065</v>
      </c>
      <c r="N122" s="382" t="s">
        <v>73</v>
      </c>
      <c r="O122" s="382" t="s">
        <v>1356</v>
      </c>
      <c r="P122" s="382" t="s">
        <v>1380</v>
      </c>
      <c r="Q122" s="383">
        <v>44197</v>
      </c>
      <c r="R122" s="383">
        <v>44561</v>
      </c>
      <c r="S122" s="382">
        <f t="shared" si="12"/>
        <v>0</v>
      </c>
      <c r="T122" s="382">
        <v>1</v>
      </c>
      <c r="U122" s="384"/>
      <c r="V122" s="382">
        <v>0</v>
      </c>
      <c r="W122" s="382">
        <v>0</v>
      </c>
      <c r="X122" s="382" t="s">
        <v>2801</v>
      </c>
      <c r="Y122" s="382">
        <v>0</v>
      </c>
      <c r="Z122" s="382">
        <v>0</v>
      </c>
      <c r="AA122" s="382" t="s">
        <v>2802</v>
      </c>
      <c r="AB122" s="382">
        <v>0</v>
      </c>
      <c r="AC122" s="382">
        <v>0</v>
      </c>
      <c r="AD122" s="385" t="s">
        <v>2769</v>
      </c>
      <c r="AE122" s="382">
        <v>0</v>
      </c>
      <c r="AF122" s="382">
        <v>0</v>
      </c>
      <c r="AG122" s="385" t="s">
        <v>2770</v>
      </c>
      <c r="AH122" s="382">
        <v>0</v>
      </c>
      <c r="AI122" s="382">
        <v>0</v>
      </c>
      <c r="AJ122" s="385" t="s">
        <v>2771</v>
      </c>
      <c r="AK122" s="382">
        <v>0</v>
      </c>
      <c r="AL122" s="382">
        <v>0</v>
      </c>
      <c r="AM122" s="382" t="s">
        <v>2803</v>
      </c>
      <c r="AN122" s="382">
        <v>0</v>
      </c>
      <c r="AO122" s="388">
        <v>0</v>
      </c>
      <c r="AP122" s="389" t="s">
        <v>1388</v>
      </c>
      <c r="AQ122" s="382">
        <v>0</v>
      </c>
      <c r="AR122" s="389">
        <v>0</v>
      </c>
      <c r="AS122" s="389" t="s">
        <v>1388</v>
      </c>
      <c r="AT122" s="382">
        <v>1</v>
      </c>
      <c r="AU122" s="489">
        <v>0</v>
      </c>
      <c r="AV122" s="389" t="s">
        <v>1389</v>
      </c>
      <c r="AW122" s="371">
        <v>0</v>
      </c>
      <c r="AX122" s="371"/>
      <c r="AY122" s="371"/>
      <c r="AZ122" s="371">
        <v>0</v>
      </c>
      <c r="BA122" s="371"/>
      <c r="BB122" s="371"/>
      <c r="BC122" s="371">
        <v>0</v>
      </c>
      <c r="BD122" s="40"/>
      <c r="BE122" s="40"/>
      <c r="BF122" s="366">
        <f t="shared" si="10"/>
        <v>1</v>
      </c>
      <c r="BG122" s="366">
        <f t="shared" si="11"/>
        <v>0</v>
      </c>
    </row>
    <row r="123" spans="2:59" s="58" customFormat="1" ht="60" customHeight="1">
      <c r="B123" s="363" t="s">
        <v>298</v>
      </c>
      <c r="C123" s="720" t="s">
        <v>2804</v>
      </c>
      <c r="D123" s="855"/>
      <c r="E123" s="810"/>
      <c r="F123" s="810"/>
      <c r="G123" s="827" t="s">
        <v>299</v>
      </c>
      <c r="H123" s="827" t="s">
        <v>300</v>
      </c>
      <c r="I123" s="382" t="s">
        <v>1390</v>
      </c>
      <c r="J123" s="382" t="s">
        <v>998</v>
      </c>
      <c r="K123" s="382">
        <v>0.05</v>
      </c>
      <c r="L123" s="382" t="s">
        <v>297</v>
      </c>
      <c r="M123" s="382" t="s">
        <v>74</v>
      </c>
      <c r="N123" s="382" t="s">
        <v>73</v>
      </c>
      <c r="O123" s="382" t="s">
        <v>1356</v>
      </c>
      <c r="P123" s="382" t="s">
        <v>1391</v>
      </c>
      <c r="Q123" s="383">
        <v>44197</v>
      </c>
      <c r="R123" s="383">
        <v>44561</v>
      </c>
      <c r="S123" s="382">
        <f t="shared" si="8"/>
        <v>9</v>
      </c>
      <c r="T123" s="382">
        <v>4</v>
      </c>
      <c r="U123" s="384">
        <f t="shared" si="7"/>
        <v>4</v>
      </c>
      <c r="V123" s="382">
        <v>0</v>
      </c>
      <c r="W123" s="382">
        <v>0</v>
      </c>
      <c r="X123" s="385" t="s">
        <v>2805</v>
      </c>
      <c r="Y123" s="382">
        <v>0</v>
      </c>
      <c r="Z123" s="382">
        <v>0</v>
      </c>
      <c r="AA123" s="385" t="s">
        <v>2806</v>
      </c>
      <c r="AB123" s="382">
        <v>1</v>
      </c>
      <c r="AC123" s="382">
        <v>0</v>
      </c>
      <c r="AD123" s="385" t="s">
        <v>2807</v>
      </c>
      <c r="AE123" s="382">
        <v>0</v>
      </c>
      <c r="AF123" s="401">
        <v>1</v>
      </c>
      <c r="AG123" s="402" t="s">
        <v>2808</v>
      </c>
      <c r="AH123" s="382">
        <v>0</v>
      </c>
      <c r="AI123" s="382">
        <v>0</v>
      </c>
      <c r="AJ123" s="385" t="s">
        <v>2809</v>
      </c>
      <c r="AK123" s="382">
        <v>1</v>
      </c>
      <c r="AL123" s="382">
        <v>1</v>
      </c>
      <c r="AM123" s="391" t="s">
        <v>2810</v>
      </c>
      <c r="AN123" s="382">
        <v>0</v>
      </c>
      <c r="AO123" s="403">
        <v>1</v>
      </c>
      <c r="AP123" s="404" t="s">
        <v>2811</v>
      </c>
      <c r="AQ123" s="382">
        <v>0</v>
      </c>
      <c r="AR123" s="389">
        <v>4</v>
      </c>
      <c r="AS123" s="389" t="s">
        <v>1392</v>
      </c>
      <c r="AT123" s="382">
        <v>1</v>
      </c>
      <c r="AU123" s="489">
        <v>2</v>
      </c>
      <c r="AV123" s="389" t="s">
        <v>1393</v>
      </c>
      <c r="AW123" s="367">
        <v>0</v>
      </c>
      <c r="AX123" s="367"/>
      <c r="AY123" s="367"/>
      <c r="AZ123" s="367">
        <v>0</v>
      </c>
      <c r="BA123" s="367"/>
      <c r="BB123" s="367"/>
      <c r="BC123" s="213">
        <v>1</v>
      </c>
      <c r="BD123" s="215"/>
      <c r="BE123" s="215"/>
      <c r="BF123" s="366">
        <f t="shared" si="10"/>
        <v>3</v>
      </c>
      <c r="BG123" s="366">
        <f t="shared" si="11"/>
        <v>9</v>
      </c>
    </row>
    <row r="124" spans="2:59" s="58" customFormat="1" ht="77.25" customHeight="1">
      <c r="B124" s="363" t="s">
        <v>298</v>
      </c>
      <c r="C124" s="720" t="s">
        <v>2812</v>
      </c>
      <c r="D124" s="855"/>
      <c r="E124" s="810"/>
      <c r="F124" s="810"/>
      <c r="G124" s="827"/>
      <c r="H124" s="827"/>
      <c r="I124" s="382" t="s">
        <v>1394</v>
      </c>
      <c r="J124" s="382" t="s">
        <v>998</v>
      </c>
      <c r="K124" s="382">
        <v>0.05</v>
      </c>
      <c r="L124" s="382" t="s">
        <v>297</v>
      </c>
      <c r="M124" s="382" t="s">
        <v>1065</v>
      </c>
      <c r="N124" s="382" t="s">
        <v>73</v>
      </c>
      <c r="O124" s="382" t="s">
        <v>1356</v>
      </c>
      <c r="P124" s="382" t="s">
        <v>1395</v>
      </c>
      <c r="Q124" s="383">
        <v>44197</v>
      </c>
      <c r="R124" s="383">
        <v>44561</v>
      </c>
      <c r="S124" s="382">
        <f t="shared" si="8"/>
        <v>1</v>
      </c>
      <c r="T124" s="382">
        <v>1</v>
      </c>
      <c r="U124" s="384">
        <f t="shared" si="7"/>
        <v>2</v>
      </c>
      <c r="V124" s="382">
        <v>0</v>
      </c>
      <c r="W124" s="382">
        <v>0</v>
      </c>
      <c r="X124" s="382" t="s">
        <v>2813</v>
      </c>
      <c r="Y124" s="382">
        <v>1</v>
      </c>
      <c r="Z124" s="382">
        <v>1</v>
      </c>
      <c r="AA124" s="382" t="s">
        <v>2814</v>
      </c>
      <c r="AB124" s="382">
        <v>0</v>
      </c>
      <c r="AC124" s="382">
        <v>0</v>
      </c>
      <c r="AD124" s="385" t="s">
        <v>2815</v>
      </c>
      <c r="AE124" s="382">
        <v>0</v>
      </c>
      <c r="AF124" s="401">
        <v>0</v>
      </c>
      <c r="AG124" s="402" t="s">
        <v>2816</v>
      </c>
      <c r="AH124" s="382">
        <v>0</v>
      </c>
      <c r="AI124" s="382">
        <v>0</v>
      </c>
      <c r="AJ124" s="385" t="s">
        <v>2817</v>
      </c>
      <c r="AK124" s="382">
        <v>0</v>
      </c>
      <c r="AL124" s="382">
        <v>0</v>
      </c>
      <c r="AM124" s="391" t="s">
        <v>2818</v>
      </c>
      <c r="AN124" s="382">
        <v>0</v>
      </c>
      <c r="AO124" s="403">
        <v>0</v>
      </c>
      <c r="AP124" s="404" t="s">
        <v>2819</v>
      </c>
      <c r="AQ124" s="382">
        <v>0</v>
      </c>
      <c r="AR124" s="389">
        <v>0</v>
      </c>
      <c r="AS124" s="389" t="s">
        <v>1396</v>
      </c>
      <c r="AT124" s="382">
        <v>0</v>
      </c>
      <c r="AU124" s="489">
        <v>0</v>
      </c>
      <c r="AV124" s="389" t="s">
        <v>1397</v>
      </c>
      <c r="AW124" s="367">
        <v>0</v>
      </c>
      <c r="AX124" s="367"/>
      <c r="AY124" s="367"/>
      <c r="AZ124" s="367">
        <v>0</v>
      </c>
      <c r="BA124" s="367"/>
      <c r="BB124" s="367"/>
      <c r="BC124" s="213">
        <v>1</v>
      </c>
      <c r="BD124" s="215"/>
      <c r="BE124" s="215"/>
      <c r="BF124" s="366">
        <f t="shared" si="10"/>
        <v>1</v>
      </c>
      <c r="BG124" s="366">
        <f t="shared" si="11"/>
        <v>1</v>
      </c>
    </row>
    <row r="125" spans="2:59" s="58" customFormat="1" ht="84">
      <c r="B125" s="363" t="s">
        <v>303</v>
      </c>
      <c r="C125" s="720" t="s">
        <v>2820</v>
      </c>
      <c r="D125" s="855"/>
      <c r="E125" s="810"/>
      <c r="F125" s="810"/>
      <c r="G125" s="827"/>
      <c r="H125" s="827" t="s">
        <v>1398</v>
      </c>
      <c r="I125" s="382" t="s">
        <v>1399</v>
      </c>
      <c r="J125" s="382" t="s">
        <v>1039</v>
      </c>
      <c r="K125" s="382">
        <v>0.03</v>
      </c>
      <c r="L125" s="382" t="s">
        <v>297</v>
      </c>
      <c r="M125" s="382" t="s">
        <v>74</v>
      </c>
      <c r="N125" s="382" t="s">
        <v>73</v>
      </c>
      <c r="O125" s="382" t="s">
        <v>1356</v>
      </c>
      <c r="P125" s="382" t="s">
        <v>1400</v>
      </c>
      <c r="Q125" s="383">
        <v>44197</v>
      </c>
      <c r="R125" s="383">
        <v>44561</v>
      </c>
      <c r="S125" s="382">
        <f t="shared" si="8"/>
        <v>9</v>
      </c>
      <c r="T125" s="382">
        <v>11</v>
      </c>
      <c r="U125" s="384">
        <f t="shared" si="7"/>
        <v>11</v>
      </c>
      <c r="V125" s="382">
        <v>1</v>
      </c>
      <c r="W125" s="382">
        <v>1</v>
      </c>
      <c r="X125" s="385" t="s">
        <v>2821</v>
      </c>
      <c r="Y125" s="382">
        <v>1</v>
      </c>
      <c r="Z125" s="382">
        <v>1</v>
      </c>
      <c r="AA125" s="382" t="s">
        <v>2814</v>
      </c>
      <c r="AB125" s="382">
        <v>1</v>
      </c>
      <c r="AC125" s="382">
        <v>1</v>
      </c>
      <c r="AD125" s="385" t="s">
        <v>2822</v>
      </c>
      <c r="AE125" s="382">
        <v>1</v>
      </c>
      <c r="AF125" s="401">
        <v>1</v>
      </c>
      <c r="AG125" s="402" t="s">
        <v>2823</v>
      </c>
      <c r="AH125" s="382">
        <v>1</v>
      </c>
      <c r="AI125" s="382">
        <v>1</v>
      </c>
      <c r="AJ125" s="385" t="s">
        <v>2824</v>
      </c>
      <c r="AK125" s="382">
        <v>1</v>
      </c>
      <c r="AL125" s="382">
        <v>1</v>
      </c>
      <c r="AM125" s="391" t="s">
        <v>2824</v>
      </c>
      <c r="AN125" s="382">
        <v>1</v>
      </c>
      <c r="AO125" s="403">
        <v>1</v>
      </c>
      <c r="AP125" s="404" t="s">
        <v>2825</v>
      </c>
      <c r="AQ125" s="382">
        <v>1</v>
      </c>
      <c r="AR125" s="389">
        <v>1</v>
      </c>
      <c r="AS125" s="389" t="s">
        <v>1401</v>
      </c>
      <c r="AT125" s="382">
        <v>1</v>
      </c>
      <c r="AU125" s="489">
        <v>1</v>
      </c>
      <c r="AV125" s="389" t="s">
        <v>1402</v>
      </c>
      <c r="AW125" s="367">
        <v>1</v>
      </c>
      <c r="AX125" s="367"/>
      <c r="AY125" s="367"/>
      <c r="AZ125" s="367">
        <v>1</v>
      </c>
      <c r="BA125" s="367"/>
      <c r="BB125" s="367"/>
      <c r="BC125" s="213">
        <v>0</v>
      </c>
      <c r="BD125" s="215"/>
      <c r="BE125" s="215"/>
      <c r="BF125" s="366">
        <f t="shared" si="10"/>
        <v>9</v>
      </c>
      <c r="BG125" s="366">
        <f t="shared" si="11"/>
        <v>9</v>
      </c>
    </row>
    <row r="126" spans="2:59" s="58" customFormat="1" ht="120">
      <c r="B126" s="363" t="s">
        <v>303</v>
      </c>
      <c r="C126" s="720" t="s">
        <v>2826</v>
      </c>
      <c r="D126" s="855"/>
      <c r="E126" s="810"/>
      <c r="F126" s="810"/>
      <c r="G126" s="827"/>
      <c r="H126" s="827"/>
      <c r="I126" s="382" t="s">
        <v>1403</v>
      </c>
      <c r="J126" s="382" t="s">
        <v>1039</v>
      </c>
      <c r="K126" s="382">
        <v>0.97</v>
      </c>
      <c r="L126" s="382"/>
      <c r="M126" s="382" t="s">
        <v>1065</v>
      </c>
      <c r="N126" s="382" t="s">
        <v>73</v>
      </c>
      <c r="O126" s="382" t="s">
        <v>1356</v>
      </c>
      <c r="P126" s="382" t="s">
        <v>1400</v>
      </c>
      <c r="Q126" s="383">
        <v>44197</v>
      </c>
      <c r="R126" s="383">
        <v>44561</v>
      </c>
      <c r="S126" s="382">
        <f t="shared" si="8"/>
        <v>0</v>
      </c>
      <c r="T126" s="382">
        <v>1</v>
      </c>
      <c r="U126" s="384"/>
      <c r="V126" s="382">
        <v>0</v>
      </c>
      <c r="W126" s="382">
        <v>0</v>
      </c>
      <c r="X126" s="382" t="s">
        <v>2827</v>
      </c>
      <c r="Y126" s="382">
        <v>0</v>
      </c>
      <c r="Z126" s="382">
        <v>0</v>
      </c>
      <c r="AA126" s="382" t="s">
        <v>2828</v>
      </c>
      <c r="AB126" s="382">
        <v>0</v>
      </c>
      <c r="AC126" s="382">
        <v>0</v>
      </c>
      <c r="AD126" s="385" t="s">
        <v>2829</v>
      </c>
      <c r="AE126" s="382">
        <v>0</v>
      </c>
      <c r="AF126" s="382">
        <v>0</v>
      </c>
      <c r="AG126" s="385" t="s">
        <v>2830</v>
      </c>
      <c r="AH126" s="382">
        <v>0</v>
      </c>
      <c r="AI126" s="382">
        <v>0</v>
      </c>
      <c r="AJ126" s="385" t="s">
        <v>2831</v>
      </c>
      <c r="AK126" s="382">
        <v>0</v>
      </c>
      <c r="AL126" s="382">
        <v>0</v>
      </c>
      <c r="AM126" s="391" t="s">
        <v>2832</v>
      </c>
      <c r="AN126" s="382">
        <v>0</v>
      </c>
      <c r="AO126" s="388">
        <v>0</v>
      </c>
      <c r="AP126" s="389" t="s">
        <v>2833</v>
      </c>
      <c r="AQ126" s="382">
        <v>0</v>
      </c>
      <c r="AR126" s="389">
        <v>0</v>
      </c>
      <c r="AS126" s="389" t="s">
        <v>1404</v>
      </c>
      <c r="AT126" s="382">
        <v>0</v>
      </c>
      <c r="AU126" s="489">
        <v>0</v>
      </c>
      <c r="AV126" s="389" t="s">
        <v>1405</v>
      </c>
      <c r="AW126" s="371">
        <v>0</v>
      </c>
      <c r="AX126" s="371"/>
      <c r="AY126" s="371"/>
      <c r="AZ126" s="371">
        <v>0</v>
      </c>
      <c r="BA126" s="371"/>
      <c r="BB126" s="371"/>
      <c r="BC126" s="371">
        <v>1</v>
      </c>
      <c r="BD126" s="40"/>
      <c r="BE126" s="40"/>
      <c r="BF126" s="366">
        <f t="shared" si="10"/>
        <v>0</v>
      </c>
      <c r="BG126" s="366">
        <f t="shared" si="11"/>
        <v>0</v>
      </c>
    </row>
    <row r="127" spans="2:59" s="58" customFormat="1" ht="60" customHeight="1">
      <c r="B127" s="363" t="s">
        <v>306</v>
      </c>
      <c r="C127" s="720" t="s">
        <v>2834</v>
      </c>
      <c r="D127" s="855"/>
      <c r="E127" s="810"/>
      <c r="F127" s="810"/>
      <c r="G127" s="827"/>
      <c r="H127" s="382" t="s">
        <v>1406</v>
      </c>
      <c r="I127" s="382" t="s">
        <v>1407</v>
      </c>
      <c r="J127" s="382" t="s">
        <v>998</v>
      </c>
      <c r="K127" s="382">
        <v>0.02</v>
      </c>
      <c r="L127" s="382" t="s">
        <v>297</v>
      </c>
      <c r="M127" s="382" t="s">
        <v>1065</v>
      </c>
      <c r="N127" s="382" t="s">
        <v>73</v>
      </c>
      <c r="O127" s="382" t="s">
        <v>1356</v>
      </c>
      <c r="P127" s="382" t="s">
        <v>1408</v>
      </c>
      <c r="Q127" s="383">
        <v>44197</v>
      </c>
      <c r="R127" s="383">
        <v>44561</v>
      </c>
      <c r="S127" s="382">
        <f t="shared" si="8"/>
        <v>0</v>
      </c>
      <c r="T127" s="382">
        <v>1</v>
      </c>
      <c r="U127" s="384">
        <f t="shared" si="7"/>
        <v>1</v>
      </c>
      <c r="V127" s="382">
        <v>0</v>
      </c>
      <c r="W127" s="382">
        <v>0</v>
      </c>
      <c r="X127" s="385" t="s">
        <v>2835</v>
      </c>
      <c r="Y127" s="382">
        <v>0</v>
      </c>
      <c r="Z127" s="382">
        <v>0</v>
      </c>
      <c r="AA127" s="385" t="s">
        <v>2836</v>
      </c>
      <c r="AB127" s="382">
        <v>0</v>
      </c>
      <c r="AC127" s="382">
        <v>0</v>
      </c>
      <c r="AD127" s="385" t="s">
        <v>2837</v>
      </c>
      <c r="AE127" s="382">
        <v>0</v>
      </c>
      <c r="AF127" s="401">
        <v>0</v>
      </c>
      <c r="AG127" s="402" t="s">
        <v>2838</v>
      </c>
      <c r="AH127" s="382">
        <v>0</v>
      </c>
      <c r="AI127" s="382">
        <v>0</v>
      </c>
      <c r="AJ127" s="385" t="s">
        <v>2839</v>
      </c>
      <c r="AK127" s="382">
        <v>0</v>
      </c>
      <c r="AL127" s="382">
        <v>0</v>
      </c>
      <c r="AM127" s="391" t="s">
        <v>2840</v>
      </c>
      <c r="AN127" s="382">
        <v>0</v>
      </c>
      <c r="AO127" s="403">
        <v>0</v>
      </c>
      <c r="AP127" s="404" t="s">
        <v>2841</v>
      </c>
      <c r="AQ127" s="382">
        <v>0</v>
      </c>
      <c r="AR127" s="389">
        <v>0</v>
      </c>
      <c r="AS127" s="389" t="s">
        <v>1409</v>
      </c>
      <c r="AT127" s="382">
        <v>0</v>
      </c>
      <c r="AU127" s="388">
        <v>0</v>
      </c>
      <c r="AV127" s="389" t="s">
        <v>1410</v>
      </c>
      <c r="AW127" s="367">
        <v>0</v>
      </c>
      <c r="AX127" s="367"/>
      <c r="AY127" s="367"/>
      <c r="AZ127" s="367">
        <v>0</v>
      </c>
      <c r="BA127" s="367"/>
      <c r="BB127" s="367"/>
      <c r="BC127" s="213">
        <v>1</v>
      </c>
      <c r="BD127" s="215"/>
      <c r="BE127" s="215"/>
      <c r="BF127" s="366">
        <f t="shared" si="10"/>
        <v>0</v>
      </c>
      <c r="BG127" s="366">
        <f t="shared" si="11"/>
        <v>0</v>
      </c>
    </row>
    <row r="128" spans="2:59" s="58" customFormat="1" ht="48" customHeight="1">
      <c r="B128" s="363" t="s">
        <v>309</v>
      </c>
      <c r="C128" s="720" t="s">
        <v>2842</v>
      </c>
      <c r="D128" s="855"/>
      <c r="E128" s="810"/>
      <c r="F128" s="810"/>
      <c r="G128" s="827" t="s">
        <v>312</v>
      </c>
      <c r="H128" s="827" t="s">
        <v>1411</v>
      </c>
      <c r="I128" s="382" t="s">
        <v>1412</v>
      </c>
      <c r="J128" s="382" t="s">
        <v>1039</v>
      </c>
      <c r="K128" s="382">
        <v>0.03</v>
      </c>
      <c r="L128" s="382" t="s">
        <v>315</v>
      </c>
      <c r="M128" s="382" t="s">
        <v>1065</v>
      </c>
      <c r="N128" s="382" t="s">
        <v>73</v>
      </c>
      <c r="O128" s="382" t="s">
        <v>1356</v>
      </c>
      <c r="P128" s="382" t="s">
        <v>1364</v>
      </c>
      <c r="Q128" s="383">
        <v>44197</v>
      </c>
      <c r="R128" s="383">
        <v>44561</v>
      </c>
      <c r="S128" s="382">
        <f t="shared" si="8"/>
        <v>0</v>
      </c>
      <c r="T128" s="382">
        <v>1</v>
      </c>
      <c r="U128" s="384">
        <f t="shared" si="7"/>
        <v>1</v>
      </c>
      <c r="V128" s="382">
        <v>0</v>
      </c>
      <c r="W128" s="382">
        <v>0</v>
      </c>
      <c r="X128" s="385" t="s">
        <v>2843</v>
      </c>
      <c r="Y128" s="382">
        <v>0</v>
      </c>
      <c r="Z128" s="382">
        <v>0</v>
      </c>
      <c r="AA128" s="385" t="s">
        <v>2844</v>
      </c>
      <c r="AB128" s="382">
        <v>0</v>
      </c>
      <c r="AC128" s="382">
        <v>0</v>
      </c>
      <c r="AD128" s="385" t="s">
        <v>2845</v>
      </c>
      <c r="AE128" s="382">
        <v>0</v>
      </c>
      <c r="AF128" s="401">
        <v>0</v>
      </c>
      <c r="AG128" s="402" t="s">
        <v>2846</v>
      </c>
      <c r="AH128" s="382">
        <v>0</v>
      </c>
      <c r="AI128" s="382">
        <v>0</v>
      </c>
      <c r="AJ128" s="385" t="s">
        <v>2847</v>
      </c>
      <c r="AK128" s="382">
        <v>0</v>
      </c>
      <c r="AL128" s="382">
        <v>0</v>
      </c>
      <c r="AM128" s="382" t="s">
        <v>2848</v>
      </c>
      <c r="AN128" s="382">
        <v>0</v>
      </c>
      <c r="AO128" s="403">
        <v>0</v>
      </c>
      <c r="AP128" s="404" t="s">
        <v>2849</v>
      </c>
      <c r="AQ128" s="382">
        <v>0</v>
      </c>
      <c r="AR128" s="389">
        <v>0</v>
      </c>
      <c r="AS128" s="389" t="s">
        <v>1413</v>
      </c>
      <c r="AT128" s="382">
        <v>0</v>
      </c>
      <c r="AU128" s="388">
        <v>0</v>
      </c>
      <c r="AV128" s="389" t="s">
        <v>1414</v>
      </c>
      <c r="AW128" s="367">
        <v>1</v>
      </c>
      <c r="AX128" s="367"/>
      <c r="AY128" s="367"/>
      <c r="AZ128" s="367">
        <v>0</v>
      </c>
      <c r="BA128" s="367"/>
      <c r="BB128" s="367"/>
      <c r="BC128" s="213">
        <v>0</v>
      </c>
      <c r="BD128" s="215"/>
      <c r="BE128" s="215"/>
      <c r="BF128" s="366">
        <f t="shared" si="10"/>
        <v>0</v>
      </c>
      <c r="BG128" s="366">
        <f t="shared" si="11"/>
        <v>0</v>
      </c>
    </row>
    <row r="129" spans="2:59" s="58" customFormat="1" ht="48">
      <c r="B129" s="363" t="s">
        <v>309</v>
      </c>
      <c r="C129" s="720" t="s">
        <v>2850</v>
      </c>
      <c r="D129" s="855"/>
      <c r="E129" s="810"/>
      <c r="F129" s="810"/>
      <c r="G129" s="827"/>
      <c r="H129" s="827"/>
      <c r="I129" s="382" t="s">
        <v>1415</v>
      </c>
      <c r="J129" s="382" t="s">
        <v>998</v>
      </c>
      <c r="K129" s="382">
        <v>0.03</v>
      </c>
      <c r="L129" s="382" t="s">
        <v>315</v>
      </c>
      <c r="M129" s="382" t="s">
        <v>1065</v>
      </c>
      <c r="N129" s="382" t="s">
        <v>73</v>
      </c>
      <c r="O129" s="382" t="s">
        <v>1356</v>
      </c>
      <c r="P129" s="382" t="s">
        <v>1364</v>
      </c>
      <c r="Q129" s="383">
        <v>44197</v>
      </c>
      <c r="R129" s="383">
        <v>44561</v>
      </c>
      <c r="S129" s="382">
        <f t="shared" si="8"/>
        <v>0</v>
      </c>
      <c r="T129" s="382">
        <v>1</v>
      </c>
      <c r="U129" s="384">
        <f t="shared" si="7"/>
        <v>1</v>
      </c>
      <c r="V129" s="382">
        <v>0</v>
      </c>
      <c r="W129" s="382">
        <v>0</v>
      </c>
      <c r="X129" s="385" t="s">
        <v>2718</v>
      </c>
      <c r="Y129" s="382">
        <v>0</v>
      </c>
      <c r="Z129" s="382">
        <v>0</v>
      </c>
      <c r="AA129" s="385" t="s">
        <v>2851</v>
      </c>
      <c r="AB129" s="382">
        <v>0</v>
      </c>
      <c r="AC129" s="382">
        <v>0</v>
      </c>
      <c r="AD129" s="385" t="s">
        <v>2852</v>
      </c>
      <c r="AE129" s="382">
        <v>0</v>
      </c>
      <c r="AF129" s="401">
        <v>0</v>
      </c>
      <c r="AG129" s="402" t="s">
        <v>2852</v>
      </c>
      <c r="AH129" s="382">
        <v>0</v>
      </c>
      <c r="AI129" s="382">
        <v>0</v>
      </c>
      <c r="AJ129" s="385" t="s">
        <v>2853</v>
      </c>
      <c r="AK129" s="382">
        <v>0</v>
      </c>
      <c r="AL129" s="382">
        <v>0</v>
      </c>
      <c r="AM129" s="382" t="s">
        <v>2854</v>
      </c>
      <c r="AN129" s="382">
        <v>0</v>
      </c>
      <c r="AO129" s="403">
        <v>0</v>
      </c>
      <c r="AP129" s="404" t="s">
        <v>2855</v>
      </c>
      <c r="AQ129" s="382">
        <v>0</v>
      </c>
      <c r="AR129" s="389">
        <v>0</v>
      </c>
      <c r="AS129" s="389" t="s">
        <v>1416</v>
      </c>
      <c r="AT129" s="382">
        <v>0</v>
      </c>
      <c r="AU129" s="388">
        <v>0</v>
      </c>
      <c r="AV129" s="389" t="s">
        <v>1417</v>
      </c>
      <c r="AW129" s="367">
        <v>0</v>
      </c>
      <c r="AX129" s="367"/>
      <c r="AY129" s="367"/>
      <c r="AZ129" s="367">
        <v>0</v>
      </c>
      <c r="BA129" s="367"/>
      <c r="BB129" s="367"/>
      <c r="BC129" s="213">
        <v>1</v>
      </c>
      <c r="BD129" s="215"/>
      <c r="BE129" s="215"/>
      <c r="BF129" s="366">
        <f t="shared" si="10"/>
        <v>0</v>
      </c>
      <c r="BG129" s="366">
        <f t="shared" si="11"/>
        <v>0</v>
      </c>
    </row>
    <row r="130" spans="2:59" s="58" customFormat="1" ht="48">
      <c r="B130" s="363" t="s">
        <v>309</v>
      </c>
      <c r="C130" s="720" t="s">
        <v>2856</v>
      </c>
      <c r="D130" s="855"/>
      <c r="E130" s="810"/>
      <c r="F130" s="810"/>
      <c r="G130" s="827"/>
      <c r="H130" s="827"/>
      <c r="I130" s="382" t="s">
        <v>1418</v>
      </c>
      <c r="J130" s="382" t="s">
        <v>998</v>
      </c>
      <c r="K130" s="382">
        <v>0.03</v>
      </c>
      <c r="L130" s="382" t="s">
        <v>315</v>
      </c>
      <c r="M130" s="382" t="s">
        <v>1065</v>
      </c>
      <c r="N130" s="382" t="s">
        <v>73</v>
      </c>
      <c r="O130" s="382" t="s">
        <v>1356</v>
      </c>
      <c r="P130" s="382" t="s">
        <v>1364</v>
      </c>
      <c r="Q130" s="383">
        <v>44197</v>
      </c>
      <c r="R130" s="383">
        <v>44561</v>
      </c>
      <c r="S130" s="382">
        <f t="shared" si="8"/>
        <v>0</v>
      </c>
      <c r="T130" s="382">
        <v>1</v>
      </c>
      <c r="U130" s="384">
        <f t="shared" si="7"/>
        <v>1</v>
      </c>
      <c r="V130" s="382">
        <v>0</v>
      </c>
      <c r="W130" s="382">
        <v>0</v>
      </c>
      <c r="X130" s="385" t="s">
        <v>2857</v>
      </c>
      <c r="Y130" s="382">
        <v>0</v>
      </c>
      <c r="Z130" s="382">
        <v>0</v>
      </c>
      <c r="AA130" s="385" t="s">
        <v>2858</v>
      </c>
      <c r="AB130" s="382">
        <v>0</v>
      </c>
      <c r="AC130" s="382">
        <v>0</v>
      </c>
      <c r="AD130" s="385" t="s">
        <v>2859</v>
      </c>
      <c r="AE130" s="382">
        <v>0</v>
      </c>
      <c r="AF130" s="401">
        <v>0</v>
      </c>
      <c r="AG130" s="402" t="s">
        <v>2860</v>
      </c>
      <c r="AH130" s="382">
        <v>0</v>
      </c>
      <c r="AI130" s="382">
        <v>0</v>
      </c>
      <c r="AJ130" s="385" t="s">
        <v>2861</v>
      </c>
      <c r="AK130" s="382">
        <v>1</v>
      </c>
      <c r="AL130" s="382">
        <v>0</v>
      </c>
      <c r="AM130" s="382" t="s">
        <v>2862</v>
      </c>
      <c r="AN130" s="382">
        <v>0</v>
      </c>
      <c r="AO130" s="403">
        <v>0</v>
      </c>
      <c r="AP130" s="404" t="s">
        <v>2862</v>
      </c>
      <c r="AQ130" s="382">
        <v>0</v>
      </c>
      <c r="AR130" s="389">
        <v>0</v>
      </c>
      <c r="AS130" s="389" t="s">
        <v>1419</v>
      </c>
      <c r="AT130" s="382">
        <v>0</v>
      </c>
      <c r="AU130" s="388">
        <v>0</v>
      </c>
      <c r="AV130" s="389" t="s">
        <v>1420</v>
      </c>
      <c r="AW130" s="367">
        <v>0</v>
      </c>
      <c r="AX130" s="367"/>
      <c r="AY130" s="367"/>
      <c r="AZ130" s="367">
        <v>0</v>
      </c>
      <c r="BA130" s="367"/>
      <c r="BB130" s="367"/>
      <c r="BC130" s="213">
        <v>0</v>
      </c>
      <c r="BD130" s="215"/>
      <c r="BE130" s="215"/>
      <c r="BF130" s="366">
        <f t="shared" si="10"/>
        <v>1</v>
      </c>
      <c r="BG130" s="366">
        <f t="shared" si="11"/>
        <v>0</v>
      </c>
    </row>
    <row r="131" spans="2:59" s="58" customFormat="1" ht="48">
      <c r="B131" s="363" t="s">
        <v>309</v>
      </c>
      <c r="C131" s="720" t="s">
        <v>2863</v>
      </c>
      <c r="D131" s="855"/>
      <c r="E131" s="810"/>
      <c r="F131" s="810"/>
      <c r="G131" s="827"/>
      <c r="H131" s="827"/>
      <c r="I131" s="382" t="s">
        <v>1421</v>
      </c>
      <c r="J131" s="382" t="s">
        <v>998</v>
      </c>
      <c r="K131" s="382">
        <v>0.03</v>
      </c>
      <c r="L131" s="382" t="s">
        <v>315</v>
      </c>
      <c r="M131" s="382" t="s">
        <v>1065</v>
      </c>
      <c r="N131" s="382" t="s">
        <v>73</v>
      </c>
      <c r="O131" s="382" t="s">
        <v>1356</v>
      </c>
      <c r="P131" s="382" t="s">
        <v>1364</v>
      </c>
      <c r="Q131" s="383">
        <v>44197</v>
      </c>
      <c r="R131" s="383">
        <v>44561</v>
      </c>
      <c r="S131" s="382">
        <f t="shared" si="8"/>
        <v>0</v>
      </c>
      <c r="T131" s="382">
        <v>1</v>
      </c>
      <c r="U131" s="384">
        <f t="shared" si="7"/>
        <v>1</v>
      </c>
      <c r="V131" s="382">
        <v>0</v>
      </c>
      <c r="W131" s="382">
        <v>0</v>
      </c>
      <c r="X131" s="385" t="s">
        <v>2864</v>
      </c>
      <c r="Y131" s="382">
        <v>0</v>
      </c>
      <c r="Z131" s="382">
        <v>0</v>
      </c>
      <c r="AA131" s="385" t="s">
        <v>2865</v>
      </c>
      <c r="AB131" s="382">
        <v>0</v>
      </c>
      <c r="AC131" s="382">
        <v>0</v>
      </c>
      <c r="AD131" s="385" t="s">
        <v>2866</v>
      </c>
      <c r="AE131" s="382">
        <v>0</v>
      </c>
      <c r="AF131" s="401">
        <v>0</v>
      </c>
      <c r="AG131" s="402" t="s">
        <v>2867</v>
      </c>
      <c r="AH131" s="382">
        <v>0</v>
      </c>
      <c r="AI131" s="382">
        <v>0</v>
      </c>
      <c r="AJ131" s="385" t="s">
        <v>2868</v>
      </c>
      <c r="AK131" s="382">
        <v>0</v>
      </c>
      <c r="AL131" s="382">
        <v>0</v>
      </c>
      <c r="AM131" s="382" t="s">
        <v>2869</v>
      </c>
      <c r="AN131" s="382">
        <v>0</v>
      </c>
      <c r="AO131" s="403">
        <v>0</v>
      </c>
      <c r="AP131" s="404" t="s">
        <v>2870</v>
      </c>
      <c r="AQ131" s="382">
        <v>0</v>
      </c>
      <c r="AR131" s="389">
        <v>0</v>
      </c>
      <c r="AS131" s="389" t="s">
        <v>1422</v>
      </c>
      <c r="AT131" s="382">
        <v>0</v>
      </c>
      <c r="AU131" s="388">
        <v>0</v>
      </c>
      <c r="AV131" s="389" t="s">
        <v>1423</v>
      </c>
      <c r="AW131" s="367">
        <v>0</v>
      </c>
      <c r="AX131" s="367"/>
      <c r="AY131" s="367"/>
      <c r="AZ131" s="367">
        <v>0</v>
      </c>
      <c r="BA131" s="367"/>
      <c r="BB131" s="367"/>
      <c r="BC131" s="213">
        <v>1</v>
      </c>
      <c r="BD131" s="215"/>
      <c r="BE131" s="215"/>
      <c r="BF131" s="366">
        <f t="shared" si="10"/>
        <v>0</v>
      </c>
      <c r="BG131" s="366">
        <f t="shared" si="11"/>
        <v>0</v>
      </c>
    </row>
    <row r="132" spans="2:59" s="58" customFormat="1" ht="48">
      <c r="B132" s="363" t="s">
        <v>309</v>
      </c>
      <c r="C132" s="720" t="s">
        <v>2871</v>
      </c>
      <c r="D132" s="855"/>
      <c r="E132" s="810"/>
      <c r="F132" s="810"/>
      <c r="G132" s="827"/>
      <c r="H132" s="827"/>
      <c r="I132" s="382" t="s">
        <v>1424</v>
      </c>
      <c r="J132" s="382" t="s">
        <v>1039</v>
      </c>
      <c r="K132" s="382">
        <v>0.03</v>
      </c>
      <c r="L132" s="382" t="s">
        <v>315</v>
      </c>
      <c r="M132" s="382" t="s">
        <v>1065</v>
      </c>
      <c r="N132" s="382" t="s">
        <v>73</v>
      </c>
      <c r="O132" s="382" t="s">
        <v>1356</v>
      </c>
      <c r="P132" s="382" t="s">
        <v>1364</v>
      </c>
      <c r="Q132" s="383">
        <v>44197</v>
      </c>
      <c r="R132" s="383">
        <v>44561</v>
      </c>
      <c r="S132" s="382">
        <f t="shared" si="8"/>
        <v>0</v>
      </c>
      <c r="T132" s="382">
        <v>1</v>
      </c>
      <c r="U132" s="384">
        <f t="shared" si="7"/>
        <v>1</v>
      </c>
      <c r="V132" s="382">
        <v>0</v>
      </c>
      <c r="W132" s="382">
        <v>0</v>
      </c>
      <c r="X132" s="385" t="s">
        <v>2872</v>
      </c>
      <c r="Y132" s="382">
        <v>0</v>
      </c>
      <c r="Z132" s="382">
        <v>0</v>
      </c>
      <c r="AA132" s="385" t="s">
        <v>2873</v>
      </c>
      <c r="AB132" s="382">
        <v>0</v>
      </c>
      <c r="AC132" s="382">
        <v>0</v>
      </c>
      <c r="AD132" s="385" t="s">
        <v>2874</v>
      </c>
      <c r="AE132" s="382">
        <v>0</v>
      </c>
      <c r="AF132" s="401">
        <v>0</v>
      </c>
      <c r="AG132" s="402" t="s">
        <v>2875</v>
      </c>
      <c r="AH132" s="382">
        <v>0</v>
      </c>
      <c r="AI132" s="382">
        <v>0</v>
      </c>
      <c r="AJ132" s="385" t="s">
        <v>2861</v>
      </c>
      <c r="AK132" s="382">
        <v>1</v>
      </c>
      <c r="AL132" s="382">
        <v>0</v>
      </c>
      <c r="AM132" s="382" t="s">
        <v>2876</v>
      </c>
      <c r="AN132" s="382">
        <v>0</v>
      </c>
      <c r="AO132" s="403">
        <v>0</v>
      </c>
      <c r="AP132" s="404" t="s">
        <v>2877</v>
      </c>
      <c r="AQ132" s="382">
        <v>0</v>
      </c>
      <c r="AR132" s="389">
        <v>0</v>
      </c>
      <c r="AS132" s="389" t="s">
        <v>1425</v>
      </c>
      <c r="AT132" s="382">
        <v>0</v>
      </c>
      <c r="AU132" s="388">
        <v>0</v>
      </c>
      <c r="AV132" s="389" t="s">
        <v>1426</v>
      </c>
      <c r="AW132" s="367">
        <v>0</v>
      </c>
      <c r="AX132" s="367"/>
      <c r="AY132" s="367"/>
      <c r="AZ132" s="367">
        <v>0</v>
      </c>
      <c r="BA132" s="367"/>
      <c r="BB132" s="367"/>
      <c r="BC132" s="213">
        <v>0</v>
      </c>
      <c r="BD132" s="215"/>
      <c r="BE132" s="215"/>
      <c r="BF132" s="366">
        <f t="shared" si="10"/>
        <v>1</v>
      </c>
      <c r="BG132" s="366">
        <f t="shared" si="11"/>
        <v>0</v>
      </c>
    </row>
    <row r="133" spans="2:59" s="58" customFormat="1" ht="108" customHeight="1">
      <c r="B133" s="363" t="s">
        <v>316</v>
      </c>
      <c r="C133" s="720" t="s">
        <v>2878</v>
      </c>
      <c r="D133" s="855"/>
      <c r="E133" s="810"/>
      <c r="F133" s="810"/>
      <c r="G133" s="827" t="s">
        <v>317</v>
      </c>
      <c r="H133" s="382" t="s">
        <v>318</v>
      </c>
      <c r="I133" s="382" t="s">
        <v>1427</v>
      </c>
      <c r="J133" s="382" t="s">
        <v>1039</v>
      </c>
      <c r="K133" s="382">
        <v>0.05</v>
      </c>
      <c r="L133" s="382" t="s">
        <v>315</v>
      </c>
      <c r="M133" s="382" t="s">
        <v>1065</v>
      </c>
      <c r="N133" s="382" t="s">
        <v>73</v>
      </c>
      <c r="O133" s="382" t="s">
        <v>1356</v>
      </c>
      <c r="P133" s="382" t="s">
        <v>1364</v>
      </c>
      <c r="Q133" s="383">
        <v>44197</v>
      </c>
      <c r="R133" s="383">
        <v>44561</v>
      </c>
      <c r="S133" s="382">
        <f t="shared" si="8"/>
        <v>1</v>
      </c>
      <c r="T133" s="382">
        <v>1</v>
      </c>
      <c r="U133" s="384">
        <f t="shared" si="7"/>
        <v>2</v>
      </c>
      <c r="V133" s="382">
        <v>0</v>
      </c>
      <c r="W133" s="382">
        <v>0</v>
      </c>
      <c r="X133" s="385" t="s">
        <v>2718</v>
      </c>
      <c r="Y133" s="382">
        <v>0</v>
      </c>
      <c r="Z133" s="382">
        <v>0</v>
      </c>
      <c r="AA133" s="385" t="s">
        <v>2879</v>
      </c>
      <c r="AB133" s="382">
        <v>0</v>
      </c>
      <c r="AC133" s="382">
        <v>0</v>
      </c>
      <c r="AD133" s="385" t="s">
        <v>2880</v>
      </c>
      <c r="AE133" s="382">
        <v>0</v>
      </c>
      <c r="AF133" s="382">
        <v>1</v>
      </c>
      <c r="AG133" s="385" t="s">
        <v>2881</v>
      </c>
      <c r="AH133" s="382">
        <v>0</v>
      </c>
      <c r="AI133" s="382">
        <v>0</v>
      </c>
      <c r="AJ133" s="385" t="s">
        <v>2882</v>
      </c>
      <c r="AK133" s="382">
        <v>0</v>
      </c>
      <c r="AL133" s="382">
        <v>0</v>
      </c>
      <c r="AM133" s="382" t="s">
        <v>1337</v>
      </c>
      <c r="AN133" s="382">
        <v>1</v>
      </c>
      <c r="AO133" s="388">
        <v>0</v>
      </c>
      <c r="AP133" s="484" t="s">
        <v>1337</v>
      </c>
      <c r="AQ133" s="382">
        <v>0</v>
      </c>
      <c r="AR133" s="488">
        <v>0</v>
      </c>
      <c r="AS133" s="488" t="s">
        <v>1337</v>
      </c>
      <c r="AT133" s="382">
        <v>0</v>
      </c>
      <c r="AU133" s="492">
        <v>0</v>
      </c>
      <c r="AV133" s="488" t="s">
        <v>1337</v>
      </c>
      <c r="AW133" s="371">
        <v>0</v>
      </c>
      <c r="AX133" s="371"/>
      <c r="AY133" s="371"/>
      <c r="AZ133" s="371">
        <v>1</v>
      </c>
      <c r="BA133" s="371"/>
      <c r="BB133" s="371"/>
      <c r="BC133" s="371">
        <v>0</v>
      </c>
      <c r="BD133" s="40"/>
      <c r="BE133" s="40"/>
      <c r="BF133" s="366">
        <f t="shared" si="10"/>
        <v>1</v>
      </c>
      <c r="BG133" s="366">
        <f t="shared" si="11"/>
        <v>1</v>
      </c>
    </row>
    <row r="134" spans="2:59" s="58" customFormat="1" ht="41.25" customHeight="1">
      <c r="B134" s="363" t="s">
        <v>316</v>
      </c>
      <c r="C134" s="720" t="s">
        <v>2878</v>
      </c>
      <c r="D134" s="855"/>
      <c r="E134" s="810"/>
      <c r="F134" s="810"/>
      <c r="G134" s="827"/>
      <c r="H134" s="827" t="s">
        <v>324</v>
      </c>
      <c r="I134" s="382" t="s">
        <v>1428</v>
      </c>
      <c r="J134" s="382" t="s">
        <v>1039</v>
      </c>
      <c r="K134" s="382">
        <v>0.05</v>
      </c>
      <c r="L134" s="382" t="s">
        <v>315</v>
      </c>
      <c r="M134" s="382" t="s">
        <v>1065</v>
      </c>
      <c r="N134" s="382" t="s">
        <v>73</v>
      </c>
      <c r="O134" s="382" t="s">
        <v>1356</v>
      </c>
      <c r="P134" s="382" t="s">
        <v>1364</v>
      </c>
      <c r="Q134" s="383">
        <v>44197</v>
      </c>
      <c r="R134" s="383">
        <v>44561</v>
      </c>
      <c r="S134" s="405">
        <f>+W134+Z134+AC134+AF134+AI134+AL134+AO134+AR134+AU134+AX134+BA134+BD134</f>
        <v>0.4521</v>
      </c>
      <c r="T134" s="382">
        <v>1</v>
      </c>
      <c r="U134" s="384">
        <f t="shared" si="7"/>
        <v>1.4028</v>
      </c>
      <c r="V134" s="382">
        <v>0</v>
      </c>
      <c r="W134" s="382">
        <v>0</v>
      </c>
      <c r="X134" s="385" t="s">
        <v>2883</v>
      </c>
      <c r="Y134" s="405">
        <v>5.2600000000000001E-2</v>
      </c>
      <c r="Z134" s="405">
        <v>5.2600000000000001E-2</v>
      </c>
      <c r="AA134" s="385" t="s">
        <v>2884</v>
      </c>
      <c r="AB134" s="405">
        <v>5.79E-2</v>
      </c>
      <c r="AC134" s="405">
        <v>5.79E-2</v>
      </c>
      <c r="AD134" s="385" t="s">
        <v>1429</v>
      </c>
      <c r="AE134" s="405">
        <v>0.1502</v>
      </c>
      <c r="AF134" s="405">
        <v>6.8400000000000002E-2</v>
      </c>
      <c r="AG134" s="385" t="s">
        <v>1429</v>
      </c>
      <c r="AH134" s="405">
        <v>0.1421</v>
      </c>
      <c r="AI134" s="394">
        <v>0.03</v>
      </c>
      <c r="AJ134" s="385" t="s">
        <v>1429</v>
      </c>
      <c r="AK134" s="382">
        <v>0</v>
      </c>
      <c r="AL134" s="405">
        <v>4.58E-2</v>
      </c>
      <c r="AM134" s="382" t="s">
        <v>1429</v>
      </c>
      <c r="AN134" s="382">
        <v>0</v>
      </c>
      <c r="AO134" s="485">
        <v>4.58E-2</v>
      </c>
      <c r="AP134" s="389" t="s">
        <v>1429</v>
      </c>
      <c r="AQ134" s="382">
        <v>0</v>
      </c>
      <c r="AR134" s="491">
        <v>3.1600000000000003E-2</v>
      </c>
      <c r="AS134" s="389" t="s">
        <v>1429</v>
      </c>
      <c r="AT134" s="382">
        <v>0</v>
      </c>
      <c r="AU134" s="490">
        <v>0.12</v>
      </c>
      <c r="AV134" s="389" t="s">
        <v>1429</v>
      </c>
      <c r="AW134" s="371">
        <v>0</v>
      </c>
      <c r="AX134" s="371"/>
      <c r="AY134" s="371"/>
      <c r="AZ134" s="371">
        <v>0</v>
      </c>
      <c r="BA134" s="371"/>
      <c r="BB134" s="371"/>
      <c r="BC134" s="371">
        <v>1</v>
      </c>
      <c r="BD134" s="40"/>
      <c r="BE134" s="40"/>
      <c r="BF134" s="366">
        <f t="shared" si="10"/>
        <v>0.40279999999999999</v>
      </c>
      <c r="BG134" s="366">
        <f t="shared" si="11"/>
        <v>0.4521</v>
      </c>
    </row>
    <row r="135" spans="2:59" s="58" customFormat="1" ht="78.75" customHeight="1">
      <c r="B135" s="363" t="s">
        <v>316</v>
      </c>
      <c r="C135" s="730" t="s">
        <v>2885</v>
      </c>
      <c r="D135" s="855"/>
      <c r="E135" s="810"/>
      <c r="F135" s="810"/>
      <c r="G135" s="827"/>
      <c r="H135" s="827"/>
      <c r="I135" s="382" t="s">
        <v>1430</v>
      </c>
      <c r="J135" s="382" t="s">
        <v>998</v>
      </c>
      <c r="K135" s="382">
        <v>0.05</v>
      </c>
      <c r="L135" s="382" t="s">
        <v>325</v>
      </c>
      <c r="M135" s="382" t="s">
        <v>1065</v>
      </c>
      <c r="N135" s="382" t="s">
        <v>73</v>
      </c>
      <c r="O135" s="382" t="s">
        <v>1356</v>
      </c>
      <c r="P135" s="382" t="s">
        <v>1431</v>
      </c>
      <c r="Q135" s="383">
        <v>44197</v>
      </c>
      <c r="R135" s="383">
        <v>44561</v>
      </c>
      <c r="S135" s="382">
        <f t="shared" si="8"/>
        <v>1</v>
      </c>
      <c r="T135" s="382">
        <v>1</v>
      </c>
      <c r="U135" s="384">
        <f t="shared" si="7"/>
        <v>1</v>
      </c>
      <c r="V135" s="382">
        <v>0</v>
      </c>
      <c r="W135" s="382">
        <v>0</v>
      </c>
      <c r="X135" s="385" t="s">
        <v>2886</v>
      </c>
      <c r="Y135" s="382">
        <v>0</v>
      </c>
      <c r="Z135" s="382">
        <v>0</v>
      </c>
      <c r="AA135" s="385" t="s">
        <v>2887</v>
      </c>
      <c r="AB135" s="382">
        <v>0</v>
      </c>
      <c r="AC135" s="382">
        <v>0</v>
      </c>
      <c r="AD135" s="385" t="s">
        <v>2888</v>
      </c>
      <c r="AE135" s="382">
        <v>0</v>
      </c>
      <c r="AF135" s="401">
        <v>1</v>
      </c>
      <c r="AG135" s="402" t="s">
        <v>2889</v>
      </c>
      <c r="AH135" s="382">
        <v>0</v>
      </c>
      <c r="AI135" s="382">
        <v>0</v>
      </c>
      <c r="AJ135" s="382" t="s">
        <v>1337</v>
      </c>
      <c r="AK135" s="382">
        <v>0</v>
      </c>
      <c r="AL135" s="382">
        <v>0</v>
      </c>
      <c r="AM135" s="382" t="s">
        <v>1337</v>
      </c>
      <c r="AN135" s="382">
        <v>0</v>
      </c>
      <c r="AO135" s="388">
        <v>0</v>
      </c>
      <c r="AP135" s="486" t="s">
        <v>1337</v>
      </c>
      <c r="AQ135" s="382">
        <v>0</v>
      </c>
      <c r="AR135" s="389">
        <v>0</v>
      </c>
      <c r="AS135" s="484" t="s">
        <v>1337</v>
      </c>
      <c r="AT135" s="382">
        <v>0</v>
      </c>
      <c r="AU135" s="492">
        <v>0</v>
      </c>
      <c r="AV135" s="488" t="s">
        <v>1337</v>
      </c>
      <c r="AW135" s="367">
        <v>0</v>
      </c>
      <c r="AX135" s="367"/>
      <c r="AY135" s="367"/>
      <c r="AZ135" s="367">
        <v>0</v>
      </c>
      <c r="BA135" s="367"/>
      <c r="BB135" s="367"/>
      <c r="BC135" s="213">
        <v>1</v>
      </c>
      <c r="BD135" s="215"/>
      <c r="BE135" s="215"/>
      <c r="BF135" s="366">
        <f t="shared" si="10"/>
        <v>0</v>
      </c>
      <c r="BG135" s="366">
        <f t="shared" si="11"/>
        <v>1</v>
      </c>
    </row>
    <row r="136" spans="2:59" s="58" customFormat="1" ht="87" customHeight="1">
      <c r="B136" s="363" t="s">
        <v>262</v>
      </c>
      <c r="C136" s="720" t="s">
        <v>2890</v>
      </c>
      <c r="D136" s="855"/>
      <c r="E136" s="810"/>
      <c r="F136" s="810"/>
      <c r="G136" s="382" t="s">
        <v>266</v>
      </c>
      <c r="H136" s="382" t="s">
        <v>1334</v>
      </c>
      <c r="I136" s="382" t="s">
        <v>1432</v>
      </c>
      <c r="J136" s="382" t="s">
        <v>1136</v>
      </c>
      <c r="K136" s="382">
        <v>1</v>
      </c>
      <c r="L136" s="382" t="s">
        <v>1336</v>
      </c>
      <c r="M136" s="382" t="s">
        <v>90</v>
      </c>
      <c r="N136" s="382" t="s">
        <v>89</v>
      </c>
      <c r="O136" s="382" t="s">
        <v>1320</v>
      </c>
      <c r="P136" s="382" t="s">
        <v>1329</v>
      </c>
      <c r="Q136" s="383">
        <v>44197</v>
      </c>
      <c r="R136" s="383">
        <v>44561</v>
      </c>
      <c r="S136" s="382">
        <f t="shared" si="8"/>
        <v>1.4632000000000001</v>
      </c>
      <c r="T136" s="394">
        <v>0.15</v>
      </c>
      <c r="U136" s="384">
        <f t="shared" si="7"/>
        <v>0.15</v>
      </c>
      <c r="V136" s="382">
        <v>0</v>
      </c>
      <c r="W136" s="394">
        <v>0</v>
      </c>
      <c r="X136" s="385"/>
      <c r="Y136" s="382">
        <v>0</v>
      </c>
      <c r="Z136" s="395">
        <v>0</v>
      </c>
      <c r="AA136" s="385"/>
      <c r="AB136" s="382">
        <v>0</v>
      </c>
      <c r="AC136" s="395">
        <v>0</v>
      </c>
      <c r="AD136" s="385"/>
      <c r="AE136" s="382">
        <v>0</v>
      </c>
      <c r="AF136" s="405">
        <v>0.12180000000000001</v>
      </c>
      <c r="AG136" s="382" t="s">
        <v>2891</v>
      </c>
      <c r="AH136" s="382">
        <v>0</v>
      </c>
      <c r="AI136" s="407">
        <v>0.13500000000000001</v>
      </c>
      <c r="AJ136" s="382"/>
      <c r="AK136" s="382">
        <v>0</v>
      </c>
      <c r="AL136" s="405">
        <v>0.184</v>
      </c>
      <c r="AM136" s="382" t="s">
        <v>2892</v>
      </c>
      <c r="AN136" s="382">
        <v>0</v>
      </c>
      <c r="AO136" s="405">
        <v>0.13039999999999999</v>
      </c>
      <c r="AP136" s="382" t="s">
        <v>2893</v>
      </c>
      <c r="AQ136" s="382">
        <v>0</v>
      </c>
      <c r="AR136" s="405">
        <v>0.122</v>
      </c>
      <c r="AS136" s="382" t="s">
        <v>2894</v>
      </c>
      <c r="AT136" s="382">
        <v>0</v>
      </c>
      <c r="AU136" s="394">
        <v>0.77</v>
      </c>
      <c r="AV136" s="493" t="s">
        <v>2895</v>
      </c>
      <c r="AW136" s="367">
        <v>0</v>
      </c>
      <c r="AX136" s="367"/>
      <c r="AY136" s="367"/>
      <c r="AZ136" s="367">
        <v>0</v>
      </c>
      <c r="BA136" s="367"/>
      <c r="BB136" s="367"/>
      <c r="BC136" s="285">
        <v>0.15</v>
      </c>
      <c r="BD136" s="215"/>
      <c r="BE136" s="215"/>
      <c r="BF136" s="337">
        <f>(+V136+Y136+AB136+AE136+AH136+AK136+AN136)</f>
        <v>0</v>
      </c>
      <c r="BG136" s="354">
        <f>+AR136</f>
        <v>0.122</v>
      </c>
    </row>
    <row r="137" spans="2:59" s="58" customFormat="1" ht="87" customHeight="1">
      <c r="B137" s="363" t="s">
        <v>262</v>
      </c>
      <c r="C137" s="720" t="s">
        <v>2896</v>
      </c>
      <c r="D137" s="856"/>
      <c r="E137" s="815"/>
      <c r="F137" s="815"/>
      <c r="G137" s="408" t="s">
        <v>266</v>
      </c>
      <c r="H137" s="408" t="s">
        <v>1334</v>
      </c>
      <c r="I137" s="408" t="s">
        <v>1433</v>
      </c>
      <c r="J137" s="408" t="s">
        <v>1136</v>
      </c>
      <c r="K137" s="408">
        <v>1</v>
      </c>
      <c r="L137" s="408" t="s">
        <v>1336</v>
      </c>
      <c r="M137" s="408" t="s">
        <v>90</v>
      </c>
      <c r="N137" s="408" t="s">
        <v>89</v>
      </c>
      <c r="O137" s="408" t="s">
        <v>1320</v>
      </c>
      <c r="P137" s="408" t="s">
        <v>1329</v>
      </c>
      <c r="Q137" s="409">
        <v>44197</v>
      </c>
      <c r="R137" s="409">
        <v>44561</v>
      </c>
      <c r="S137" s="408" t="e">
        <f t="shared" si="8"/>
        <v>#VALUE!</v>
      </c>
      <c r="T137" s="414">
        <v>0.5</v>
      </c>
      <c r="U137" s="411">
        <f t="shared" si="7"/>
        <v>0.5</v>
      </c>
      <c r="V137" s="408">
        <v>0</v>
      </c>
      <c r="W137" s="414">
        <v>0</v>
      </c>
      <c r="X137" s="415"/>
      <c r="Y137" s="408">
        <v>0</v>
      </c>
      <c r="Z137" s="412">
        <v>0</v>
      </c>
      <c r="AA137" s="415"/>
      <c r="AB137" s="408">
        <v>0</v>
      </c>
      <c r="AC137" s="412">
        <v>0</v>
      </c>
      <c r="AD137" s="415"/>
      <c r="AE137" s="408">
        <v>0</v>
      </c>
      <c r="AF137" s="410">
        <v>0.52829999999999999</v>
      </c>
      <c r="AG137" s="408" t="s">
        <v>2897</v>
      </c>
      <c r="AH137" s="408">
        <v>0</v>
      </c>
      <c r="AI137" s="418">
        <v>0.67500000000000004</v>
      </c>
      <c r="AJ137" s="408"/>
      <c r="AK137" s="408">
        <v>0</v>
      </c>
      <c r="AL137" s="410">
        <v>0.72699999999999998</v>
      </c>
      <c r="AM137" s="408" t="s">
        <v>2898</v>
      </c>
      <c r="AN137" s="408">
        <v>0</v>
      </c>
      <c r="AO137" s="410">
        <v>0.59299999999999997</v>
      </c>
      <c r="AP137" s="408" t="s">
        <v>2893</v>
      </c>
      <c r="AQ137" s="408">
        <v>0</v>
      </c>
      <c r="AR137" s="408" t="s">
        <v>2899</v>
      </c>
      <c r="AS137" s="408" t="s">
        <v>2900</v>
      </c>
      <c r="AT137" s="408">
        <v>0</v>
      </c>
      <c r="AU137" s="410">
        <v>0.13300000000000001</v>
      </c>
      <c r="AV137" s="494" t="s">
        <v>2901</v>
      </c>
      <c r="AW137" s="370">
        <v>0</v>
      </c>
      <c r="AX137" s="370"/>
      <c r="AY137" s="370"/>
      <c r="AZ137" s="370">
        <v>0</v>
      </c>
      <c r="BA137" s="370"/>
      <c r="BB137" s="370"/>
      <c r="BC137" s="351">
        <v>0.5</v>
      </c>
      <c r="BD137" s="216"/>
      <c r="BE137" s="216"/>
      <c r="BF137" s="355">
        <f>(+V137+Y137+AB137+AE137+AH137+AK137+AN137)</f>
        <v>0</v>
      </c>
      <c r="BG137" s="356" t="str">
        <f>+AR137</f>
        <v>70.4%</v>
      </c>
    </row>
    <row r="138" spans="2:59" s="58" customFormat="1" ht="24" customHeight="1">
      <c r="B138" s="363" t="s">
        <v>326</v>
      </c>
      <c r="C138" s="733" t="s">
        <v>2902</v>
      </c>
      <c r="D138" s="870" t="s">
        <v>1434</v>
      </c>
      <c r="E138" s="816">
        <v>0.34399999999999997</v>
      </c>
      <c r="F138" s="816">
        <v>0.54900000000000004</v>
      </c>
      <c r="G138" s="829" t="s">
        <v>328</v>
      </c>
      <c r="H138" s="829" t="s">
        <v>1435</v>
      </c>
      <c r="I138" s="428" t="s">
        <v>1436</v>
      </c>
      <c r="J138" s="428" t="s">
        <v>1039</v>
      </c>
      <c r="K138" s="428">
        <v>0.1</v>
      </c>
      <c r="L138" s="428" t="s">
        <v>334</v>
      </c>
      <c r="M138" s="428" t="s">
        <v>74</v>
      </c>
      <c r="N138" s="428" t="s">
        <v>1437</v>
      </c>
      <c r="O138" s="428" t="s">
        <v>1438</v>
      </c>
      <c r="P138" s="428" t="s">
        <v>1439</v>
      </c>
      <c r="Q138" s="429">
        <v>44197</v>
      </c>
      <c r="R138" s="429">
        <v>44561</v>
      </c>
      <c r="S138" s="428">
        <f>+W138+Z138+AC138+AF138+AI138+AL138+AO138+AR138+AU138+AX138+BA138+BD138</f>
        <v>10</v>
      </c>
      <c r="T138" s="428">
        <v>80</v>
      </c>
      <c r="U138" s="430">
        <f t="shared" si="7"/>
        <v>80</v>
      </c>
      <c r="V138" s="428">
        <v>0</v>
      </c>
      <c r="W138" s="428">
        <v>0</v>
      </c>
      <c r="X138" s="428" t="s">
        <v>2903</v>
      </c>
      <c r="Y138" s="428">
        <v>0</v>
      </c>
      <c r="Z138" s="428">
        <v>0</v>
      </c>
      <c r="AA138" s="428" t="s">
        <v>2904</v>
      </c>
      <c r="AB138" s="428">
        <v>0</v>
      </c>
      <c r="AC138" s="428">
        <v>0</v>
      </c>
      <c r="AD138" s="431" t="s">
        <v>2905</v>
      </c>
      <c r="AE138" s="428">
        <v>0</v>
      </c>
      <c r="AF138" s="428">
        <v>0</v>
      </c>
      <c r="AG138" s="431" t="s">
        <v>2906</v>
      </c>
      <c r="AH138" s="428">
        <v>0</v>
      </c>
      <c r="AI138" s="428">
        <v>4</v>
      </c>
      <c r="AJ138" s="431" t="s">
        <v>2907</v>
      </c>
      <c r="AK138" s="428">
        <v>40</v>
      </c>
      <c r="AL138" s="428">
        <v>5</v>
      </c>
      <c r="AM138" s="431" t="s">
        <v>2908</v>
      </c>
      <c r="AN138" s="428">
        <v>0</v>
      </c>
      <c r="AO138" s="470">
        <v>0</v>
      </c>
      <c r="AP138" s="434" t="s">
        <v>2909</v>
      </c>
      <c r="AQ138" s="428">
        <v>0</v>
      </c>
      <c r="AR138" s="470">
        <v>0</v>
      </c>
      <c r="AS138" s="434" t="s">
        <v>1440</v>
      </c>
      <c r="AT138" s="428">
        <v>0</v>
      </c>
      <c r="AU138" s="433">
        <v>1</v>
      </c>
      <c r="AV138" s="434" t="s">
        <v>1441</v>
      </c>
      <c r="AW138" s="324">
        <v>0</v>
      </c>
      <c r="AX138" s="324"/>
      <c r="AY138" s="324"/>
      <c r="AZ138" s="324">
        <v>0</v>
      </c>
      <c r="BA138" s="324"/>
      <c r="BB138" s="324"/>
      <c r="BC138" s="324">
        <v>40</v>
      </c>
      <c r="BD138" s="353"/>
      <c r="BE138" s="353"/>
      <c r="BF138" s="366">
        <f t="shared" ref="BF138:BF201" si="13">+V138+Y138+AB138+AE138+AH138+AK138+AN138+AQ138+AT138</f>
        <v>40</v>
      </c>
      <c r="BG138" s="366">
        <f t="shared" ref="BG138:BG201" si="14">+W138+Z138+AC138+AF138+AI138+AL138+AO138+AR138+AU138</f>
        <v>10</v>
      </c>
    </row>
    <row r="139" spans="2:59" s="58" customFormat="1" ht="52.5" customHeight="1">
      <c r="B139" s="363" t="s">
        <v>326</v>
      </c>
      <c r="C139" s="720" t="s">
        <v>2910</v>
      </c>
      <c r="D139" s="863"/>
      <c r="E139" s="816"/>
      <c r="F139" s="816"/>
      <c r="G139" s="825"/>
      <c r="H139" s="825"/>
      <c r="I139" s="435" t="s">
        <v>1442</v>
      </c>
      <c r="J139" s="435" t="s">
        <v>1039</v>
      </c>
      <c r="K139" s="435">
        <v>0.2</v>
      </c>
      <c r="L139" s="435" t="s">
        <v>334</v>
      </c>
      <c r="M139" s="435" t="s">
        <v>74</v>
      </c>
      <c r="N139" s="435" t="s">
        <v>1443</v>
      </c>
      <c r="O139" s="435" t="s">
        <v>1438</v>
      </c>
      <c r="P139" s="435" t="s">
        <v>1439</v>
      </c>
      <c r="Q139" s="436">
        <v>44197</v>
      </c>
      <c r="R139" s="436">
        <v>44561</v>
      </c>
      <c r="S139" s="435">
        <f t="shared" si="8"/>
        <v>1</v>
      </c>
      <c r="T139" s="435">
        <v>2</v>
      </c>
      <c r="U139" s="437">
        <f t="shared" si="7"/>
        <v>1</v>
      </c>
      <c r="V139" s="435">
        <v>0</v>
      </c>
      <c r="W139" s="435">
        <v>0</v>
      </c>
      <c r="X139" s="435" t="s">
        <v>2911</v>
      </c>
      <c r="Y139" s="435">
        <v>0</v>
      </c>
      <c r="Z139" s="435">
        <v>0</v>
      </c>
      <c r="AA139" s="435" t="s">
        <v>2912</v>
      </c>
      <c r="AB139" s="435">
        <v>0</v>
      </c>
      <c r="AC139" s="435">
        <v>0</v>
      </c>
      <c r="AD139" s="438" t="s">
        <v>2913</v>
      </c>
      <c r="AE139" s="435">
        <v>0</v>
      </c>
      <c r="AF139" s="435">
        <v>0</v>
      </c>
      <c r="AG139" s="438" t="s">
        <v>2914</v>
      </c>
      <c r="AH139" s="435">
        <v>0</v>
      </c>
      <c r="AI139" s="435">
        <v>0</v>
      </c>
      <c r="AJ139" s="438" t="s">
        <v>2915</v>
      </c>
      <c r="AK139" s="435">
        <v>1</v>
      </c>
      <c r="AL139" s="428">
        <v>0</v>
      </c>
      <c r="AM139" s="431" t="s">
        <v>2916</v>
      </c>
      <c r="AN139" s="435">
        <v>0</v>
      </c>
      <c r="AO139" s="470">
        <v>0</v>
      </c>
      <c r="AP139" s="434" t="s">
        <v>2917</v>
      </c>
      <c r="AQ139" s="435">
        <v>0</v>
      </c>
      <c r="AR139" s="470">
        <v>1</v>
      </c>
      <c r="AS139" s="434" t="s">
        <v>1444</v>
      </c>
      <c r="AT139" s="435">
        <v>0</v>
      </c>
      <c r="AU139" s="433">
        <v>0</v>
      </c>
      <c r="AV139" s="507" t="s">
        <v>1445</v>
      </c>
      <c r="AW139" s="371">
        <v>0</v>
      </c>
      <c r="AX139" s="371"/>
      <c r="AY139" s="371"/>
      <c r="AZ139" s="371">
        <v>0</v>
      </c>
      <c r="BA139" s="371"/>
      <c r="BB139" s="371"/>
      <c r="BC139" s="371">
        <v>0</v>
      </c>
      <c r="BD139" s="40"/>
      <c r="BE139" s="40"/>
      <c r="BF139" s="366">
        <f t="shared" si="13"/>
        <v>1</v>
      </c>
      <c r="BG139" s="366">
        <f t="shared" si="14"/>
        <v>1</v>
      </c>
    </row>
    <row r="140" spans="2:59" s="58" customFormat="1" ht="52.5" customHeight="1">
      <c r="B140" s="363" t="s">
        <v>326</v>
      </c>
      <c r="C140" s="720" t="s">
        <v>2918</v>
      </c>
      <c r="D140" s="863"/>
      <c r="E140" s="816"/>
      <c r="F140" s="816"/>
      <c r="G140" s="825"/>
      <c r="H140" s="825"/>
      <c r="I140" s="435" t="s">
        <v>1446</v>
      </c>
      <c r="J140" s="435" t="s">
        <v>1039</v>
      </c>
      <c r="K140" s="435">
        <v>0.1</v>
      </c>
      <c r="L140" s="435" t="s">
        <v>334</v>
      </c>
      <c r="M140" s="435" t="s">
        <v>1065</v>
      </c>
      <c r="N140" s="435" t="s">
        <v>1447</v>
      </c>
      <c r="O140" s="435" t="s">
        <v>1438</v>
      </c>
      <c r="P140" s="435" t="s">
        <v>1439</v>
      </c>
      <c r="Q140" s="436">
        <v>44197</v>
      </c>
      <c r="R140" s="436">
        <v>44561</v>
      </c>
      <c r="S140" s="435">
        <f t="shared" si="8"/>
        <v>6</v>
      </c>
      <c r="T140" s="435">
        <v>1</v>
      </c>
      <c r="U140" s="437">
        <f t="shared" si="7"/>
        <v>2</v>
      </c>
      <c r="V140" s="435">
        <v>0</v>
      </c>
      <c r="W140" s="435">
        <v>1</v>
      </c>
      <c r="X140" s="435" t="s">
        <v>2919</v>
      </c>
      <c r="Y140" s="435">
        <v>0</v>
      </c>
      <c r="Z140" s="435">
        <v>1</v>
      </c>
      <c r="AA140" s="435" t="s">
        <v>2920</v>
      </c>
      <c r="AB140" s="435">
        <v>0</v>
      </c>
      <c r="AC140" s="435">
        <v>0</v>
      </c>
      <c r="AD140" s="438" t="s">
        <v>2921</v>
      </c>
      <c r="AE140" s="435">
        <v>1</v>
      </c>
      <c r="AF140" s="435">
        <v>2</v>
      </c>
      <c r="AG140" s="438" t="s">
        <v>2922</v>
      </c>
      <c r="AH140" s="435">
        <v>1</v>
      </c>
      <c r="AI140" s="435">
        <v>1</v>
      </c>
      <c r="AJ140" s="438" t="s">
        <v>2923</v>
      </c>
      <c r="AK140" s="435">
        <v>0</v>
      </c>
      <c r="AL140" s="428">
        <v>0</v>
      </c>
      <c r="AM140" s="431" t="s">
        <v>2924</v>
      </c>
      <c r="AN140" s="435">
        <v>0</v>
      </c>
      <c r="AO140" s="470">
        <v>1</v>
      </c>
      <c r="AP140" s="434" t="s">
        <v>2925</v>
      </c>
      <c r="AQ140" s="435">
        <v>0</v>
      </c>
      <c r="AR140" s="470">
        <v>0</v>
      </c>
      <c r="AS140" s="434" t="s">
        <v>1448</v>
      </c>
      <c r="AT140" s="435">
        <v>0</v>
      </c>
      <c r="AU140" s="433">
        <v>0</v>
      </c>
      <c r="AV140" s="434" t="s">
        <v>1449</v>
      </c>
      <c r="AW140" s="371">
        <v>0</v>
      </c>
      <c r="AX140" s="371"/>
      <c r="AY140" s="371"/>
      <c r="AZ140" s="371">
        <v>0</v>
      </c>
      <c r="BA140" s="371"/>
      <c r="BB140" s="371"/>
      <c r="BC140" s="371">
        <v>0</v>
      </c>
      <c r="BD140" s="40"/>
      <c r="BE140" s="40"/>
      <c r="BF140" s="366">
        <f t="shared" si="13"/>
        <v>2</v>
      </c>
      <c r="BG140" s="366">
        <f t="shared" si="14"/>
        <v>6</v>
      </c>
    </row>
    <row r="141" spans="2:59" s="58" customFormat="1" ht="52.5" customHeight="1">
      <c r="B141" s="363" t="s">
        <v>326</v>
      </c>
      <c r="C141" s="720" t="s">
        <v>2926</v>
      </c>
      <c r="D141" s="863"/>
      <c r="E141" s="816"/>
      <c r="F141" s="816"/>
      <c r="G141" s="825"/>
      <c r="H141" s="825"/>
      <c r="I141" s="435" t="s">
        <v>1450</v>
      </c>
      <c r="J141" s="435" t="s">
        <v>1039</v>
      </c>
      <c r="K141" s="435">
        <v>0.1</v>
      </c>
      <c r="L141" s="435" t="s">
        <v>334</v>
      </c>
      <c r="M141" s="435" t="s">
        <v>74</v>
      </c>
      <c r="N141" s="435" t="s">
        <v>1447</v>
      </c>
      <c r="O141" s="435" t="s">
        <v>1438</v>
      </c>
      <c r="P141" s="435" t="s">
        <v>1439</v>
      </c>
      <c r="Q141" s="436">
        <v>44197</v>
      </c>
      <c r="R141" s="436">
        <v>44561</v>
      </c>
      <c r="S141" s="435">
        <f t="shared" si="8"/>
        <v>0</v>
      </c>
      <c r="T141" s="435">
        <v>2</v>
      </c>
      <c r="U141" s="437">
        <f t="shared" si="7"/>
        <v>2</v>
      </c>
      <c r="V141" s="435">
        <v>0</v>
      </c>
      <c r="W141" s="435">
        <v>0</v>
      </c>
      <c r="X141" s="435" t="s">
        <v>2927</v>
      </c>
      <c r="Y141" s="435">
        <v>0</v>
      </c>
      <c r="Z141" s="435">
        <v>0</v>
      </c>
      <c r="AA141" s="435" t="s">
        <v>2928</v>
      </c>
      <c r="AB141" s="435">
        <v>0</v>
      </c>
      <c r="AC141" s="435">
        <v>0</v>
      </c>
      <c r="AD141" s="438" t="s">
        <v>2929</v>
      </c>
      <c r="AE141" s="435">
        <v>0</v>
      </c>
      <c r="AF141" s="435">
        <v>0</v>
      </c>
      <c r="AG141" s="438" t="s">
        <v>2930</v>
      </c>
      <c r="AH141" s="435">
        <v>0</v>
      </c>
      <c r="AI141" s="435">
        <v>0</v>
      </c>
      <c r="AJ141" s="438" t="s">
        <v>2931</v>
      </c>
      <c r="AK141" s="435">
        <v>1</v>
      </c>
      <c r="AL141" s="428">
        <v>0</v>
      </c>
      <c r="AM141" s="431" t="s">
        <v>2932</v>
      </c>
      <c r="AN141" s="435">
        <v>0</v>
      </c>
      <c r="AO141" s="470">
        <v>0</v>
      </c>
      <c r="AP141" s="434" t="s">
        <v>2933</v>
      </c>
      <c r="AQ141" s="435">
        <v>0</v>
      </c>
      <c r="AR141" s="470">
        <v>0</v>
      </c>
      <c r="AS141" s="434" t="s">
        <v>1451</v>
      </c>
      <c r="AT141" s="435">
        <v>0</v>
      </c>
      <c r="AU141" s="433">
        <v>0</v>
      </c>
      <c r="AV141" s="434" t="s">
        <v>1452</v>
      </c>
      <c r="AW141" s="363">
        <v>0</v>
      </c>
      <c r="AX141" s="363"/>
      <c r="AY141" s="363"/>
      <c r="AZ141" s="363">
        <v>0</v>
      </c>
      <c r="BA141" s="363"/>
      <c r="BB141" s="363"/>
      <c r="BC141" s="213">
        <v>1</v>
      </c>
      <c r="BD141" s="366"/>
      <c r="BE141" s="366"/>
      <c r="BF141" s="366">
        <f t="shared" si="13"/>
        <v>1</v>
      </c>
      <c r="BG141" s="366">
        <f t="shared" si="14"/>
        <v>0</v>
      </c>
    </row>
    <row r="142" spans="2:59" s="58" customFormat="1" ht="52.5" customHeight="1">
      <c r="B142" s="363" t="s">
        <v>326</v>
      </c>
      <c r="C142" s="720" t="s">
        <v>2934</v>
      </c>
      <c r="D142" s="863"/>
      <c r="E142" s="816"/>
      <c r="F142" s="816"/>
      <c r="G142" s="825"/>
      <c r="H142" s="825"/>
      <c r="I142" s="435" t="s">
        <v>1453</v>
      </c>
      <c r="J142" s="435" t="s">
        <v>1039</v>
      </c>
      <c r="K142" s="435">
        <v>0.1</v>
      </c>
      <c r="L142" s="435" t="s">
        <v>334</v>
      </c>
      <c r="M142" s="435" t="s">
        <v>74</v>
      </c>
      <c r="N142" s="435" t="s">
        <v>1029</v>
      </c>
      <c r="O142" s="435" t="s">
        <v>1438</v>
      </c>
      <c r="P142" s="435" t="s">
        <v>1439</v>
      </c>
      <c r="Q142" s="436">
        <v>44197</v>
      </c>
      <c r="R142" s="436">
        <v>44561</v>
      </c>
      <c r="S142" s="435">
        <f t="shared" si="8"/>
        <v>0</v>
      </c>
      <c r="T142" s="435">
        <v>500</v>
      </c>
      <c r="U142" s="437">
        <f t="shared" ref="U142:U208" si="15">+V142+Y142+AB142+AE142+AH142+AK142+AN142+AQ142+AT142+AW142+AZ142+BC142</f>
        <v>500</v>
      </c>
      <c r="V142" s="435">
        <v>0</v>
      </c>
      <c r="W142" s="435">
        <v>0</v>
      </c>
      <c r="X142" s="435" t="s">
        <v>2935</v>
      </c>
      <c r="Y142" s="435">
        <v>0</v>
      </c>
      <c r="Z142" s="435">
        <v>0</v>
      </c>
      <c r="AA142" s="435" t="s">
        <v>2936</v>
      </c>
      <c r="AB142" s="435">
        <v>50</v>
      </c>
      <c r="AC142" s="435">
        <v>0</v>
      </c>
      <c r="AD142" s="438" t="s">
        <v>2937</v>
      </c>
      <c r="AE142" s="435">
        <v>50</v>
      </c>
      <c r="AF142" s="435">
        <v>0</v>
      </c>
      <c r="AG142" s="438" t="s">
        <v>2938</v>
      </c>
      <c r="AH142" s="435">
        <v>50</v>
      </c>
      <c r="AI142" s="435">
        <v>0</v>
      </c>
      <c r="AJ142" s="438" t="s">
        <v>2939</v>
      </c>
      <c r="AK142" s="435">
        <v>50</v>
      </c>
      <c r="AL142" s="428">
        <v>0</v>
      </c>
      <c r="AM142" s="432" t="s">
        <v>2940</v>
      </c>
      <c r="AN142" s="435">
        <v>50</v>
      </c>
      <c r="AO142" s="470">
        <v>0</v>
      </c>
      <c r="AP142" s="434" t="s">
        <v>2941</v>
      </c>
      <c r="AQ142" s="435">
        <v>50</v>
      </c>
      <c r="AR142" s="470">
        <v>0</v>
      </c>
      <c r="AS142" s="434" t="s">
        <v>1454</v>
      </c>
      <c r="AT142" s="435">
        <v>50</v>
      </c>
      <c r="AU142" s="433">
        <v>0</v>
      </c>
      <c r="AV142" s="434" t="s">
        <v>1455</v>
      </c>
      <c r="AW142" s="371">
        <v>50</v>
      </c>
      <c r="AX142" s="371"/>
      <c r="AY142" s="371"/>
      <c r="AZ142" s="371">
        <v>50</v>
      </c>
      <c r="BA142" s="371"/>
      <c r="BB142" s="371"/>
      <c r="BC142" s="371">
        <v>50</v>
      </c>
      <c r="BD142" s="40"/>
      <c r="BE142" s="40"/>
      <c r="BF142" s="366">
        <f t="shared" si="13"/>
        <v>350</v>
      </c>
      <c r="BG142" s="366">
        <f t="shared" si="14"/>
        <v>0</v>
      </c>
    </row>
    <row r="143" spans="2:59" s="58" customFormat="1" ht="52.5" customHeight="1">
      <c r="B143" s="363" t="s">
        <v>326</v>
      </c>
      <c r="C143" s="720" t="s">
        <v>2942</v>
      </c>
      <c r="D143" s="863"/>
      <c r="E143" s="816"/>
      <c r="F143" s="816"/>
      <c r="G143" s="825"/>
      <c r="H143" s="825"/>
      <c r="I143" s="435" t="s">
        <v>1456</v>
      </c>
      <c r="J143" s="435" t="s">
        <v>1039</v>
      </c>
      <c r="K143" s="435">
        <v>0.1</v>
      </c>
      <c r="L143" s="435" t="s">
        <v>334</v>
      </c>
      <c r="M143" s="435" t="s">
        <v>74</v>
      </c>
      <c r="N143" s="435" t="s">
        <v>1437</v>
      </c>
      <c r="O143" s="435" t="s">
        <v>1438</v>
      </c>
      <c r="P143" s="435" t="s">
        <v>1439</v>
      </c>
      <c r="Q143" s="436">
        <v>44197</v>
      </c>
      <c r="R143" s="436">
        <v>44561</v>
      </c>
      <c r="S143" s="435">
        <f>+W143+Z143+AC143+AF143+AI143+AL143+AO143+AR143+AU143+AX143+BA143+BD143</f>
        <v>0</v>
      </c>
      <c r="T143" s="435">
        <v>300</v>
      </c>
      <c r="U143" s="437">
        <f t="shared" si="15"/>
        <v>300</v>
      </c>
      <c r="V143" s="435">
        <v>0</v>
      </c>
      <c r="W143" s="435">
        <v>0</v>
      </c>
      <c r="X143" s="435" t="s">
        <v>2943</v>
      </c>
      <c r="Y143" s="435">
        <v>0</v>
      </c>
      <c r="Z143" s="435">
        <v>0</v>
      </c>
      <c r="AA143" s="435" t="s">
        <v>2944</v>
      </c>
      <c r="AB143" s="435">
        <v>0</v>
      </c>
      <c r="AC143" s="435">
        <v>0</v>
      </c>
      <c r="AD143" s="438" t="s">
        <v>2945</v>
      </c>
      <c r="AE143" s="435">
        <v>0</v>
      </c>
      <c r="AF143" s="435">
        <v>0</v>
      </c>
      <c r="AG143" s="438" t="s">
        <v>2946</v>
      </c>
      <c r="AH143" s="435">
        <v>0</v>
      </c>
      <c r="AI143" s="435">
        <v>0</v>
      </c>
      <c r="AJ143" s="438" t="s">
        <v>2947</v>
      </c>
      <c r="AK143" s="435">
        <v>0</v>
      </c>
      <c r="AL143" s="428">
        <v>0</v>
      </c>
      <c r="AM143" s="432" t="s">
        <v>2948</v>
      </c>
      <c r="AN143" s="435">
        <v>0</v>
      </c>
      <c r="AO143" s="470">
        <v>0</v>
      </c>
      <c r="AP143" s="434" t="s">
        <v>2949</v>
      </c>
      <c r="AQ143" s="435">
        <v>0</v>
      </c>
      <c r="AR143" s="470">
        <v>0</v>
      </c>
      <c r="AS143" s="434" t="s">
        <v>1457</v>
      </c>
      <c r="AT143" s="435">
        <v>150</v>
      </c>
      <c r="AU143" s="433">
        <v>0</v>
      </c>
      <c r="AV143" s="434" t="s">
        <v>1458</v>
      </c>
      <c r="AW143" s="371">
        <v>0</v>
      </c>
      <c r="AX143" s="371"/>
      <c r="AY143" s="371"/>
      <c r="AZ143" s="371">
        <v>150</v>
      </c>
      <c r="BA143" s="371"/>
      <c r="BB143" s="371"/>
      <c r="BC143" s="371">
        <v>0</v>
      </c>
      <c r="BD143" s="40"/>
      <c r="BE143" s="40"/>
      <c r="BF143" s="366">
        <f t="shared" si="13"/>
        <v>150</v>
      </c>
      <c r="BG143" s="366">
        <f t="shared" si="14"/>
        <v>0</v>
      </c>
    </row>
    <row r="144" spans="2:59" s="58" customFormat="1" ht="52.5" customHeight="1">
      <c r="B144" s="363" t="s">
        <v>326</v>
      </c>
      <c r="C144" s="720" t="s">
        <v>2950</v>
      </c>
      <c r="D144" s="863"/>
      <c r="E144" s="816"/>
      <c r="F144" s="816"/>
      <c r="G144" s="825"/>
      <c r="H144" s="825"/>
      <c r="I144" s="435" t="s">
        <v>1459</v>
      </c>
      <c r="J144" s="435" t="s">
        <v>1039</v>
      </c>
      <c r="K144" s="435">
        <v>0.1</v>
      </c>
      <c r="L144" s="435" t="s">
        <v>334</v>
      </c>
      <c r="M144" s="435" t="s">
        <v>1065</v>
      </c>
      <c r="N144" s="435" t="s">
        <v>1460</v>
      </c>
      <c r="O144" s="435" t="s">
        <v>1438</v>
      </c>
      <c r="P144" s="435" t="s">
        <v>1439</v>
      </c>
      <c r="Q144" s="436">
        <v>44197</v>
      </c>
      <c r="R144" s="436">
        <v>44561</v>
      </c>
      <c r="S144" s="435">
        <f t="shared" ref="S144:S209" si="16">+W144+Z144+AC144+AF144+AI144+AL144+AO144+AR144+AU144+AX144+BA144+BD144</f>
        <v>0</v>
      </c>
      <c r="T144" s="435">
        <v>1</v>
      </c>
      <c r="U144" s="437">
        <f t="shared" si="15"/>
        <v>1</v>
      </c>
      <c r="V144" s="435">
        <v>0</v>
      </c>
      <c r="W144" s="435">
        <v>0</v>
      </c>
      <c r="X144" s="435" t="s">
        <v>2951</v>
      </c>
      <c r="Y144" s="435">
        <v>0</v>
      </c>
      <c r="Z144" s="435">
        <v>0</v>
      </c>
      <c r="AA144" s="435" t="s">
        <v>2943</v>
      </c>
      <c r="AB144" s="435">
        <v>0</v>
      </c>
      <c r="AC144" s="435">
        <v>0</v>
      </c>
      <c r="AD144" s="438" t="s">
        <v>2952</v>
      </c>
      <c r="AE144" s="435">
        <v>0</v>
      </c>
      <c r="AF144" s="435">
        <v>0</v>
      </c>
      <c r="AG144" s="438" t="s">
        <v>2953</v>
      </c>
      <c r="AH144" s="435">
        <v>0</v>
      </c>
      <c r="AI144" s="435">
        <v>0</v>
      </c>
      <c r="AJ144" s="438" t="s">
        <v>2954</v>
      </c>
      <c r="AK144" s="435">
        <v>0</v>
      </c>
      <c r="AL144" s="428">
        <v>0</v>
      </c>
      <c r="AM144" s="431" t="s">
        <v>2955</v>
      </c>
      <c r="AN144" s="435">
        <v>0</v>
      </c>
      <c r="AO144" s="470">
        <v>0</v>
      </c>
      <c r="AP144" s="434" t="s">
        <v>2956</v>
      </c>
      <c r="AQ144" s="435">
        <v>0</v>
      </c>
      <c r="AR144" s="470">
        <v>0</v>
      </c>
      <c r="AS144" s="434" t="s">
        <v>1461</v>
      </c>
      <c r="AT144" s="435">
        <v>1</v>
      </c>
      <c r="AU144" s="433">
        <v>0</v>
      </c>
      <c r="AV144" s="434" t="s">
        <v>1462</v>
      </c>
      <c r="AW144" s="371">
        <v>0</v>
      </c>
      <c r="AX144" s="371"/>
      <c r="AY144" s="371"/>
      <c r="AZ144" s="371">
        <v>0</v>
      </c>
      <c r="BA144" s="371"/>
      <c r="BB144" s="371"/>
      <c r="BC144" s="371">
        <v>0</v>
      </c>
      <c r="BD144" s="40"/>
      <c r="BE144" s="40"/>
      <c r="BF144" s="366">
        <f t="shared" si="13"/>
        <v>1</v>
      </c>
      <c r="BG144" s="366">
        <f t="shared" si="14"/>
        <v>0</v>
      </c>
    </row>
    <row r="145" spans="2:59" s="58" customFormat="1" ht="52.5" customHeight="1">
      <c r="B145" s="363" t="s">
        <v>326</v>
      </c>
      <c r="C145" s="720" t="s">
        <v>2957</v>
      </c>
      <c r="D145" s="863"/>
      <c r="E145" s="816"/>
      <c r="F145" s="816"/>
      <c r="G145" s="825"/>
      <c r="H145" s="825"/>
      <c r="I145" s="435" t="s">
        <v>1463</v>
      </c>
      <c r="J145" s="435" t="s">
        <v>1039</v>
      </c>
      <c r="K145" s="435">
        <v>0.1</v>
      </c>
      <c r="L145" s="435" t="s">
        <v>334</v>
      </c>
      <c r="M145" s="435" t="s">
        <v>1065</v>
      </c>
      <c r="N145" s="435" t="s">
        <v>1464</v>
      </c>
      <c r="O145" s="435" t="s">
        <v>1438</v>
      </c>
      <c r="P145" s="435" t="s">
        <v>1439</v>
      </c>
      <c r="Q145" s="436">
        <v>44197</v>
      </c>
      <c r="R145" s="436">
        <v>44561</v>
      </c>
      <c r="S145" s="435">
        <f t="shared" si="16"/>
        <v>0</v>
      </c>
      <c r="T145" s="435">
        <v>1</v>
      </c>
      <c r="U145" s="437">
        <f t="shared" si="15"/>
        <v>1</v>
      </c>
      <c r="V145" s="435">
        <v>0</v>
      </c>
      <c r="W145" s="435">
        <v>0</v>
      </c>
      <c r="X145" s="435" t="s">
        <v>2958</v>
      </c>
      <c r="Y145" s="435">
        <v>0</v>
      </c>
      <c r="Z145" s="435">
        <v>0</v>
      </c>
      <c r="AA145" s="435" t="s">
        <v>2959</v>
      </c>
      <c r="AB145" s="435">
        <v>0</v>
      </c>
      <c r="AC145" s="435">
        <v>0</v>
      </c>
      <c r="AD145" s="438" t="s">
        <v>2960</v>
      </c>
      <c r="AE145" s="435">
        <v>0</v>
      </c>
      <c r="AF145" s="435">
        <v>0</v>
      </c>
      <c r="AG145" s="438" t="s">
        <v>2961</v>
      </c>
      <c r="AH145" s="435">
        <v>0</v>
      </c>
      <c r="AI145" s="435">
        <v>0</v>
      </c>
      <c r="AJ145" s="438" t="s">
        <v>2697</v>
      </c>
      <c r="AK145" s="435">
        <v>0</v>
      </c>
      <c r="AL145" s="428">
        <v>0</v>
      </c>
      <c r="AM145" s="431" t="s">
        <v>2962</v>
      </c>
      <c r="AN145" s="435">
        <v>1</v>
      </c>
      <c r="AO145" s="470">
        <v>0</v>
      </c>
      <c r="AP145" s="434" t="s">
        <v>2699</v>
      </c>
      <c r="AQ145" s="435">
        <v>0</v>
      </c>
      <c r="AR145" s="470">
        <v>0</v>
      </c>
      <c r="AS145" s="434" t="s">
        <v>1317</v>
      </c>
      <c r="AT145" s="435">
        <v>0</v>
      </c>
      <c r="AU145" s="433">
        <v>0</v>
      </c>
      <c r="AV145" s="434" t="s">
        <v>1465</v>
      </c>
      <c r="AW145" s="371">
        <v>0</v>
      </c>
      <c r="AX145" s="371"/>
      <c r="AY145" s="371"/>
      <c r="AZ145" s="371">
        <v>0</v>
      </c>
      <c r="BA145" s="371"/>
      <c r="BB145" s="371"/>
      <c r="BC145" s="371">
        <v>0</v>
      </c>
      <c r="BD145" s="40"/>
      <c r="BE145" s="40"/>
      <c r="BF145" s="366">
        <f t="shared" si="13"/>
        <v>1</v>
      </c>
      <c r="BG145" s="366">
        <f t="shared" si="14"/>
        <v>0</v>
      </c>
    </row>
    <row r="146" spans="2:59" s="58" customFormat="1" ht="52.5" customHeight="1">
      <c r="B146" s="363" t="s">
        <v>326</v>
      </c>
      <c r="C146" s="720" t="s">
        <v>2963</v>
      </c>
      <c r="D146" s="863"/>
      <c r="E146" s="816"/>
      <c r="F146" s="816"/>
      <c r="G146" s="825"/>
      <c r="H146" s="825"/>
      <c r="I146" s="435" t="s">
        <v>1466</v>
      </c>
      <c r="J146" s="435" t="s">
        <v>1039</v>
      </c>
      <c r="K146" s="435">
        <v>0.1</v>
      </c>
      <c r="L146" s="435" t="s">
        <v>334</v>
      </c>
      <c r="M146" s="435" t="s">
        <v>1065</v>
      </c>
      <c r="N146" s="435" t="s">
        <v>1467</v>
      </c>
      <c r="O146" s="435" t="s">
        <v>1438</v>
      </c>
      <c r="P146" s="435" t="s">
        <v>1439</v>
      </c>
      <c r="Q146" s="436">
        <v>44197</v>
      </c>
      <c r="R146" s="436">
        <v>44561</v>
      </c>
      <c r="S146" s="435">
        <f t="shared" si="16"/>
        <v>0</v>
      </c>
      <c r="T146" s="435">
        <v>1</v>
      </c>
      <c r="U146" s="437">
        <f t="shared" si="15"/>
        <v>1</v>
      </c>
      <c r="V146" s="435">
        <v>0</v>
      </c>
      <c r="W146" s="435">
        <v>0</v>
      </c>
      <c r="X146" s="435" t="s">
        <v>2964</v>
      </c>
      <c r="Y146" s="435">
        <v>0</v>
      </c>
      <c r="Z146" s="435">
        <v>0</v>
      </c>
      <c r="AA146" s="435" t="s">
        <v>2965</v>
      </c>
      <c r="AB146" s="435">
        <v>0</v>
      </c>
      <c r="AC146" s="435">
        <v>0</v>
      </c>
      <c r="AD146" s="438" t="s">
        <v>2966</v>
      </c>
      <c r="AE146" s="435">
        <v>0</v>
      </c>
      <c r="AF146" s="435">
        <v>0</v>
      </c>
      <c r="AG146" s="438" t="s">
        <v>2967</v>
      </c>
      <c r="AH146" s="435">
        <v>0</v>
      </c>
      <c r="AI146" s="435">
        <v>0</v>
      </c>
      <c r="AJ146" s="438" t="s">
        <v>2968</v>
      </c>
      <c r="AK146" s="435">
        <v>0</v>
      </c>
      <c r="AL146" s="428">
        <v>0</v>
      </c>
      <c r="AM146" s="431" t="s">
        <v>2969</v>
      </c>
      <c r="AN146" s="435">
        <v>0</v>
      </c>
      <c r="AO146" s="470">
        <v>0</v>
      </c>
      <c r="AP146" s="434" t="s">
        <v>2970</v>
      </c>
      <c r="AQ146" s="435">
        <v>0</v>
      </c>
      <c r="AR146" s="470">
        <v>0</v>
      </c>
      <c r="AS146" s="434" t="s">
        <v>1468</v>
      </c>
      <c r="AT146" s="435">
        <v>1</v>
      </c>
      <c r="AU146" s="433">
        <v>0</v>
      </c>
      <c r="AV146" s="434" t="s">
        <v>1469</v>
      </c>
      <c r="AW146" s="371">
        <v>0</v>
      </c>
      <c r="AX146" s="371"/>
      <c r="AY146" s="371"/>
      <c r="AZ146" s="371">
        <v>0</v>
      </c>
      <c r="BA146" s="371"/>
      <c r="BB146" s="371"/>
      <c r="BC146" s="371">
        <v>0</v>
      </c>
      <c r="BD146" s="40"/>
      <c r="BE146" s="40"/>
      <c r="BF146" s="366">
        <f t="shared" si="13"/>
        <v>1</v>
      </c>
      <c r="BG146" s="366">
        <f t="shared" si="14"/>
        <v>0</v>
      </c>
    </row>
    <row r="147" spans="2:59" s="58" customFormat="1" ht="52.5" customHeight="1">
      <c r="B147" s="363" t="s">
        <v>335</v>
      </c>
      <c r="C147" s="720" t="s">
        <v>2971</v>
      </c>
      <c r="D147" s="863"/>
      <c r="E147" s="816"/>
      <c r="F147" s="816"/>
      <c r="G147" s="825" t="s">
        <v>336</v>
      </c>
      <c r="H147" s="825" t="s">
        <v>1470</v>
      </c>
      <c r="I147" s="435" t="s">
        <v>1471</v>
      </c>
      <c r="J147" s="435" t="s">
        <v>1039</v>
      </c>
      <c r="K147" s="435">
        <v>0.1</v>
      </c>
      <c r="L147" s="435" t="s">
        <v>334</v>
      </c>
      <c r="M147" s="435" t="s">
        <v>74</v>
      </c>
      <c r="N147" s="435" t="s">
        <v>1472</v>
      </c>
      <c r="O147" s="435" t="s">
        <v>1438</v>
      </c>
      <c r="P147" s="435" t="s">
        <v>1439</v>
      </c>
      <c r="Q147" s="436">
        <v>44197</v>
      </c>
      <c r="R147" s="436">
        <v>44561</v>
      </c>
      <c r="S147" s="435">
        <f t="shared" si="16"/>
        <v>7</v>
      </c>
      <c r="T147" s="435">
        <v>2</v>
      </c>
      <c r="U147" s="437">
        <f t="shared" si="15"/>
        <v>2</v>
      </c>
      <c r="V147" s="435">
        <v>0</v>
      </c>
      <c r="W147" s="435">
        <v>0</v>
      </c>
      <c r="X147" s="435" t="s">
        <v>2972</v>
      </c>
      <c r="Y147" s="435">
        <v>0</v>
      </c>
      <c r="Z147" s="435">
        <v>0</v>
      </c>
      <c r="AA147" s="435" t="s">
        <v>2973</v>
      </c>
      <c r="AB147" s="435">
        <v>0</v>
      </c>
      <c r="AC147" s="435">
        <v>2</v>
      </c>
      <c r="AD147" s="438" t="s">
        <v>2974</v>
      </c>
      <c r="AE147" s="435">
        <v>0</v>
      </c>
      <c r="AF147" s="435">
        <v>1</v>
      </c>
      <c r="AG147" s="438" t="s">
        <v>2975</v>
      </c>
      <c r="AH147" s="435">
        <v>1</v>
      </c>
      <c r="AI147" s="435">
        <v>1</v>
      </c>
      <c r="AJ147" s="438" t="s">
        <v>2976</v>
      </c>
      <c r="AK147" s="435">
        <v>0</v>
      </c>
      <c r="AL147" s="428">
        <v>1</v>
      </c>
      <c r="AM147" s="431" t="s">
        <v>2977</v>
      </c>
      <c r="AN147" s="435">
        <v>1</v>
      </c>
      <c r="AO147" s="470">
        <v>0</v>
      </c>
      <c r="AP147" s="434" t="s">
        <v>2978</v>
      </c>
      <c r="AQ147" s="435">
        <v>0</v>
      </c>
      <c r="AR147" s="470">
        <v>2</v>
      </c>
      <c r="AS147" s="434" t="s">
        <v>1473</v>
      </c>
      <c r="AT147" s="435">
        <v>0</v>
      </c>
      <c r="AU147" s="433">
        <v>0</v>
      </c>
      <c r="AV147" s="434" t="s">
        <v>1474</v>
      </c>
      <c r="AW147" s="363">
        <v>0</v>
      </c>
      <c r="AX147" s="363"/>
      <c r="AY147" s="363"/>
      <c r="AZ147" s="363">
        <v>0</v>
      </c>
      <c r="BA147" s="363"/>
      <c r="BB147" s="363"/>
      <c r="BC147" s="213">
        <v>0</v>
      </c>
      <c r="BD147" s="366"/>
      <c r="BE147" s="366"/>
      <c r="BF147" s="366">
        <f t="shared" si="13"/>
        <v>2</v>
      </c>
      <c r="BG147" s="366">
        <f t="shared" si="14"/>
        <v>7</v>
      </c>
    </row>
    <row r="148" spans="2:59" s="58" customFormat="1" ht="52.5" customHeight="1">
      <c r="B148" s="363" t="s">
        <v>335</v>
      </c>
      <c r="C148" s="720" t="s">
        <v>2979</v>
      </c>
      <c r="D148" s="863"/>
      <c r="E148" s="816"/>
      <c r="F148" s="816"/>
      <c r="G148" s="825"/>
      <c r="H148" s="825"/>
      <c r="I148" s="435" t="s">
        <v>1475</v>
      </c>
      <c r="J148" s="435" t="s">
        <v>1039</v>
      </c>
      <c r="K148" s="435">
        <v>0.1</v>
      </c>
      <c r="L148" s="435" t="s">
        <v>334</v>
      </c>
      <c r="M148" s="435" t="s">
        <v>1065</v>
      </c>
      <c r="N148" s="435" t="s">
        <v>1476</v>
      </c>
      <c r="O148" s="435" t="s">
        <v>1438</v>
      </c>
      <c r="P148" s="435" t="s">
        <v>1439</v>
      </c>
      <c r="Q148" s="436">
        <v>44197</v>
      </c>
      <c r="R148" s="436">
        <v>44561</v>
      </c>
      <c r="S148" s="435">
        <f t="shared" si="16"/>
        <v>2</v>
      </c>
      <c r="T148" s="435">
        <v>1</v>
      </c>
      <c r="U148" s="437">
        <f t="shared" si="15"/>
        <v>1</v>
      </c>
      <c r="V148" s="435">
        <v>0</v>
      </c>
      <c r="W148" s="435">
        <v>0</v>
      </c>
      <c r="X148" s="435" t="s">
        <v>2980</v>
      </c>
      <c r="Y148" s="435">
        <v>0</v>
      </c>
      <c r="Z148" s="435">
        <v>1</v>
      </c>
      <c r="AA148" s="435" t="s">
        <v>2981</v>
      </c>
      <c r="AB148" s="435">
        <v>0</v>
      </c>
      <c r="AC148" s="435">
        <v>0</v>
      </c>
      <c r="AD148" s="438" t="s">
        <v>2982</v>
      </c>
      <c r="AE148" s="435">
        <v>0</v>
      </c>
      <c r="AF148" s="435">
        <v>0</v>
      </c>
      <c r="AG148" s="438" t="s">
        <v>2983</v>
      </c>
      <c r="AH148" s="435">
        <v>0</v>
      </c>
      <c r="AI148" s="435">
        <v>0</v>
      </c>
      <c r="AJ148" s="438" t="s">
        <v>2984</v>
      </c>
      <c r="AK148" s="435">
        <v>0</v>
      </c>
      <c r="AL148" s="428">
        <v>1</v>
      </c>
      <c r="AM148" s="431" t="s">
        <v>2985</v>
      </c>
      <c r="AN148" s="435">
        <v>0</v>
      </c>
      <c r="AO148" s="470">
        <v>0</v>
      </c>
      <c r="AP148" s="434" t="s">
        <v>2986</v>
      </c>
      <c r="AQ148" s="435">
        <v>0</v>
      </c>
      <c r="AR148" s="470">
        <v>0</v>
      </c>
      <c r="AS148" s="434" t="s">
        <v>1477</v>
      </c>
      <c r="AT148" s="435">
        <v>1</v>
      </c>
      <c r="AU148" s="433">
        <v>0</v>
      </c>
      <c r="AV148" s="434" t="s">
        <v>1478</v>
      </c>
      <c r="AW148" s="363">
        <v>0</v>
      </c>
      <c r="AX148" s="363"/>
      <c r="AY148" s="363"/>
      <c r="AZ148" s="363">
        <v>0</v>
      </c>
      <c r="BA148" s="363"/>
      <c r="BB148" s="363"/>
      <c r="BC148" s="213">
        <v>0</v>
      </c>
      <c r="BD148" s="366"/>
      <c r="BE148" s="366"/>
      <c r="BF148" s="366">
        <f t="shared" si="13"/>
        <v>1</v>
      </c>
      <c r="BG148" s="366">
        <f t="shared" si="14"/>
        <v>2</v>
      </c>
    </row>
    <row r="149" spans="2:59" s="58" customFormat="1" ht="52.5" customHeight="1">
      <c r="B149" s="363" t="s">
        <v>335</v>
      </c>
      <c r="C149" s="720" t="s">
        <v>2987</v>
      </c>
      <c r="D149" s="863"/>
      <c r="E149" s="816"/>
      <c r="F149" s="816"/>
      <c r="G149" s="825"/>
      <c r="H149" s="825"/>
      <c r="I149" s="435" t="s">
        <v>1479</v>
      </c>
      <c r="J149" s="435" t="s">
        <v>1039</v>
      </c>
      <c r="K149" s="435">
        <v>0.05</v>
      </c>
      <c r="L149" s="435" t="s">
        <v>334</v>
      </c>
      <c r="M149" s="435" t="s">
        <v>1065</v>
      </c>
      <c r="N149" s="435" t="s">
        <v>1480</v>
      </c>
      <c r="O149" s="435" t="s">
        <v>1438</v>
      </c>
      <c r="P149" s="435" t="s">
        <v>1439</v>
      </c>
      <c r="Q149" s="436">
        <v>44197</v>
      </c>
      <c r="R149" s="436">
        <v>44561</v>
      </c>
      <c r="S149" s="435">
        <f t="shared" si="16"/>
        <v>2</v>
      </c>
      <c r="T149" s="435">
        <v>1</v>
      </c>
      <c r="U149" s="437">
        <f t="shared" si="15"/>
        <v>1</v>
      </c>
      <c r="V149" s="435">
        <v>0</v>
      </c>
      <c r="W149" s="435">
        <v>1</v>
      </c>
      <c r="X149" s="435" t="s">
        <v>2988</v>
      </c>
      <c r="Y149" s="435">
        <v>1</v>
      </c>
      <c r="Z149" s="435">
        <v>0</v>
      </c>
      <c r="AA149" s="435" t="s">
        <v>2989</v>
      </c>
      <c r="AB149" s="435">
        <v>0</v>
      </c>
      <c r="AC149" s="435">
        <v>0</v>
      </c>
      <c r="AD149" s="438" t="s">
        <v>2989</v>
      </c>
      <c r="AE149" s="435">
        <v>0</v>
      </c>
      <c r="AF149" s="435">
        <v>0</v>
      </c>
      <c r="AG149" s="438" t="s">
        <v>2989</v>
      </c>
      <c r="AH149" s="435">
        <v>0</v>
      </c>
      <c r="AI149" s="435">
        <v>0</v>
      </c>
      <c r="AJ149" s="438" t="s">
        <v>2990</v>
      </c>
      <c r="AK149" s="435">
        <v>0</v>
      </c>
      <c r="AL149" s="428">
        <v>0</v>
      </c>
      <c r="AM149" s="431" t="s">
        <v>2989</v>
      </c>
      <c r="AN149" s="435">
        <v>0</v>
      </c>
      <c r="AO149" s="470">
        <v>1</v>
      </c>
      <c r="AP149" s="434" t="s">
        <v>2989</v>
      </c>
      <c r="AQ149" s="435">
        <v>0</v>
      </c>
      <c r="AR149" s="470">
        <v>0</v>
      </c>
      <c r="AS149" s="434" t="s">
        <v>1481</v>
      </c>
      <c r="AT149" s="435">
        <v>0</v>
      </c>
      <c r="AU149" s="433">
        <v>0</v>
      </c>
      <c r="AV149" s="434" t="s">
        <v>1482</v>
      </c>
      <c r="AW149" s="363">
        <v>0</v>
      </c>
      <c r="AX149" s="363"/>
      <c r="AY149" s="363"/>
      <c r="AZ149" s="363">
        <v>0</v>
      </c>
      <c r="BA149" s="363"/>
      <c r="BB149" s="363"/>
      <c r="BC149" s="213">
        <v>0</v>
      </c>
      <c r="BD149" s="366"/>
      <c r="BE149" s="366"/>
      <c r="BF149" s="366">
        <f t="shared" si="13"/>
        <v>1</v>
      </c>
      <c r="BG149" s="366">
        <f t="shared" si="14"/>
        <v>2</v>
      </c>
    </row>
    <row r="150" spans="2:59" s="58" customFormat="1" ht="52.5" customHeight="1">
      <c r="B150" s="363" t="s">
        <v>335</v>
      </c>
      <c r="C150" s="720" t="s">
        <v>2991</v>
      </c>
      <c r="D150" s="863"/>
      <c r="E150" s="816"/>
      <c r="F150" s="816"/>
      <c r="G150" s="825"/>
      <c r="H150" s="825"/>
      <c r="I150" s="435" t="s">
        <v>1483</v>
      </c>
      <c r="J150" s="435" t="s">
        <v>1039</v>
      </c>
      <c r="K150" s="435">
        <v>0.3</v>
      </c>
      <c r="L150" s="435" t="s">
        <v>334</v>
      </c>
      <c r="M150" s="435" t="s">
        <v>74</v>
      </c>
      <c r="N150" s="435" t="s">
        <v>1484</v>
      </c>
      <c r="O150" s="435" t="s">
        <v>1438</v>
      </c>
      <c r="P150" s="435" t="s">
        <v>1439</v>
      </c>
      <c r="Q150" s="436">
        <v>44197</v>
      </c>
      <c r="R150" s="436">
        <v>44561</v>
      </c>
      <c r="S150" s="435">
        <f t="shared" si="16"/>
        <v>2</v>
      </c>
      <c r="T150" s="435">
        <v>3</v>
      </c>
      <c r="U150" s="437">
        <f t="shared" si="15"/>
        <v>3</v>
      </c>
      <c r="V150" s="435">
        <v>0</v>
      </c>
      <c r="W150" s="435">
        <v>0</v>
      </c>
      <c r="X150" s="435" t="s">
        <v>2992</v>
      </c>
      <c r="Y150" s="435">
        <v>3</v>
      </c>
      <c r="Z150" s="435">
        <v>1</v>
      </c>
      <c r="AA150" s="435" t="s">
        <v>2993</v>
      </c>
      <c r="AB150" s="435">
        <v>0</v>
      </c>
      <c r="AC150" s="435">
        <v>0</v>
      </c>
      <c r="AD150" s="438" t="s">
        <v>2994</v>
      </c>
      <c r="AE150" s="435">
        <v>0</v>
      </c>
      <c r="AF150" s="435">
        <v>0</v>
      </c>
      <c r="AG150" s="438" t="s">
        <v>2995</v>
      </c>
      <c r="AH150" s="435">
        <v>0</v>
      </c>
      <c r="AI150" s="435">
        <v>0</v>
      </c>
      <c r="AJ150" s="438" t="s">
        <v>2996</v>
      </c>
      <c r="AK150" s="435">
        <v>0</v>
      </c>
      <c r="AL150" s="428">
        <v>0</v>
      </c>
      <c r="AM150" s="432" t="s">
        <v>2997</v>
      </c>
      <c r="AN150" s="435">
        <v>0</v>
      </c>
      <c r="AO150" s="470">
        <v>0</v>
      </c>
      <c r="AP150" s="434" t="s">
        <v>2998</v>
      </c>
      <c r="AQ150" s="435">
        <v>0</v>
      </c>
      <c r="AR150" s="470">
        <v>0</v>
      </c>
      <c r="AS150" s="434" t="s">
        <v>1485</v>
      </c>
      <c r="AT150" s="435">
        <v>0</v>
      </c>
      <c r="AU150" s="433">
        <v>1</v>
      </c>
      <c r="AV150" s="434" t="s">
        <v>1486</v>
      </c>
      <c r="AW150" s="371">
        <v>0</v>
      </c>
      <c r="AX150" s="371"/>
      <c r="AY150" s="371"/>
      <c r="AZ150" s="371">
        <v>0</v>
      </c>
      <c r="BA150" s="371"/>
      <c r="BB150" s="371"/>
      <c r="BC150" s="371">
        <v>0</v>
      </c>
      <c r="BD150" s="40"/>
      <c r="BE150" s="40"/>
      <c r="BF150" s="366">
        <f t="shared" si="13"/>
        <v>3</v>
      </c>
      <c r="BG150" s="366">
        <f t="shared" si="14"/>
        <v>2</v>
      </c>
    </row>
    <row r="151" spans="2:59" s="58" customFormat="1" ht="52.5" customHeight="1">
      <c r="B151" s="363" t="s">
        <v>335</v>
      </c>
      <c r="C151" s="720" t="s">
        <v>2999</v>
      </c>
      <c r="D151" s="863"/>
      <c r="E151" s="816"/>
      <c r="F151" s="816"/>
      <c r="G151" s="825"/>
      <c r="H151" s="825"/>
      <c r="I151" s="435" t="s">
        <v>1487</v>
      </c>
      <c r="J151" s="435" t="s">
        <v>1039</v>
      </c>
      <c r="K151" s="435">
        <v>0.1</v>
      </c>
      <c r="L151" s="435" t="s">
        <v>334</v>
      </c>
      <c r="M151" s="435" t="s">
        <v>74</v>
      </c>
      <c r="N151" s="435" t="s">
        <v>1488</v>
      </c>
      <c r="O151" s="435" t="s">
        <v>1438</v>
      </c>
      <c r="P151" s="435" t="s">
        <v>1439</v>
      </c>
      <c r="Q151" s="436">
        <v>44197</v>
      </c>
      <c r="R151" s="436">
        <v>44561</v>
      </c>
      <c r="S151" s="435">
        <f t="shared" si="16"/>
        <v>1</v>
      </c>
      <c r="T151" s="435">
        <v>2</v>
      </c>
      <c r="U151" s="437">
        <f t="shared" si="15"/>
        <v>2</v>
      </c>
      <c r="V151" s="435">
        <v>0</v>
      </c>
      <c r="W151" s="435">
        <v>0</v>
      </c>
      <c r="X151" s="435" t="s">
        <v>3000</v>
      </c>
      <c r="Y151" s="435">
        <v>0</v>
      </c>
      <c r="Z151" s="435">
        <v>0</v>
      </c>
      <c r="AA151" s="435" t="s">
        <v>3001</v>
      </c>
      <c r="AB151" s="435">
        <v>2</v>
      </c>
      <c r="AC151" s="435">
        <v>1</v>
      </c>
      <c r="AD151" s="438" t="s">
        <v>3002</v>
      </c>
      <c r="AE151" s="435">
        <v>0</v>
      </c>
      <c r="AF151" s="435">
        <v>0</v>
      </c>
      <c r="AG151" s="438" t="s">
        <v>3003</v>
      </c>
      <c r="AH151" s="435">
        <v>0</v>
      </c>
      <c r="AI151" s="435">
        <v>0</v>
      </c>
      <c r="AJ151" s="438" t="s">
        <v>3004</v>
      </c>
      <c r="AK151" s="435">
        <v>0</v>
      </c>
      <c r="AL151" s="428">
        <v>0</v>
      </c>
      <c r="AM151" s="432" t="s">
        <v>3005</v>
      </c>
      <c r="AN151" s="435">
        <v>0</v>
      </c>
      <c r="AO151" s="470">
        <v>0</v>
      </c>
      <c r="AP151" s="434" t="s">
        <v>3006</v>
      </c>
      <c r="AQ151" s="435">
        <v>0</v>
      </c>
      <c r="AR151" s="470">
        <v>0</v>
      </c>
      <c r="AS151" s="434" t="s">
        <v>1489</v>
      </c>
      <c r="AT151" s="435">
        <v>0</v>
      </c>
      <c r="AU151" s="433">
        <v>0</v>
      </c>
      <c r="AV151" s="434" t="s">
        <v>1490</v>
      </c>
      <c r="AW151" s="371">
        <v>0</v>
      </c>
      <c r="AX151" s="371"/>
      <c r="AY151" s="371"/>
      <c r="AZ151" s="371">
        <v>0</v>
      </c>
      <c r="BA151" s="371"/>
      <c r="BB151" s="371"/>
      <c r="BC151" s="371">
        <v>0</v>
      </c>
      <c r="BD151" s="40"/>
      <c r="BE151" s="40"/>
      <c r="BF151" s="366">
        <f t="shared" si="13"/>
        <v>2</v>
      </c>
      <c r="BG151" s="366">
        <f t="shared" si="14"/>
        <v>1</v>
      </c>
    </row>
    <row r="152" spans="2:59" s="58" customFormat="1" ht="52.5" customHeight="1">
      <c r="B152" s="363" t="s">
        <v>335</v>
      </c>
      <c r="C152" s="720" t="s">
        <v>3007</v>
      </c>
      <c r="D152" s="863"/>
      <c r="E152" s="816"/>
      <c r="F152" s="816"/>
      <c r="G152" s="825"/>
      <c r="H152" s="825"/>
      <c r="I152" s="435" t="s">
        <v>1491</v>
      </c>
      <c r="J152" s="435" t="s">
        <v>1039</v>
      </c>
      <c r="K152" s="435">
        <v>0.15</v>
      </c>
      <c r="L152" s="435" t="s">
        <v>334</v>
      </c>
      <c r="M152" s="435" t="s">
        <v>1065</v>
      </c>
      <c r="N152" s="435" t="s">
        <v>1492</v>
      </c>
      <c r="O152" s="435" t="s">
        <v>1438</v>
      </c>
      <c r="P152" s="435" t="s">
        <v>1439</v>
      </c>
      <c r="Q152" s="436">
        <v>44197</v>
      </c>
      <c r="R152" s="436">
        <v>44561</v>
      </c>
      <c r="S152" s="435">
        <f t="shared" si="16"/>
        <v>1</v>
      </c>
      <c r="T152" s="435">
        <v>1</v>
      </c>
      <c r="U152" s="437">
        <f t="shared" si="15"/>
        <v>1</v>
      </c>
      <c r="V152" s="435">
        <v>0</v>
      </c>
      <c r="W152" s="435">
        <v>0</v>
      </c>
      <c r="X152" s="435" t="s">
        <v>3008</v>
      </c>
      <c r="Y152" s="435">
        <v>0</v>
      </c>
      <c r="Z152" s="435">
        <v>1</v>
      </c>
      <c r="AA152" s="435" t="s">
        <v>3009</v>
      </c>
      <c r="AB152" s="435">
        <v>0</v>
      </c>
      <c r="AC152" s="435">
        <v>0</v>
      </c>
      <c r="AD152" s="438" t="s">
        <v>3010</v>
      </c>
      <c r="AE152" s="435">
        <v>0</v>
      </c>
      <c r="AF152" s="435">
        <v>0</v>
      </c>
      <c r="AG152" s="438" t="s">
        <v>3011</v>
      </c>
      <c r="AH152" s="435">
        <v>0</v>
      </c>
      <c r="AI152" s="435">
        <v>0</v>
      </c>
      <c r="AJ152" s="438" t="s">
        <v>3012</v>
      </c>
      <c r="AK152" s="435">
        <v>0</v>
      </c>
      <c r="AL152" s="428">
        <v>0</v>
      </c>
      <c r="AM152" s="432" t="s">
        <v>3013</v>
      </c>
      <c r="AN152" s="435">
        <v>0</v>
      </c>
      <c r="AO152" s="470">
        <v>0</v>
      </c>
      <c r="AP152" s="434" t="s">
        <v>3014</v>
      </c>
      <c r="AQ152" s="435">
        <v>0</v>
      </c>
      <c r="AR152" s="470">
        <v>0</v>
      </c>
      <c r="AS152" s="434" t="s">
        <v>1493</v>
      </c>
      <c r="AT152" s="435">
        <v>1</v>
      </c>
      <c r="AU152" s="433">
        <v>0</v>
      </c>
      <c r="AV152" s="434" t="s">
        <v>1494</v>
      </c>
      <c r="AW152" s="371">
        <v>0</v>
      </c>
      <c r="AX152" s="371"/>
      <c r="AY152" s="371"/>
      <c r="AZ152" s="371">
        <v>0</v>
      </c>
      <c r="BA152" s="371"/>
      <c r="BB152" s="371"/>
      <c r="BC152" s="371">
        <v>0</v>
      </c>
      <c r="BD152" s="40"/>
      <c r="BE152" s="40"/>
      <c r="BF152" s="366">
        <f t="shared" si="13"/>
        <v>1</v>
      </c>
      <c r="BG152" s="366">
        <f t="shared" si="14"/>
        <v>1</v>
      </c>
    </row>
    <row r="153" spans="2:59" s="58" customFormat="1" ht="52.5" customHeight="1">
      <c r="B153" s="363" t="s">
        <v>335</v>
      </c>
      <c r="C153" s="720" t="s">
        <v>3015</v>
      </c>
      <c r="D153" s="863"/>
      <c r="E153" s="816"/>
      <c r="F153" s="816"/>
      <c r="G153" s="825"/>
      <c r="H153" s="825"/>
      <c r="I153" s="435" t="s">
        <v>1495</v>
      </c>
      <c r="J153" s="435" t="s">
        <v>1039</v>
      </c>
      <c r="K153" s="435">
        <v>0.2</v>
      </c>
      <c r="L153" s="435" t="s">
        <v>334</v>
      </c>
      <c r="M153" s="435" t="s">
        <v>1065</v>
      </c>
      <c r="N153" s="435" t="s">
        <v>50</v>
      </c>
      <c r="O153" s="435" t="s">
        <v>1438</v>
      </c>
      <c r="P153" s="435" t="s">
        <v>1439</v>
      </c>
      <c r="Q153" s="436">
        <v>44197</v>
      </c>
      <c r="R153" s="436">
        <v>44561</v>
      </c>
      <c r="S153" s="435">
        <f t="shared" si="16"/>
        <v>1</v>
      </c>
      <c r="T153" s="435">
        <v>1</v>
      </c>
      <c r="U153" s="437">
        <f t="shared" si="15"/>
        <v>1</v>
      </c>
      <c r="V153" s="435">
        <v>0</v>
      </c>
      <c r="W153" s="435">
        <v>0</v>
      </c>
      <c r="X153" s="435" t="s">
        <v>3016</v>
      </c>
      <c r="Y153" s="435">
        <v>0</v>
      </c>
      <c r="Z153" s="435">
        <v>0</v>
      </c>
      <c r="AA153" s="435" t="s">
        <v>3017</v>
      </c>
      <c r="AB153" s="435">
        <v>0</v>
      </c>
      <c r="AC153" s="435">
        <v>1</v>
      </c>
      <c r="AD153" s="438" t="s">
        <v>3018</v>
      </c>
      <c r="AE153" s="435">
        <v>0</v>
      </c>
      <c r="AF153" s="435">
        <v>0</v>
      </c>
      <c r="AG153" s="438" t="s">
        <v>3019</v>
      </c>
      <c r="AH153" s="435">
        <v>0</v>
      </c>
      <c r="AI153" s="435">
        <v>0</v>
      </c>
      <c r="AJ153" s="438" t="s">
        <v>3020</v>
      </c>
      <c r="AK153" s="435">
        <v>0</v>
      </c>
      <c r="AL153" s="428">
        <v>0</v>
      </c>
      <c r="AM153" s="432" t="s">
        <v>3021</v>
      </c>
      <c r="AN153" s="435">
        <v>0</v>
      </c>
      <c r="AO153" s="470">
        <v>0</v>
      </c>
      <c r="AP153" s="434" t="s">
        <v>3021</v>
      </c>
      <c r="AQ153" s="435">
        <v>0</v>
      </c>
      <c r="AR153" s="470">
        <v>0</v>
      </c>
      <c r="AS153" s="434" t="s">
        <v>1496</v>
      </c>
      <c r="AT153" s="435">
        <v>1</v>
      </c>
      <c r="AU153" s="433">
        <v>0</v>
      </c>
      <c r="AV153" s="434" t="s">
        <v>1497</v>
      </c>
      <c r="AW153" s="371">
        <v>0</v>
      </c>
      <c r="AX153" s="371"/>
      <c r="AY153" s="371"/>
      <c r="AZ153" s="371">
        <v>0</v>
      </c>
      <c r="BA153" s="371"/>
      <c r="BB153" s="371"/>
      <c r="BC153" s="371">
        <v>0</v>
      </c>
      <c r="BD153" s="40"/>
      <c r="BE153" s="40"/>
      <c r="BF153" s="366">
        <f t="shared" si="13"/>
        <v>1</v>
      </c>
      <c r="BG153" s="366">
        <f t="shared" si="14"/>
        <v>1</v>
      </c>
    </row>
    <row r="154" spans="2:59" s="58" customFormat="1" ht="52.5" customHeight="1">
      <c r="B154" s="363" t="s">
        <v>342</v>
      </c>
      <c r="C154" s="720" t="s">
        <v>3022</v>
      </c>
      <c r="D154" s="863"/>
      <c r="E154" s="816"/>
      <c r="F154" s="816"/>
      <c r="G154" s="825" t="s">
        <v>1498</v>
      </c>
      <c r="H154" s="825" t="s">
        <v>1499</v>
      </c>
      <c r="I154" s="435" t="s">
        <v>1500</v>
      </c>
      <c r="J154" s="435" t="s">
        <v>1039</v>
      </c>
      <c r="K154" s="435">
        <v>0.15</v>
      </c>
      <c r="L154" s="435" t="s">
        <v>334</v>
      </c>
      <c r="M154" s="435" t="s">
        <v>1065</v>
      </c>
      <c r="N154" s="435" t="s">
        <v>1501</v>
      </c>
      <c r="O154" s="435" t="s">
        <v>1438</v>
      </c>
      <c r="P154" s="435" t="s">
        <v>1439</v>
      </c>
      <c r="Q154" s="436">
        <v>44197</v>
      </c>
      <c r="R154" s="436">
        <v>44561</v>
      </c>
      <c r="S154" s="435">
        <f t="shared" si="16"/>
        <v>0</v>
      </c>
      <c r="T154" s="435">
        <v>1</v>
      </c>
      <c r="U154" s="437">
        <f t="shared" si="15"/>
        <v>1</v>
      </c>
      <c r="V154" s="435">
        <v>0</v>
      </c>
      <c r="W154" s="435">
        <v>0</v>
      </c>
      <c r="X154" s="435" t="s">
        <v>3023</v>
      </c>
      <c r="Y154" s="435">
        <v>0</v>
      </c>
      <c r="Z154" s="435">
        <v>0</v>
      </c>
      <c r="AA154" s="435" t="s">
        <v>3024</v>
      </c>
      <c r="AB154" s="435">
        <v>0</v>
      </c>
      <c r="AC154" s="435">
        <v>0</v>
      </c>
      <c r="AD154" s="438" t="s">
        <v>3025</v>
      </c>
      <c r="AE154" s="435">
        <v>0</v>
      </c>
      <c r="AF154" s="435">
        <v>0</v>
      </c>
      <c r="AG154" s="438" t="s">
        <v>3026</v>
      </c>
      <c r="AH154" s="435">
        <v>0</v>
      </c>
      <c r="AI154" s="435">
        <v>0</v>
      </c>
      <c r="AJ154" s="438" t="s">
        <v>3027</v>
      </c>
      <c r="AK154" s="435">
        <v>0</v>
      </c>
      <c r="AL154" s="428">
        <v>0</v>
      </c>
      <c r="AM154" s="432" t="s">
        <v>3028</v>
      </c>
      <c r="AN154" s="435">
        <v>0</v>
      </c>
      <c r="AO154" s="470"/>
      <c r="AP154" s="456" t="s">
        <v>3028</v>
      </c>
      <c r="AQ154" s="435">
        <v>0</v>
      </c>
      <c r="AR154" s="470">
        <v>0</v>
      </c>
      <c r="AS154" s="456" t="s">
        <v>1502</v>
      </c>
      <c r="AT154" s="435">
        <v>0</v>
      </c>
      <c r="AU154" s="433">
        <v>0</v>
      </c>
      <c r="AV154" s="456" t="s">
        <v>1449</v>
      </c>
      <c r="AW154" s="363">
        <v>0</v>
      </c>
      <c r="AX154" s="363"/>
      <c r="AY154" s="363"/>
      <c r="AZ154" s="363">
        <v>0</v>
      </c>
      <c r="BA154" s="363"/>
      <c r="BB154" s="363"/>
      <c r="BC154" s="213">
        <v>1</v>
      </c>
      <c r="BD154" s="366"/>
      <c r="BE154" s="366"/>
      <c r="BF154" s="366">
        <f t="shared" si="13"/>
        <v>0</v>
      </c>
      <c r="BG154" s="366">
        <f t="shared" si="14"/>
        <v>0</v>
      </c>
    </row>
    <row r="155" spans="2:59" s="58" customFormat="1" ht="60" customHeight="1">
      <c r="B155" s="363" t="s">
        <v>342</v>
      </c>
      <c r="C155" s="720" t="s">
        <v>3029</v>
      </c>
      <c r="D155" s="863"/>
      <c r="E155" s="816"/>
      <c r="F155" s="816"/>
      <c r="G155" s="825"/>
      <c r="H155" s="825"/>
      <c r="I155" s="435" t="s">
        <v>1503</v>
      </c>
      <c r="J155" s="435" t="s">
        <v>1039</v>
      </c>
      <c r="K155" s="435">
        <v>0.15</v>
      </c>
      <c r="L155" s="435" t="s">
        <v>334</v>
      </c>
      <c r="M155" s="435" t="s">
        <v>90</v>
      </c>
      <c r="N155" s="435" t="s">
        <v>1016</v>
      </c>
      <c r="O155" s="435" t="s">
        <v>1438</v>
      </c>
      <c r="P155" s="435" t="s">
        <v>1439</v>
      </c>
      <c r="Q155" s="436">
        <v>44197</v>
      </c>
      <c r="R155" s="436">
        <v>44561</v>
      </c>
      <c r="S155" s="435">
        <f t="shared" si="16"/>
        <v>0</v>
      </c>
      <c r="T155" s="435">
        <v>0.5</v>
      </c>
      <c r="U155" s="437">
        <f t="shared" si="15"/>
        <v>0.5</v>
      </c>
      <c r="V155" s="435">
        <v>0</v>
      </c>
      <c r="W155" s="435">
        <v>0</v>
      </c>
      <c r="X155" s="435" t="s">
        <v>3030</v>
      </c>
      <c r="Y155" s="435">
        <v>0</v>
      </c>
      <c r="Z155" s="439">
        <v>0</v>
      </c>
      <c r="AA155" s="435" t="s">
        <v>3031</v>
      </c>
      <c r="AB155" s="435">
        <v>0</v>
      </c>
      <c r="AC155" s="439">
        <v>0</v>
      </c>
      <c r="AD155" s="438" t="s">
        <v>3032</v>
      </c>
      <c r="AE155" s="435">
        <v>0</v>
      </c>
      <c r="AF155" s="439">
        <v>0</v>
      </c>
      <c r="AG155" s="438" t="s">
        <v>3033</v>
      </c>
      <c r="AH155" s="435">
        <v>0</v>
      </c>
      <c r="AI155" s="441">
        <v>0</v>
      </c>
      <c r="AJ155" s="438" t="s">
        <v>3034</v>
      </c>
      <c r="AK155" s="435">
        <v>0</v>
      </c>
      <c r="AL155" s="428">
        <v>0</v>
      </c>
      <c r="AM155" s="432" t="s">
        <v>3035</v>
      </c>
      <c r="AN155" s="435">
        <v>0</v>
      </c>
      <c r="AO155" s="470">
        <v>0</v>
      </c>
      <c r="AP155" s="434" t="s">
        <v>3035</v>
      </c>
      <c r="AQ155" s="435">
        <v>0.1</v>
      </c>
      <c r="AR155" s="470">
        <v>0</v>
      </c>
      <c r="AS155" s="434" t="s">
        <v>1504</v>
      </c>
      <c r="AT155" s="440">
        <v>0.1</v>
      </c>
      <c r="AU155" s="433">
        <v>0</v>
      </c>
      <c r="AV155" s="434" t="s">
        <v>1505</v>
      </c>
      <c r="AW155" s="60">
        <v>0.1</v>
      </c>
      <c r="AX155" s="363"/>
      <c r="AY155" s="363"/>
      <c r="AZ155" s="60">
        <v>0.1</v>
      </c>
      <c r="BA155" s="363"/>
      <c r="BB155" s="363"/>
      <c r="BC155" s="285">
        <v>0.1</v>
      </c>
      <c r="BD155" s="366"/>
      <c r="BE155" s="366"/>
      <c r="BF155" s="366">
        <f t="shared" si="13"/>
        <v>0.2</v>
      </c>
      <c r="BG155" s="366">
        <f t="shared" si="14"/>
        <v>0</v>
      </c>
    </row>
    <row r="156" spans="2:59" s="58" customFormat="1" ht="52.5" customHeight="1">
      <c r="B156" s="363" t="s">
        <v>342</v>
      </c>
      <c r="C156" s="720" t="s">
        <v>3036</v>
      </c>
      <c r="D156" s="863"/>
      <c r="E156" s="816"/>
      <c r="F156" s="816"/>
      <c r="G156" s="825"/>
      <c r="H156" s="825"/>
      <c r="I156" s="435" t="s">
        <v>1506</v>
      </c>
      <c r="J156" s="435" t="s">
        <v>1039</v>
      </c>
      <c r="K156" s="435">
        <v>0.15</v>
      </c>
      <c r="L156" s="435" t="s">
        <v>334</v>
      </c>
      <c r="M156" s="435" t="s">
        <v>1065</v>
      </c>
      <c r="N156" s="435" t="s">
        <v>1507</v>
      </c>
      <c r="O156" s="435" t="s">
        <v>1438</v>
      </c>
      <c r="P156" s="435" t="s">
        <v>1439</v>
      </c>
      <c r="Q156" s="436">
        <v>44197</v>
      </c>
      <c r="R156" s="436">
        <v>44561</v>
      </c>
      <c r="S156" s="435">
        <f t="shared" si="16"/>
        <v>0</v>
      </c>
      <c r="T156" s="435">
        <v>1</v>
      </c>
      <c r="U156" s="437">
        <f t="shared" si="15"/>
        <v>1</v>
      </c>
      <c r="V156" s="435">
        <v>0</v>
      </c>
      <c r="W156" s="435">
        <v>0</v>
      </c>
      <c r="X156" s="435" t="s">
        <v>3037</v>
      </c>
      <c r="Y156" s="435">
        <v>0</v>
      </c>
      <c r="Z156" s="435">
        <v>0</v>
      </c>
      <c r="AA156" s="435" t="s">
        <v>3038</v>
      </c>
      <c r="AB156" s="435">
        <v>0</v>
      </c>
      <c r="AC156" s="435">
        <v>0</v>
      </c>
      <c r="AD156" s="438" t="s">
        <v>3039</v>
      </c>
      <c r="AE156" s="435">
        <v>0</v>
      </c>
      <c r="AF156" s="435">
        <v>0</v>
      </c>
      <c r="AG156" s="438" t="s">
        <v>3040</v>
      </c>
      <c r="AH156" s="435">
        <v>0</v>
      </c>
      <c r="AI156" s="435">
        <v>0</v>
      </c>
      <c r="AJ156" s="438" t="s">
        <v>3041</v>
      </c>
      <c r="AK156" s="435">
        <v>1</v>
      </c>
      <c r="AL156" s="428">
        <v>0</v>
      </c>
      <c r="AM156" s="432" t="s">
        <v>3042</v>
      </c>
      <c r="AN156" s="435">
        <v>0</v>
      </c>
      <c r="AO156" s="470"/>
      <c r="AP156" s="434" t="s">
        <v>3042</v>
      </c>
      <c r="AQ156" s="435">
        <v>0</v>
      </c>
      <c r="AR156" s="470">
        <v>0</v>
      </c>
      <c r="AS156" s="434" t="s">
        <v>1508</v>
      </c>
      <c r="AT156" s="435">
        <v>0</v>
      </c>
      <c r="AU156" s="433">
        <v>0</v>
      </c>
      <c r="AV156" s="434" t="s">
        <v>1509</v>
      </c>
      <c r="AW156" s="371">
        <v>0</v>
      </c>
      <c r="AX156" s="371"/>
      <c r="AY156" s="371"/>
      <c r="AZ156" s="371">
        <v>0</v>
      </c>
      <c r="BA156" s="371"/>
      <c r="BB156" s="371"/>
      <c r="BC156" s="371">
        <v>0</v>
      </c>
      <c r="BD156" s="40"/>
      <c r="BE156" s="40"/>
      <c r="BF156" s="366">
        <f t="shared" si="13"/>
        <v>1</v>
      </c>
      <c r="BG156" s="366">
        <f t="shared" si="14"/>
        <v>0</v>
      </c>
    </row>
    <row r="157" spans="2:59" s="58" customFormat="1" ht="52.5" customHeight="1">
      <c r="B157" s="363" t="s">
        <v>342</v>
      </c>
      <c r="C157" s="720" t="s">
        <v>3043</v>
      </c>
      <c r="D157" s="863"/>
      <c r="E157" s="816"/>
      <c r="F157" s="816"/>
      <c r="G157" s="825"/>
      <c r="H157" s="825"/>
      <c r="I157" s="435" t="s">
        <v>1510</v>
      </c>
      <c r="J157" s="435" t="s">
        <v>1039</v>
      </c>
      <c r="K157" s="435">
        <v>0.2</v>
      </c>
      <c r="L157" s="435" t="s">
        <v>334</v>
      </c>
      <c r="M157" s="435" t="s">
        <v>1065</v>
      </c>
      <c r="N157" s="435" t="s">
        <v>1511</v>
      </c>
      <c r="O157" s="435" t="s">
        <v>1438</v>
      </c>
      <c r="P157" s="435" t="s">
        <v>1439</v>
      </c>
      <c r="Q157" s="436">
        <v>44197</v>
      </c>
      <c r="R157" s="436">
        <v>44561</v>
      </c>
      <c r="S157" s="435">
        <f t="shared" si="16"/>
        <v>0.5</v>
      </c>
      <c r="T157" s="435">
        <v>1</v>
      </c>
      <c r="U157" s="437">
        <f t="shared" si="15"/>
        <v>1</v>
      </c>
      <c r="V157" s="435">
        <v>0</v>
      </c>
      <c r="W157" s="435">
        <v>0</v>
      </c>
      <c r="X157" s="435" t="s">
        <v>3044</v>
      </c>
      <c r="Y157" s="435">
        <v>0</v>
      </c>
      <c r="Z157" s="435">
        <v>0</v>
      </c>
      <c r="AA157" s="435" t="s">
        <v>3045</v>
      </c>
      <c r="AB157" s="435">
        <v>0</v>
      </c>
      <c r="AC157" s="435">
        <v>0</v>
      </c>
      <c r="AD157" s="438" t="s">
        <v>3046</v>
      </c>
      <c r="AE157" s="435">
        <v>0</v>
      </c>
      <c r="AF157" s="435">
        <v>0</v>
      </c>
      <c r="AG157" s="438" t="s">
        <v>3047</v>
      </c>
      <c r="AH157" s="435">
        <v>0</v>
      </c>
      <c r="AI157" s="435">
        <v>0</v>
      </c>
      <c r="AJ157" s="438" t="s">
        <v>3048</v>
      </c>
      <c r="AK157" s="435">
        <v>0</v>
      </c>
      <c r="AL157" s="428" t="s">
        <v>1512</v>
      </c>
      <c r="AM157" s="508" t="s">
        <v>3049</v>
      </c>
      <c r="AN157" s="435">
        <v>0</v>
      </c>
      <c r="AO157" s="470"/>
      <c r="AP157" s="509" t="s">
        <v>3050</v>
      </c>
      <c r="AQ157" s="435">
        <v>0</v>
      </c>
      <c r="AR157" s="470">
        <v>0</v>
      </c>
      <c r="AS157" s="509" t="s">
        <v>1513</v>
      </c>
      <c r="AT157" s="435">
        <v>0</v>
      </c>
      <c r="AU157" s="433">
        <v>0</v>
      </c>
      <c r="AV157" s="509" t="s">
        <v>1514</v>
      </c>
      <c r="AW157" s="371">
        <v>0</v>
      </c>
      <c r="AX157" s="371"/>
      <c r="AY157" s="371"/>
      <c r="AZ157" s="371">
        <v>0</v>
      </c>
      <c r="BA157" s="371"/>
      <c r="BB157" s="371"/>
      <c r="BC157" s="371">
        <v>1</v>
      </c>
      <c r="BD157" s="40"/>
      <c r="BE157" s="40"/>
      <c r="BF157" s="366">
        <f t="shared" si="13"/>
        <v>0</v>
      </c>
      <c r="BG157" s="366">
        <f t="shared" si="14"/>
        <v>0.5</v>
      </c>
    </row>
    <row r="158" spans="2:59" s="58" customFormat="1" ht="52.5" customHeight="1">
      <c r="B158" s="363" t="s">
        <v>342</v>
      </c>
      <c r="C158" s="720" t="s">
        <v>3051</v>
      </c>
      <c r="D158" s="863"/>
      <c r="E158" s="816"/>
      <c r="F158" s="816"/>
      <c r="G158" s="825"/>
      <c r="H158" s="825"/>
      <c r="I158" s="435" t="s">
        <v>1515</v>
      </c>
      <c r="J158" s="435" t="s">
        <v>1039</v>
      </c>
      <c r="K158" s="435">
        <v>0.2</v>
      </c>
      <c r="L158" s="435" t="s">
        <v>334</v>
      </c>
      <c r="M158" s="435" t="s">
        <v>1065</v>
      </c>
      <c r="N158" s="435" t="s">
        <v>1484</v>
      </c>
      <c r="O158" s="435" t="s">
        <v>1438</v>
      </c>
      <c r="P158" s="435" t="s">
        <v>1439</v>
      </c>
      <c r="Q158" s="436">
        <v>44197</v>
      </c>
      <c r="R158" s="436">
        <v>44561</v>
      </c>
      <c r="S158" s="435">
        <f t="shared" si="16"/>
        <v>0.23000000000000004</v>
      </c>
      <c r="T158" s="435">
        <v>1</v>
      </c>
      <c r="U158" s="437">
        <f t="shared" si="15"/>
        <v>1</v>
      </c>
      <c r="V158" s="435">
        <v>0</v>
      </c>
      <c r="W158" s="435">
        <v>0.01</v>
      </c>
      <c r="X158" s="435" t="s">
        <v>3052</v>
      </c>
      <c r="Y158" s="435">
        <v>0</v>
      </c>
      <c r="Z158" s="435">
        <v>0</v>
      </c>
      <c r="AA158" s="435" t="s">
        <v>3053</v>
      </c>
      <c r="AB158" s="435">
        <v>0</v>
      </c>
      <c r="AC158" s="435">
        <v>0</v>
      </c>
      <c r="AD158" s="438" t="s">
        <v>3054</v>
      </c>
      <c r="AE158" s="435">
        <v>0</v>
      </c>
      <c r="AF158" s="435" t="s">
        <v>3055</v>
      </c>
      <c r="AG158" s="438" t="s">
        <v>3056</v>
      </c>
      <c r="AH158" s="435">
        <v>1</v>
      </c>
      <c r="AI158" s="435">
        <v>0.1</v>
      </c>
      <c r="AJ158" s="438" t="s">
        <v>3057</v>
      </c>
      <c r="AK158" s="435">
        <v>0</v>
      </c>
      <c r="AL158" s="428" t="s">
        <v>210</v>
      </c>
      <c r="AM158" s="432" t="s">
        <v>3058</v>
      </c>
      <c r="AN158" s="435">
        <v>0</v>
      </c>
      <c r="AO158" s="470">
        <v>0.01</v>
      </c>
      <c r="AP158" s="456" t="s">
        <v>3059</v>
      </c>
      <c r="AQ158" s="435">
        <v>0</v>
      </c>
      <c r="AR158" s="470">
        <v>0</v>
      </c>
      <c r="AS158" s="456" t="s">
        <v>1516</v>
      </c>
      <c r="AT158" s="435">
        <v>0</v>
      </c>
      <c r="AU158" s="433">
        <v>0</v>
      </c>
      <c r="AV158" s="456" t="s">
        <v>1517</v>
      </c>
      <c r="AW158" s="371">
        <v>0</v>
      </c>
      <c r="AX158" s="371"/>
      <c r="AY158" s="371"/>
      <c r="AZ158" s="371">
        <v>0</v>
      </c>
      <c r="BA158" s="371"/>
      <c r="BB158" s="371"/>
      <c r="BC158" s="371">
        <v>0</v>
      </c>
      <c r="BD158" s="40"/>
      <c r="BE158" s="40"/>
      <c r="BF158" s="366">
        <f t="shared" si="13"/>
        <v>1</v>
      </c>
      <c r="BG158" s="366">
        <f t="shared" si="14"/>
        <v>0.23000000000000004</v>
      </c>
    </row>
    <row r="159" spans="2:59" s="58" customFormat="1" ht="63.75" customHeight="1">
      <c r="B159" s="363" t="s">
        <v>342</v>
      </c>
      <c r="C159" s="720" t="s">
        <v>3060</v>
      </c>
      <c r="D159" s="863"/>
      <c r="E159" s="816"/>
      <c r="F159" s="816"/>
      <c r="G159" s="825"/>
      <c r="H159" s="825"/>
      <c r="I159" s="435" t="s">
        <v>1518</v>
      </c>
      <c r="J159" s="435" t="s">
        <v>1039</v>
      </c>
      <c r="K159" s="435">
        <v>0.15</v>
      </c>
      <c r="L159" s="435" t="s">
        <v>334</v>
      </c>
      <c r="M159" s="435" t="s">
        <v>1065</v>
      </c>
      <c r="N159" s="435" t="s">
        <v>1519</v>
      </c>
      <c r="O159" s="435" t="s">
        <v>1438</v>
      </c>
      <c r="P159" s="435" t="s">
        <v>1439</v>
      </c>
      <c r="Q159" s="436">
        <v>44197</v>
      </c>
      <c r="R159" s="436">
        <v>44561</v>
      </c>
      <c r="S159" s="435">
        <f t="shared" si="16"/>
        <v>0</v>
      </c>
      <c r="T159" s="435">
        <v>1</v>
      </c>
      <c r="U159" s="437">
        <f t="shared" si="15"/>
        <v>1</v>
      </c>
      <c r="V159" s="435">
        <v>0</v>
      </c>
      <c r="W159" s="435">
        <v>0</v>
      </c>
      <c r="X159" s="435" t="s">
        <v>3061</v>
      </c>
      <c r="Y159" s="435">
        <v>0</v>
      </c>
      <c r="Z159" s="435">
        <v>0</v>
      </c>
      <c r="AA159" s="435" t="s">
        <v>3061</v>
      </c>
      <c r="AB159" s="435">
        <v>0</v>
      </c>
      <c r="AC159" s="435">
        <v>0</v>
      </c>
      <c r="AD159" s="438" t="s">
        <v>3062</v>
      </c>
      <c r="AE159" s="435">
        <v>0</v>
      </c>
      <c r="AF159" s="435">
        <v>0</v>
      </c>
      <c r="AG159" s="438" t="s">
        <v>3063</v>
      </c>
      <c r="AH159" s="435">
        <v>1</v>
      </c>
      <c r="AI159" s="435">
        <v>0</v>
      </c>
      <c r="AJ159" s="438" t="s">
        <v>3064</v>
      </c>
      <c r="AK159" s="435">
        <v>0</v>
      </c>
      <c r="AL159" s="428">
        <v>0</v>
      </c>
      <c r="AM159" s="432" t="s">
        <v>3065</v>
      </c>
      <c r="AN159" s="435">
        <v>0</v>
      </c>
      <c r="AO159" s="470">
        <v>0</v>
      </c>
      <c r="AP159" s="434" t="s">
        <v>3066</v>
      </c>
      <c r="AQ159" s="435">
        <v>0</v>
      </c>
      <c r="AR159" s="470">
        <v>0</v>
      </c>
      <c r="AS159" s="434" t="s">
        <v>1520</v>
      </c>
      <c r="AT159" s="435">
        <v>0</v>
      </c>
      <c r="AU159" s="433">
        <v>0</v>
      </c>
      <c r="AV159" s="434" t="s">
        <v>1521</v>
      </c>
      <c r="AW159" s="371">
        <v>0</v>
      </c>
      <c r="AX159" s="371"/>
      <c r="AY159" s="371"/>
      <c r="AZ159" s="371">
        <v>0</v>
      </c>
      <c r="BA159" s="371"/>
      <c r="BB159" s="371"/>
      <c r="BC159" s="371">
        <v>0</v>
      </c>
      <c r="BD159" s="40"/>
      <c r="BE159" s="40"/>
      <c r="BF159" s="366">
        <f t="shared" si="13"/>
        <v>1</v>
      </c>
      <c r="BG159" s="366">
        <f t="shared" si="14"/>
        <v>0</v>
      </c>
    </row>
    <row r="160" spans="2:59" s="58" customFormat="1" ht="52.5" customHeight="1">
      <c r="B160" s="363" t="s">
        <v>350</v>
      </c>
      <c r="C160" s="720" t="s">
        <v>3067</v>
      </c>
      <c r="D160" s="863"/>
      <c r="E160" s="816"/>
      <c r="F160" s="816"/>
      <c r="G160" s="825" t="s">
        <v>351</v>
      </c>
      <c r="H160" s="825" t="s">
        <v>1522</v>
      </c>
      <c r="I160" s="435" t="s">
        <v>1523</v>
      </c>
      <c r="J160" s="435" t="s">
        <v>1039</v>
      </c>
      <c r="K160" s="435">
        <v>0.2</v>
      </c>
      <c r="L160" s="435" t="s">
        <v>334</v>
      </c>
      <c r="M160" s="435" t="s">
        <v>90</v>
      </c>
      <c r="N160" s="435" t="s">
        <v>50</v>
      </c>
      <c r="O160" s="435" t="s">
        <v>1438</v>
      </c>
      <c r="P160" s="435" t="s">
        <v>1439</v>
      </c>
      <c r="Q160" s="436">
        <v>44197</v>
      </c>
      <c r="R160" s="436">
        <v>44561</v>
      </c>
      <c r="S160" s="435">
        <f t="shared" si="16"/>
        <v>0.6</v>
      </c>
      <c r="T160" s="435">
        <v>1</v>
      </c>
      <c r="U160" s="437">
        <f t="shared" si="15"/>
        <v>0.89999999999999991</v>
      </c>
      <c r="V160" s="435">
        <v>0</v>
      </c>
      <c r="W160" s="435">
        <v>0</v>
      </c>
      <c r="X160" s="435" t="s">
        <v>3068</v>
      </c>
      <c r="Y160" s="435">
        <v>0.1</v>
      </c>
      <c r="Z160" s="439">
        <v>0.1</v>
      </c>
      <c r="AA160" s="435" t="s">
        <v>3069</v>
      </c>
      <c r="AB160" s="440">
        <v>0.1</v>
      </c>
      <c r="AC160" s="440">
        <v>0.1</v>
      </c>
      <c r="AD160" s="438" t="s">
        <v>3070</v>
      </c>
      <c r="AE160" s="440">
        <v>0.1</v>
      </c>
      <c r="AF160" s="439">
        <v>0.1</v>
      </c>
      <c r="AG160" s="438" t="s">
        <v>3071</v>
      </c>
      <c r="AH160" s="440">
        <v>0</v>
      </c>
      <c r="AI160" s="441">
        <v>0.1</v>
      </c>
      <c r="AJ160" s="438" t="s">
        <v>3072</v>
      </c>
      <c r="AK160" s="440">
        <v>0.1</v>
      </c>
      <c r="AL160" s="428">
        <v>0</v>
      </c>
      <c r="AM160" s="432" t="s">
        <v>3073</v>
      </c>
      <c r="AN160" s="440">
        <v>0.1</v>
      </c>
      <c r="AO160" s="470">
        <v>0</v>
      </c>
      <c r="AP160" s="456" t="s">
        <v>3074</v>
      </c>
      <c r="AQ160" s="440">
        <v>0.1</v>
      </c>
      <c r="AR160" s="470">
        <v>0.1</v>
      </c>
      <c r="AS160" s="456" t="s">
        <v>1524</v>
      </c>
      <c r="AT160" s="440">
        <v>0.1</v>
      </c>
      <c r="AU160" s="433">
        <v>0.1</v>
      </c>
      <c r="AV160" s="456" t="s">
        <v>1525</v>
      </c>
      <c r="AW160" s="60">
        <v>0.1</v>
      </c>
      <c r="AX160" s="363"/>
      <c r="AY160" s="363"/>
      <c r="AZ160" s="60">
        <v>0.1</v>
      </c>
      <c r="BA160" s="363"/>
      <c r="BB160" s="363"/>
      <c r="BC160" s="285">
        <v>0</v>
      </c>
      <c r="BD160" s="366"/>
      <c r="BE160" s="366"/>
      <c r="BF160" s="366">
        <f t="shared" si="13"/>
        <v>0.7</v>
      </c>
      <c r="BG160" s="366">
        <f t="shared" si="14"/>
        <v>0.6</v>
      </c>
    </row>
    <row r="161" spans="2:59" s="58" customFormat="1" ht="52.5" customHeight="1">
      <c r="B161" s="363" t="s">
        <v>350</v>
      </c>
      <c r="C161" s="720" t="s">
        <v>3075</v>
      </c>
      <c r="D161" s="863"/>
      <c r="E161" s="816"/>
      <c r="F161" s="816"/>
      <c r="G161" s="825"/>
      <c r="H161" s="825"/>
      <c r="I161" s="435" t="s">
        <v>1526</v>
      </c>
      <c r="J161" s="435" t="s">
        <v>1039</v>
      </c>
      <c r="K161" s="435">
        <v>0.05</v>
      </c>
      <c r="L161" s="435" t="s">
        <v>334</v>
      </c>
      <c r="M161" s="435" t="s">
        <v>1065</v>
      </c>
      <c r="N161" s="435" t="s">
        <v>1527</v>
      </c>
      <c r="O161" s="435" t="s">
        <v>1438</v>
      </c>
      <c r="P161" s="435" t="s">
        <v>1439</v>
      </c>
      <c r="Q161" s="436">
        <v>44197</v>
      </c>
      <c r="R161" s="436">
        <v>44561</v>
      </c>
      <c r="S161" s="435">
        <f t="shared" si="16"/>
        <v>1</v>
      </c>
      <c r="T161" s="435">
        <v>1</v>
      </c>
      <c r="U161" s="437">
        <f t="shared" si="15"/>
        <v>1</v>
      </c>
      <c r="V161" s="435">
        <v>0</v>
      </c>
      <c r="W161" s="435">
        <v>0</v>
      </c>
      <c r="X161" s="435"/>
      <c r="Y161" s="435">
        <v>0</v>
      </c>
      <c r="Z161" s="435">
        <v>0</v>
      </c>
      <c r="AA161" s="435" t="s">
        <v>3076</v>
      </c>
      <c r="AB161" s="435">
        <v>0</v>
      </c>
      <c r="AC161" s="435">
        <v>0</v>
      </c>
      <c r="AD161" s="510" t="s">
        <v>3077</v>
      </c>
      <c r="AE161" s="435">
        <v>1</v>
      </c>
      <c r="AF161" s="435">
        <v>0</v>
      </c>
      <c r="AG161" s="438" t="s">
        <v>3078</v>
      </c>
      <c r="AH161" s="435">
        <v>0</v>
      </c>
      <c r="AI161" s="435">
        <v>0</v>
      </c>
      <c r="AJ161" s="438" t="s">
        <v>3079</v>
      </c>
      <c r="AK161" s="435">
        <v>0</v>
      </c>
      <c r="AL161" s="428">
        <v>0</v>
      </c>
      <c r="AM161" s="432" t="s">
        <v>3080</v>
      </c>
      <c r="AN161" s="435">
        <v>0</v>
      </c>
      <c r="AO161" s="470">
        <v>1</v>
      </c>
      <c r="AP161" s="456" t="s">
        <v>3081</v>
      </c>
      <c r="AQ161" s="435">
        <v>0</v>
      </c>
      <c r="AR161" s="470">
        <v>0</v>
      </c>
      <c r="AS161" s="456" t="s">
        <v>1528</v>
      </c>
      <c r="AT161" s="435">
        <v>0</v>
      </c>
      <c r="AU161" s="433">
        <v>0</v>
      </c>
      <c r="AV161" s="456" t="s">
        <v>1529</v>
      </c>
      <c r="AW161" s="363">
        <v>0</v>
      </c>
      <c r="AX161" s="363"/>
      <c r="AY161" s="363"/>
      <c r="AZ161" s="363">
        <v>0</v>
      </c>
      <c r="BA161" s="363"/>
      <c r="BB161" s="363"/>
      <c r="BC161" s="213">
        <v>0</v>
      </c>
      <c r="BD161" s="366"/>
      <c r="BE161" s="366"/>
      <c r="BF161" s="366">
        <f t="shared" si="13"/>
        <v>1</v>
      </c>
      <c r="BG161" s="366">
        <f t="shared" si="14"/>
        <v>1</v>
      </c>
    </row>
    <row r="162" spans="2:59" s="58" customFormat="1" ht="52.5" customHeight="1">
      <c r="B162" s="363" t="s">
        <v>350</v>
      </c>
      <c r="C162" s="720" t="s">
        <v>3082</v>
      </c>
      <c r="D162" s="863"/>
      <c r="E162" s="816"/>
      <c r="F162" s="816"/>
      <c r="G162" s="825"/>
      <c r="H162" s="825"/>
      <c r="I162" s="435" t="s">
        <v>3083</v>
      </c>
      <c r="J162" s="435" t="s">
        <v>1039</v>
      </c>
      <c r="K162" s="435">
        <v>0.05</v>
      </c>
      <c r="L162" s="435" t="s">
        <v>334</v>
      </c>
      <c r="M162" s="435" t="s">
        <v>74</v>
      </c>
      <c r="N162" s="435" t="s">
        <v>31</v>
      </c>
      <c r="O162" s="435" t="s">
        <v>1438</v>
      </c>
      <c r="P162" s="435" t="s">
        <v>1439</v>
      </c>
      <c r="Q162" s="436">
        <v>44197</v>
      </c>
      <c r="R162" s="436">
        <v>44561</v>
      </c>
      <c r="S162" s="435">
        <f t="shared" si="16"/>
        <v>0</v>
      </c>
      <c r="T162" s="435">
        <v>2</v>
      </c>
      <c r="U162" s="437">
        <f t="shared" si="15"/>
        <v>2</v>
      </c>
      <c r="V162" s="435">
        <v>0</v>
      </c>
      <c r="W162" s="435">
        <v>0</v>
      </c>
      <c r="X162" s="435" t="s">
        <v>3084</v>
      </c>
      <c r="Y162" s="435">
        <v>1</v>
      </c>
      <c r="Z162" s="435">
        <v>0</v>
      </c>
      <c r="AA162" s="435" t="s">
        <v>3085</v>
      </c>
      <c r="AB162" s="435">
        <v>0</v>
      </c>
      <c r="AC162" s="435">
        <v>0</v>
      </c>
      <c r="AD162" s="438" t="s">
        <v>3086</v>
      </c>
      <c r="AE162" s="435">
        <v>0</v>
      </c>
      <c r="AF162" s="435">
        <v>0</v>
      </c>
      <c r="AG162" s="438" t="s">
        <v>3087</v>
      </c>
      <c r="AH162" s="435">
        <v>0</v>
      </c>
      <c r="AI162" s="435">
        <v>0</v>
      </c>
      <c r="AJ162" s="510" t="s">
        <v>3088</v>
      </c>
      <c r="AK162" s="435">
        <v>0</v>
      </c>
      <c r="AL162" s="428">
        <v>0</v>
      </c>
      <c r="AM162" s="432" t="s">
        <v>3089</v>
      </c>
      <c r="AN162" s="435">
        <v>0</v>
      </c>
      <c r="AO162" s="470">
        <v>0</v>
      </c>
      <c r="AP162" s="456" t="s">
        <v>3090</v>
      </c>
      <c r="AQ162" s="435">
        <v>1</v>
      </c>
      <c r="AR162" s="470">
        <v>0</v>
      </c>
      <c r="AS162" s="456" t="s">
        <v>1530</v>
      </c>
      <c r="AT162" s="435">
        <v>0</v>
      </c>
      <c r="AU162" s="433">
        <v>0</v>
      </c>
      <c r="AV162" s="456" t="s">
        <v>1531</v>
      </c>
      <c r="AW162" s="371">
        <v>0</v>
      </c>
      <c r="AX162" s="371"/>
      <c r="AY162" s="371"/>
      <c r="AZ162" s="371">
        <v>0</v>
      </c>
      <c r="BA162" s="371"/>
      <c r="BB162" s="371"/>
      <c r="BC162" s="371">
        <v>0</v>
      </c>
      <c r="BD162" s="40"/>
      <c r="BE162" s="40"/>
      <c r="BF162" s="366">
        <f t="shared" si="13"/>
        <v>2</v>
      </c>
      <c r="BG162" s="366">
        <f t="shared" si="14"/>
        <v>0</v>
      </c>
    </row>
    <row r="163" spans="2:59" s="58" customFormat="1" ht="52.5" customHeight="1">
      <c r="B163" s="363" t="s">
        <v>350</v>
      </c>
      <c r="C163" s="720" t="s">
        <v>3091</v>
      </c>
      <c r="D163" s="863"/>
      <c r="E163" s="816"/>
      <c r="F163" s="816"/>
      <c r="G163" s="825"/>
      <c r="H163" s="825"/>
      <c r="I163" s="435" t="s">
        <v>1532</v>
      </c>
      <c r="J163" s="435" t="s">
        <v>1039</v>
      </c>
      <c r="K163" s="435">
        <v>0.05</v>
      </c>
      <c r="L163" s="435" t="s">
        <v>334</v>
      </c>
      <c r="M163" s="435" t="s">
        <v>74</v>
      </c>
      <c r="N163" s="435" t="s">
        <v>1533</v>
      </c>
      <c r="O163" s="435" t="s">
        <v>1438</v>
      </c>
      <c r="P163" s="435" t="s">
        <v>1439</v>
      </c>
      <c r="Q163" s="436">
        <v>44197</v>
      </c>
      <c r="R163" s="436">
        <v>44561</v>
      </c>
      <c r="S163" s="435">
        <f t="shared" si="16"/>
        <v>0</v>
      </c>
      <c r="T163" s="435">
        <v>15</v>
      </c>
      <c r="U163" s="437">
        <f t="shared" si="15"/>
        <v>15</v>
      </c>
      <c r="V163" s="435">
        <v>0</v>
      </c>
      <c r="W163" s="435">
        <v>0</v>
      </c>
      <c r="X163" s="435" t="s">
        <v>3092</v>
      </c>
      <c r="Y163" s="435">
        <v>0</v>
      </c>
      <c r="Z163" s="435">
        <v>0</v>
      </c>
      <c r="AA163" s="435" t="s">
        <v>3093</v>
      </c>
      <c r="AB163" s="435">
        <v>0</v>
      </c>
      <c r="AC163" s="435">
        <v>0</v>
      </c>
      <c r="AD163" s="438" t="s">
        <v>3094</v>
      </c>
      <c r="AE163" s="435">
        <v>0</v>
      </c>
      <c r="AF163" s="435">
        <v>0</v>
      </c>
      <c r="AG163" s="438" t="s">
        <v>3095</v>
      </c>
      <c r="AH163" s="435">
        <v>0</v>
      </c>
      <c r="AI163" s="435">
        <v>0</v>
      </c>
      <c r="AJ163" s="438" t="s">
        <v>3096</v>
      </c>
      <c r="AK163" s="435">
        <v>0</v>
      </c>
      <c r="AL163" s="428">
        <v>0</v>
      </c>
      <c r="AM163" s="432" t="s">
        <v>3097</v>
      </c>
      <c r="AN163" s="435">
        <v>0</v>
      </c>
      <c r="AO163" s="470">
        <v>0</v>
      </c>
      <c r="AP163" s="456" t="s">
        <v>3098</v>
      </c>
      <c r="AQ163" s="435">
        <v>0</v>
      </c>
      <c r="AR163" s="470">
        <v>0</v>
      </c>
      <c r="AS163" s="456" t="s">
        <v>1534</v>
      </c>
      <c r="AT163" s="435">
        <v>0</v>
      </c>
      <c r="AU163" s="433">
        <v>0</v>
      </c>
      <c r="AV163" s="456" t="s">
        <v>1535</v>
      </c>
      <c r="AW163" s="363">
        <v>0</v>
      </c>
      <c r="AX163" s="363"/>
      <c r="AY163" s="363"/>
      <c r="AZ163" s="363">
        <v>0</v>
      </c>
      <c r="BA163" s="363"/>
      <c r="BB163" s="363"/>
      <c r="BC163" s="213">
        <v>15</v>
      </c>
      <c r="BD163" s="366"/>
      <c r="BE163" s="366"/>
      <c r="BF163" s="366">
        <f t="shared" si="13"/>
        <v>0</v>
      </c>
      <c r="BG163" s="366">
        <f t="shared" si="14"/>
        <v>0</v>
      </c>
    </row>
    <row r="164" spans="2:59" s="58" customFormat="1" ht="52.5" customHeight="1">
      <c r="B164" s="363" t="s">
        <v>350</v>
      </c>
      <c r="C164" s="720" t="s">
        <v>3099</v>
      </c>
      <c r="D164" s="863"/>
      <c r="E164" s="816"/>
      <c r="F164" s="816"/>
      <c r="G164" s="825"/>
      <c r="H164" s="825"/>
      <c r="I164" s="435" t="s">
        <v>1536</v>
      </c>
      <c r="J164" s="435" t="s">
        <v>1039</v>
      </c>
      <c r="K164" s="435">
        <v>0.15</v>
      </c>
      <c r="L164" s="435" t="s">
        <v>334</v>
      </c>
      <c r="M164" s="435" t="s">
        <v>1065</v>
      </c>
      <c r="N164" s="435" t="s">
        <v>1480</v>
      </c>
      <c r="O164" s="435" t="s">
        <v>1438</v>
      </c>
      <c r="P164" s="435" t="s">
        <v>1439</v>
      </c>
      <c r="Q164" s="436">
        <v>44197</v>
      </c>
      <c r="R164" s="436">
        <v>44561</v>
      </c>
      <c r="S164" s="435">
        <f t="shared" si="16"/>
        <v>0</v>
      </c>
      <c r="T164" s="435">
        <v>1</v>
      </c>
      <c r="U164" s="437">
        <f t="shared" si="15"/>
        <v>1</v>
      </c>
      <c r="V164" s="435">
        <v>0</v>
      </c>
      <c r="W164" s="435">
        <v>0</v>
      </c>
      <c r="X164" s="435" t="s">
        <v>3100</v>
      </c>
      <c r="Y164" s="435">
        <v>0</v>
      </c>
      <c r="Z164" s="435">
        <v>0</v>
      </c>
      <c r="AA164" s="435" t="s">
        <v>3101</v>
      </c>
      <c r="AB164" s="435">
        <v>0</v>
      </c>
      <c r="AC164" s="435">
        <v>0</v>
      </c>
      <c r="AD164" s="438" t="s">
        <v>3102</v>
      </c>
      <c r="AE164" s="435">
        <v>0</v>
      </c>
      <c r="AF164" s="435">
        <v>0</v>
      </c>
      <c r="AG164" s="438" t="s">
        <v>3103</v>
      </c>
      <c r="AH164" s="435">
        <v>0</v>
      </c>
      <c r="AI164" s="435">
        <v>0</v>
      </c>
      <c r="AJ164" s="438" t="s">
        <v>3104</v>
      </c>
      <c r="AK164" s="435">
        <v>0</v>
      </c>
      <c r="AL164" s="428">
        <v>0</v>
      </c>
      <c r="AM164" s="431" t="s">
        <v>3105</v>
      </c>
      <c r="AN164" s="435">
        <v>1</v>
      </c>
      <c r="AO164" s="470">
        <v>0</v>
      </c>
      <c r="AP164" s="434" t="s">
        <v>3106</v>
      </c>
      <c r="AQ164" s="435">
        <v>0</v>
      </c>
      <c r="AR164" s="470">
        <v>0</v>
      </c>
      <c r="AS164" s="434" t="s">
        <v>1537</v>
      </c>
      <c r="AT164" s="435">
        <v>0</v>
      </c>
      <c r="AU164" s="433">
        <v>0</v>
      </c>
      <c r="AV164" s="434" t="s">
        <v>1538</v>
      </c>
      <c r="AW164" s="371">
        <v>0</v>
      </c>
      <c r="AX164" s="371"/>
      <c r="AY164" s="371"/>
      <c r="AZ164" s="371">
        <v>0</v>
      </c>
      <c r="BA164" s="371"/>
      <c r="BB164" s="371"/>
      <c r="BC164" s="371">
        <v>0</v>
      </c>
      <c r="BD164" s="40"/>
      <c r="BE164" s="40"/>
      <c r="BF164" s="366">
        <f t="shared" si="13"/>
        <v>1</v>
      </c>
      <c r="BG164" s="366">
        <f t="shared" si="14"/>
        <v>0</v>
      </c>
    </row>
    <row r="165" spans="2:59" s="58" customFormat="1" ht="52.5" customHeight="1">
      <c r="B165" s="363" t="s">
        <v>350</v>
      </c>
      <c r="C165" s="720" t="s">
        <v>3107</v>
      </c>
      <c r="D165" s="863"/>
      <c r="E165" s="816"/>
      <c r="F165" s="816"/>
      <c r="G165" s="825"/>
      <c r="H165" s="825"/>
      <c r="I165" s="435" t="s">
        <v>1539</v>
      </c>
      <c r="J165" s="435" t="s">
        <v>1039</v>
      </c>
      <c r="K165" s="435">
        <v>0.05</v>
      </c>
      <c r="L165" s="435" t="s">
        <v>334</v>
      </c>
      <c r="M165" s="435" t="s">
        <v>1065</v>
      </c>
      <c r="N165" s="435" t="s">
        <v>1540</v>
      </c>
      <c r="O165" s="435" t="s">
        <v>1438</v>
      </c>
      <c r="P165" s="435" t="s">
        <v>1439</v>
      </c>
      <c r="Q165" s="436">
        <v>44197</v>
      </c>
      <c r="R165" s="436">
        <v>44561</v>
      </c>
      <c r="S165" s="435">
        <f t="shared" si="16"/>
        <v>0</v>
      </c>
      <c r="T165" s="435">
        <v>1</v>
      </c>
      <c r="U165" s="437">
        <f t="shared" si="15"/>
        <v>1</v>
      </c>
      <c r="V165" s="435">
        <v>0</v>
      </c>
      <c r="W165" s="435">
        <v>0</v>
      </c>
      <c r="X165" s="435" t="s">
        <v>3108</v>
      </c>
      <c r="Y165" s="435">
        <v>0</v>
      </c>
      <c r="Z165" s="435">
        <v>0</v>
      </c>
      <c r="AA165" s="435" t="s">
        <v>3109</v>
      </c>
      <c r="AB165" s="435">
        <v>0</v>
      </c>
      <c r="AC165" s="435">
        <v>0</v>
      </c>
      <c r="AD165" s="438" t="s">
        <v>3110</v>
      </c>
      <c r="AE165" s="435">
        <v>0</v>
      </c>
      <c r="AF165" s="435">
        <v>0</v>
      </c>
      <c r="AG165" s="438" t="s">
        <v>3111</v>
      </c>
      <c r="AH165" s="435">
        <v>0</v>
      </c>
      <c r="AI165" s="435">
        <v>0</v>
      </c>
      <c r="AJ165" s="438" t="s">
        <v>3112</v>
      </c>
      <c r="AK165" s="435">
        <v>0</v>
      </c>
      <c r="AL165" s="428">
        <v>0</v>
      </c>
      <c r="AM165" s="431" t="s">
        <v>3113</v>
      </c>
      <c r="AN165" s="435">
        <v>0</v>
      </c>
      <c r="AO165" s="470">
        <v>0</v>
      </c>
      <c r="AP165" s="434" t="s">
        <v>3114</v>
      </c>
      <c r="AQ165" s="435">
        <v>0</v>
      </c>
      <c r="AR165" s="470">
        <v>0</v>
      </c>
      <c r="AS165" s="434" t="s">
        <v>1541</v>
      </c>
      <c r="AT165" s="435">
        <v>0</v>
      </c>
      <c r="AU165" s="433">
        <v>0</v>
      </c>
      <c r="AV165" s="434" t="s">
        <v>1542</v>
      </c>
      <c r="AW165" s="363">
        <v>0</v>
      </c>
      <c r="AX165" s="363"/>
      <c r="AY165" s="363"/>
      <c r="AZ165" s="363">
        <v>0</v>
      </c>
      <c r="BA165" s="363"/>
      <c r="BB165" s="363"/>
      <c r="BC165" s="213">
        <v>1</v>
      </c>
      <c r="BD165" s="366"/>
      <c r="BE165" s="366"/>
      <c r="BF165" s="366">
        <f t="shared" si="13"/>
        <v>0</v>
      </c>
      <c r="BG165" s="366">
        <f t="shared" si="14"/>
        <v>0</v>
      </c>
    </row>
    <row r="166" spans="2:59" s="58" customFormat="1" ht="52.5" customHeight="1">
      <c r="B166" s="363" t="s">
        <v>350</v>
      </c>
      <c r="C166" s="720" t="s">
        <v>3115</v>
      </c>
      <c r="D166" s="863"/>
      <c r="E166" s="816"/>
      <c r="F166" s="816"/>
      <c r="G166" s="825"/>
      <c r="H166" s="825"/>
      <c r="I166" s="435" t="s">
        <v>1543</v>
      </c>
      <c r="J166" s="435" t="s">
        <v>1039</v>
      </c>
      <c r="K166" s="435">
        <v>0.1</v>
      </c>
      <c r="L166" s="435" t="s">
        <v>334</v>
      </c>
      <c r="M166" s="435" t="s">
        <v>74</v>
      </c>
      <c r="N166" s="435" t="s">
        <v>58</v>
      </c>
      <c r="O166" s="435" t="s">
        <v>1438</v>
      </c>
      <c r="P166" s="435" t="s">
        <v>1439</v>
      </c>
      <c r="Q166" s="436">
        <v>44197</v>
      </c>
      <c r="R166" s="436">
        <v>44561</v>
      </c>
      <c r="S166" s="435">
        <f t="shared" si="16"/>
        <v>6</v>
      </c>
      <c r="T166" s="435">
        <v>2</v>
      </c>
      <c r="U166" s="437">
        <f t="shared" si="15"/>
        <v>2</v>
      </c>
      <c r="V166" s="435">
        <v>0</v>
      </c>
      <c r="W166" s="435">
        <v>1</v>
      </c>
      <c r="X166" s="435" t="s">
        <v>3116</v>
      </c>
      <c r="Y166" s="435">
        <v>0</v>
      </c>
      <c r="Z166" s="435">
        <v>1</v>
      </c>
      <c r="AA166" s="435" t="s">
        <v>3117</v>
      </c>
      <c r="AB166" s="435">
        <v>1</v>
      </c>
      <c r="AC166" s="435">
        <v>1</v>
      </c>
      <c r="AD166" s="438" t="s">
        <v>3117</v>
      </c>
      <c r="AE166" s="435">
        <v>0</v>
      </c>
      <c r="AF166" s="435">
        <v>2</v>
      </c>
      <c r="AG166" s="438" t="s">
        <v>3118</v>
      </c>
      <c r="AH166" s="435">
        <v>0</v>
      </c>
      <c r="AI166" s="435">
        <v>0</v>
      </c>
      <c r="AJ166" s="438" t="s">
        <v>3119</v>
      </c>
      <c r="AK166" s="435">
        <v>0</v>
      </c>
      <c r="AL166" s="428">
        <v>0</v>
      </c>
      <c r="AM166" s="432" t="s">
        <v>3120</v>
      </c>
      <c r="AN166" s="435">
        <v>0</v>
      </c>
      <c r="AO166" s="470">
        <v>1</v>
      </c>
      <c r="AP166" s="434" t="s">
        <v>3121</v>
      </c>
      <c r="AQ166" s="435">
        <v>0</v>
      </c>
      <c r="AR166" s="470">
        <v>0</v>
      </c>
      <c r="AS166" s="434" t="s">
        <v>1544</v>
      </c>
      <c r="AT166" s="435">
        <v>0</v>
      </c>
      <c r="AU166" s="433">
        <v>0</v>
      </c>
      <c r="AV166" s="434" t="s">
        <v>1545</v>
      </c>
      <c r="AW166" s="363">
        <v>0</v>
      </c>
      <c r="AX166" s="363"/>
      <c r="AY166" s="363"/>
      <c r="AZ166" s="363">
        <v>0</v>
      </c>
      <c r="BA166" s="363"/>
      <c r="BB166" s="363"/>
      <c r="BC166" s="213">
        <v>1</v>
      </c>
      <c r="BD166" s="366"/>
      <c r="BE166" s="366"/>
      <c r="BF166" s="366">
        <f t="shared" si="13"/>
        <v>1</v>
      </c>
      <c r="BG166" s="366">
        <f t="shared" si="14"/>
        <v>6</v>
      </c>
    </row>
    <row r="167" spans="2:59" s="58" customFormat="1" ht="52.5" customHeight="1">
      <c r="B167" s="363" t="s">
        <v>350</v>
      </c>
      <c r="C167" s="720" t="s">
        <v>3122</v>
      </c>
      <c r="D167" s="863"/>
      <c r="E167" s="816"/>
      <c r="F167" s="816"/>
      <c r="G167" s="825"/>
      <c r="H167" s="825"/>
      <c r="I167" s="435" t="s">
        <v>1546</v>
      </c>
      <c r="J167" s="435" t="s">
        <v>1039</v>
      </c>
      <c r="K167" s="435">
        <v>0.15</v>
      </c>
      <c r="L167" s="435" t="s">
        <v>334</v>
      </c>
      <c r="M167" s="435" t="s">
        <v>1065</v>
      </c>
      <c r="N167" s="435" t="s">
        <v>1547</v>
      </c>
      <c r="O167" s="435" t="s">
        <v>1438</v>
      </c>
      <c r="P167" s="435" t="s">
        <v>1439</v>
      </c>
      <c r="Q167" s="436">
        <v>44197</v>
      </c>
      <c r="R167" s="436">
        <v>44561</v>
      </c>
      <c r="S167" s="435">
        <f t="shared" si="16"/>
        <v>0</v>
      </c>
      <c r="T167" s="435">
        <v>1</v>
      </c>
      <c r="U167" s="437">
        <f t="shared" si="15"/>
        <v>1</v>
      </c>
      <c r="V167" s="435">
        <v>0</v>
      </c>
      <c r="W167" s="435">
        <v>0</v>
      </c>
      <c r="X167" s="435" t="s">
        <v>3123</v>
      </c>
      <c r="Y167" s="435">
        <v>0</v>
      </c>
      <c r="Z167" s="435">
        <v>0</v>
      </c>
      <c r="AA167" s="435" t="s">
        <v>3124</v>
      </c>
      <c r="AB167" s="435">
        <v>0</v>
      </c>
      <c r="AC167" s="435">
        <v>0</v>
      </c>
      <c r="AD167" s="510" t="s">
        <v>3125</v>
      </c>
      <c r="AE167" s="435">
        <v>0</v>
      </c>
      <c r="AF167" s="435">
        <v>0</v>
      </c>
      <c r="AG167" s="438" t="s">
        <v>3126</v>
      </c>
      <c r="AH167" s="435">
        <v>0</v>
      </c>
      <c r="AI167" s="435">
        <v>0</v>
      </c>
      <c r="AJ167" s="438" t="s">
        <v>3127</v>
      </c>
      <c r="AK167" s="435">
        <v>0</v>
      </c>
      <c r="AL167" s="428">
        <v>0</v>
      </c>
      <c r="AM167" s="432" t="s">
        <v>3128</v>
      </c>
      <c r="AN167" s="435">
        <v>0</v>
      </c>
      <c r="AO167" s="470">
        <v>0</v>
      </c>
      <c r="AP167" s="434" t="s">
        <v>3129</v>
      </c>
      <c r="AQ167" s="435">
        <v>0</v>
      </c>
      <c r="AR167" s="470">
        <v>0</v>
      </c>
      <c r="AS167" s="434" t="s">
        <v>1548</v>
      </c>
      <c r="AT167" s="435">
        <v>0</v>
      </c>
      <c r="AU167" s="433">
        <v>0</v>
      </c>
      <c r="AV167" s="434" t="s">
        <v>1531</v>
      </c>
      <c r="AW167" s="371">
        <v>0</v>
      </c>
      <c r="AX167" s="371"/>
      <c r="AY167" s="371"/>
      <c r="AZ167" s="371">
        <v>0</v>
      </c>
      <c r="BA167" s="371"/>
      <c r="BB167" s="371"/>
      <c r="BC167" s="371">
        <v>1</v>
      </c>
      <c r="BD167" s="40"/>
      <c r="BE167" s="40"/>
      <c r="BF167" s="366">
        <f t="shared" si="13"/>
        <v>0</v>
      </c>
      <c r="BG167" s="366">
        <f t="shared" si="14"/>
        <v>0</v>
      </c>
    </row>
    <row r="168" spans="2:59" s="58" customFormat="1" ht="52.5" customHeight="1">
      <c r="B168" s="363" t="s">
        <v>350</v>
      </c>
      <c r="C168" s="720" t="s">
        <v>3130</v>
      </c>
      <c r="D168" s="863"/>
      <c r="E168" s="816"/>
      <c r="F168" s="816"/>
      <c r="G168" s="825"/>
      <c r="H168" s="825"/>
      <c r="I168" s="435" t="s">
        <v>1549</v>
      </c>
      <c r="J168" s="435" t="s">
        <v>1039</v>
      </c>
      <c r="K168" s="435">
        <v>0.05</v>
      </c>
      <c r="L168" s="435" t="s">
        <v>334</v>
      </c>
      <c r="M168" s="435" t="s">
        <v>1065</v>
      </c>
      <c r="N168" s="435" t="s">
        <v>1550</v>
      </c>
      <c r="O168" s="435" t="s">
        <v>1438</v>
      </c>
      <c r="P168" s="435" t="s">
        <v>1439</v>
      </c>
      <c r="Q168" s="436">
        <v>44197</v>
      </c>
      <c r="R168" s="436">
        <v>44561</v>
      </c>
      <c r="S168" s="435">
        <f t="shared" si="16"/>
        <v>0</v>
      </c>
      <c r="T168" s="435">
        <v>1</v>
      </c>
      <c r="U168" s="437">
        <f t="shared" si="15"/>
        <v>1</v>
      </c>
      <c r="V168" s="435">
        <v>0</v>
      </c>
      <c r="W168" s="435">
        <v>0</v>
      </c>
      <c r="X168" s="435" t="s">
        <v>3131</v>
      </c>
      <c r="Y168" s="435">
        <v>0</v>
      </c>
      <c r="Z168" s="435">
        <v>0</v>
      </c>
      <c r="AA168" s="435" t="s">
        <v>3132</v>
      </c>
      <c r="AB168" s="435">
        <v>0</v>
      </c>
      <c r="AC168" s="435">
        <v>0</v>
      </c>
      <c r="AD168" s="510" t="s">
        <v>3133</v>
      </c>
      <c r="AE168" s="435">
        <v>0</v>
      </c>
      <c r="AF168" s="435">
        <v>0</v>
      </c>
      <c r="AG168" s="438" t="s">
        <v>3134</v>
      </c>
      <c r="AH168" s="435">
        <v>0</v>
      </c>
      <c r="AI168" s="435">
        <v>0</v>
      </c>
      <c r="AJ168" s="438" t="s">
        <v>3135</v>
      </c>
      <c r="AK168" s="435">
        <v>0</v>
      </c>
      <c r="AL168" s="428">
        <v>0</v>
      </c>
      <c r="AM168" s="432" t="s">
        <v>3128</v>
      </c>
      <c r="AN168" s="435">
        <v>0</v>
      </c>
      <c r="AO168" s="470">
        <v>0</v>
      </c>
      <c r="AP168" s="434" t="s">
        <v>3136</v>
      </c>
      <c r="AQ168" s="435">
        <v>0</v>
      </c>
      <c r="AR168" s="470">
        <v>0</v>
      </c>
      <c r="AS168" s="434" t="s">
        <v>1551</v>
      </c>
      <c r="AT168" s="435">
        <v>0</v>
      </c>
      <c r="AU168" s="433">
        <v>0</v>
      </c>
      <c r="AV168" s="434" t="s">
        <v>1552</v>
      </c>
      <c r="AW168" s="371">
        <v>0</v>
      </c>
      <c r="AX168" s="371"/>
      <c r="AY168" s="371"/>
      <c r="AZ168" s="371">
        <v>0</v>
      </c>
      <c r="BA168" s="371"/>
      <c r="BB168" s="371"/>
      <c r="BC168" s="371">
        <v>1</v>
      </c>
      <c r="BD168" s="40"/>
      <c r="BE168" s="40"/>
      <c r="BF168" s="366">
        <f t="shared" si="13"/>
        <v>0</v>
      </c>
      <c r="BG168" s="366">
        <f t="shared" si="14"/>
        <v>0</v>
      </c>
    </row>
    <row r="169" spans="2:59" s="58" customFormat="1" ht="52.5" customHeight="1">
      <c r="B169" s="363" t="s">
        <v>350</v>
      </c>
      <c r="C169" s="720" t="s">
        <v>3137</v>
      </c>
      <c r="D169" s="863"/>
      <c r="E169" s="816"/>
      <c r="F169" s="816"/>
      <c r="G169" s="825"/>
      <c r="H169" s="825"/>
      <c r="I169" s="435" t="s">
        <v>1553</v>
      </c>
      <c r="J169" s="435" t="s">
        <v>1039</v>
      </c>
      <c r="K169" s="435">
        <v>0.05</v>
      </c>
      <c r="L169" s="435" t="s">
        <v>334</v>
      </c>
      <c r="M169" s="435" t="s">
        <v>1065</v>
      </c>
      <c r="N169" s="435" t="s">
        <v>50</v>
      </c>
      <c r="O169" s="435" t="s">
        <v>1438</v>
      </c>
      <c r="P169" s="435" t="s">
        <v>1439</v>
      </c>
      <c r="Q169" s="436">
        <v>44197</v>
      </c>
      <c r="R169" s="436">
        <v>44561</v>
      </c>
      <c r="S169" s="435">
        <f t="shared" si="16"/>
        <v>0</v>
      </c>
      <c r="T169" s="435">
        <v>1</v>
      </c>
      <c r="U169" s="437">
        <f t="shared" si="15"/>
        <v>1</v>
      </c>
      <c r="V169" s="435">
        <v>0</v>
      </c>
      <c r="W169" s="435">
        <v>0</v>
      </c>
      <c r="X169" s="435" t="s">
        <v>1449</v>
      </c>
      <c r="Y169" s="435">
        <v>0</v>
      </c>
      <c r="Z169" s="435">
        <v>0</v>
      </c>
      <c r="AA169" s="435" t="s">
        <v>1449</v>
      </c>
      <c r="AB169" s="435">
        <v>0</v>
      </c>
      <c r="AC169" s="435">
        <v>0</v>
      </c>
      <c r="AD169" s="438" t="s">
        <v>3138</v>
      </c>
      <c r="AE169" s="435">
        <v>0</v>
      </c>
      <c r="AF169" s="435">
        <v>0</v>
      </c>
      <c r="AG169" s="438" t="s">
        <v>3139</v>
      </c>
      <c r="AH169" s="435">
        <v>0</v>
      </c>
      <c r="AI169" s="435">
        <v>0</v>
      </c>
      <c r="AJ169" s="438" t="s">
        <v>3140</v>
      </c>
      <c r="AK169" s="435">
        <v>0</v>
      </c>
      <c r="AL169" s="428">
        <v>0</v>
      </c>
      <c r="AM169" s="432" t="s">
        <v>3141</v>
      </c>
      <c r="AN169" s="435">
        <v>0</v>
      </c>
      <c r="AO169" s="470">
        <v>0</v>
      </c>
      <c r="AP169" s="434" t="s">
        <v>1449</v>
      </c>
      <c r="AQ169" s="435">
        <v>0</v>
      </c>
      <c r="AR169" s="470">
        <v>0</v>
      </c>
      <c r="AS169" s="434" t="s">
        <v>1449</v>
      </c>
      <c r="AT169" s="435">
        <v>0</v>
      </c>
      <c r="AU169" s="433">
        <v>0</v>
      </c>
      <c r="AV169" s="434" t="s">
        <v>1449</v>
      </c>
      <c r="AW169" s="371">
        <v>0</v>
      </c>
      <c r="AX169" s="371"/>
      <c r="AY169" s="371"/>
      <c r="AZ169" s="371">
        <v>0</v>
      </c>
      <c r="BA169" s="371"/>
      <c r="BB169" s="371"/>
      <c r="BC169" s="371">
        <v>1</v>
      </c>
      <c r="BD169" s="40"/>
      <c r="BE169" s="40"/>
      <c r="BF169" s="366">
        <f t="shared" si="13"/>
        <v>0</v>
      </c>
      <c r="BG169" s="366">
        <f t="shared" si="14"/>
        <v>0</v>
      </c>
    </row>
    <row r="170" spans="2:59" s="58" customFormat="1" ht="52.5" customHeight="1">
      <c r="B170" s="363" t="s">
        <v>350</v>
      </c>
      <c r="C170" s="720" t="s">
        <v>3142</v>
      </c>
      <c r="D170" s="863"/>
      <c r="E170" s="816"/>
      <c r="F170" s="816"/>
      <c r="G170" s="825"/>
      <c r="H170" s="825"/>
      <c r="I170" s="435" t="s">
        <v>1554</v>
      </c>
      <c r="J170" s="435" t="s">
        <v>1039</v>
      </c>
      <c r="K170" s="435">
        <v>0.1</v>
      </c>
      <c r="L170" s="435" t="s">
        <v>334</v>
      </c>
      <c r="M170" s="435" t="s">
        <v>1065</v>
      </c>
      <c r="N170" s="435" t="s">
        <v>1555</v>
      </c>
      <c r="O170" s="435" t="s">
        <v>1438</v>
      </c>
      <c r="P170" s="435" t="s">
        <v>1439</v>
      </c>
      <c r="Q170" s="436">
        <v>44197</v>
      </c>
      <c r="R170" s="436">
        <v>44561</v>
      </c>
      <c r="S170" s="435">
        <f t="shared" si="16"/>
        <v>0</v>
      </c>
      <c r="T170" s="435">
        <v>1</v>
      </c>
      <c r="U170" s="437">
        <f t="shared" si="15"/>
        <v>1</v>
      </c>
      <c r="V170" s="435">
        <v>0</v>
      </c>
      <c r="W170" s="435">
        <v>0</v>
      </c>
      <c r="X170" s="435" t="s">
        <v>3143</v>
      </c>
      <c r="Y170" s="435">
        <v>0</v>
      </c>
      <c r="Z170" s="435">
        <v>0</v>
      </c>
      <c r="AA170" s="435" t="s">
        <v>3143</v>
      </c>
      <c r="AB170" s="435">
        <v>0</v>
      </c>
      <c r="AC170" s="435">
        <v>0</v>
      </c>
      <c r="AD170" s="438" t="s">
        <v>3144</v>
      </c>
      <c r="AE170" s="435">
        <v>0</v>
      </c>
      <c r="AF170" s="435">
        <v>0</v>
      </c>
      <c r="AG170" s="438" t="s">
        <v>3095</v>
      </c>
      <c r="AH170" s="435">
        <v>0</v>
      </c>
      <c r="AI170" s="435">
        <v>0</v>
      </c>
      <c r="AJ170" s="438" t="s">
        <v>3145</v>
      </c>
      <c r="AK170" s="435">
        <v>0</v>
      </c>
      <c r="AL170" s="428">
        <v>0</v>
      </c>
      <c r="AM170" s="432" t="s">
        <v>1556</v>
      </c>
      <c r="AN170" s="435">
        <v>0</v>
      </c>
      <c r="AO170" s="470">
        <v>0</v>
      </c>
      <c r="AP170" s="434" t="s">
        <v>1556</v>
      </c>
      <c r="AQ170" s="435">
        <v>0</v>
      </c>
      <c r="AR170" s="470">
        <v>0</v>
      </c>
      <c r="AS170" s="434" t="s">
        <v>1556</v>
      </c>
      <c r="AT170" s="435">
        <v>0</v>
      </c>
      <c r="AU170" s="433">
        <v>0</v>
      </c>
      <c r="AV170" s="434" t="s">
        <v>1449</v>
      </c>
      <c r="AW170" s="371">
        <v>0</v>
      </c>
      <c r="AX170" s="371"/>
      <c r="AY170" s="371"/>
      <c r="AZ170" s="371">
        <v>0</v>
      </c>
      <c r="BA170" s="371"/>
      <c r="BB170" s="371"/>
      <c r="BC170" s="371">
        <v>1</v>
      </c>
      <c r="BD170" s="40"/>
      <c r="BE170" s="40"/>
      <c r="BF170" s="366">
        <f t="shared" si="13"/>
        <v>0</v>
      </c>
      <c r="BG170" s="366">
        <f t="shared" si="14"/>
        <v>0</v>
      </c>
    </row>
    <row r="171" spans="2:59" s="58" customFormat="1" ht="52.5" customHeight="1">
      <c r="B171" s="363" t="s">
        <v>356</v>
      </c>
      <c r="C171" s="720" t="s">
        <v>3146</v>
      </c>
      <c r="D171" s="863"/>
      <c r="E171" s="816"/>
      <c r="F171" s="816"/>
      <c r="G171" s="825" t="s">
        <v>357</v>
      </c>
      <c r="H171" s="825" t="s">
        <v>1557</v>
      </c>
      <c r="I171" s="435" t="s">
        <v>1558</v>
      </c>
      <c r="J171" s="435" t="s">
        <v>1039</v>
      </c>
      <c r="K171" s="435">
        <v>0.2</v>
      </c>
      <c r="L171" s="435" t="s">
        <v>334</v>
      </c>
      <c r="M171" s="435" t="s">
        <v>1065</v>
      </c>
      <c r="N171" s="435" t="s">
        <v>1480</v>
      </c>
      <c r="O171" s="435" t="s">
        <v>1438</v>
      </c>
      <c r="P171" s="435" t="s">
        <v>1439</v>
      </c>
      <c r="Q171" s="436">
        <v>44197</v>
      </c>
      <c r="R171" s="436">
        <v>44561</v>
      </c>
      <c r="S171" s="435">
        <f t="shared" si="16"/>
        <v>1</v>
      </c>
      <c r="T171" s="435">
        <v>1</v>
      </c>
      <c r="U171" s="437">
        <f t="shared" si="15"/>
        <v>1</v>
      </c>
      <c r="V171" s="435">
        <v>0</v>
      </c>
      <c r="W171" s="435">
        <v>0</v>
      </c>
      <c r="X171" s="435" t="s">
        <v>3084</v>
      </c>
      <c r="Y171" s="435">
        <v>0</v>
      </c>
      <c r="Z171" s="435">
        <v>0</v>
      </c>
      <c r="AA171" s="435" t="s">
        <v>3147</v>
      </c>
      <c r="AB171" s="435">
        <v>0</v>
      </c>
      <c r="AC171" s="435">
        <v>0</v>
      </c>
      <c r="AD171" s="438" t="s">
        <v>3147</v>
      </c>
      <c r="AE171" s="435">
        <v>0</v>
      </c>
      <c r="AF171" s="435">
        <v>0</v>
      </c>
      <c r="AG171" s="438" t="s">
        <v>3148</v>
      </c>
      <c r="AH171" s="435">
        <v>0</v>
      </c>
      <c r="AI171" s="435">
        <v>0</v>
      </c>
      <c r="AJ171" s="438" t="s">
        <v>3149</v>
      </c>
      <c r="AK171" s="435">
        <v>0</v>
      </c>
      <c r="AL171" s="428">
        <v>0</v>
      </c>
      <c r="AM171" s="432" t="s">
        <v>3150</v>
      </c>
      <c r="AN171" s="435">
        <v>0</v>
      </c>
      <c r="AO171" s="470">
        <v>0</v>
      </c>
      <c r="AP171" s="434" t="s">
        <v>3151</v>
      </c>
      <c r="AQ171" s="435">
        <v>0</v>
      </c>
      <c r="AR171" s="470">
        <v>0</v>
      </c>
      <c r="AS171" s="434" t="s">
        <v>1559</v>
      </c>
      <c r="AT171" s="435">
        <v>0</v>
      </c>
      <c r="AU171" s="433">
        <v>1</v>
      </c>
      <c r="AV171" s="434" t="s">
        <v>1560</v>
      </c>
      <c r="AW171" s="371">
        <v>0</v>
      </c>
      <c r="AX171" s="371"/>
      <c r="AY171" s="371"/>
      <c r="AZ171" s="371">
        <v>0</v>
      </c>
      <c r="BA171" s="371"/>
      <c r="BB171" s="371"/>
      <c r="BC171" s="371">
        <v>1</v>
      </c>
      <c r="BD171" s="40"/>
      <c r="BE171" s="40"/>
      <c r="BF171" s="366">
        <f t="shared" si="13"/>
        <v>0</v>
      </c>
      <c r="BG171" s="366">
        <f t="shared" si="14"/>
        <v>1</v>
      </c>
    </row>
    <row r="172" spans="2:59" s="58" customFormat="1" ht="52.5" customHeight="1">
      <c r="B172" s="363" t="s">
        <v>356</v>
      </c>
      <c r="C172" s="720" t="s">
        <v>3152</v>
      </c>
      <c r="D172" s="863"/>
      <c r="E172" s="816"/>
      <c r="F172" s="816"/>
      <c r="G172" s="825"/>
      <c r="H172" s="825"/>
      <c r="I172" s="511" t="s">
        <v>1561</v>
      </c>
      <c r="J172" s="435" t="s">
        <v>1039</v>
      </c>
      <c r="K172" s="435">
        <v>0.1</v>
      </c>
      <c r="L172" s="435" t="s">
        <v>334</v>
      </c>
      <c r="M172" s="435" t="s">
        <v>1065</v>
      </c>
      <c r="N172" s="435" t="s">
        <v>1562</v>
      </c>
      <c r="O172" s="435" t="s">
        <v>1438</v>
      </c>
      <c r="P172" s="435" t="s">
        <v>1439</v>
      </c>
      <c r="Q172" s="436">
        <v>44197</v>
      </c>
      <c r="R172" s="436">
        <v>44561</v>
      </c>
      <c r="S172" s="435">
        <f t="shared" si="16"/>
        <v>0</v>
      </c>
      <c r="T172" s="435">
        <v>1</v>
      </c>
      <c r="U172" s="437">
        <f t="shared" si="15"/>
        <v>1</v>
      </c>
      <c r="V172" s="435">
        <v>0</v>
      </c>
      <c r="W172" s="435">
        <v>0</v>
      </c>
      <c r="X172" s="435" t="s">
        <v>3084</v>
      </c>
      <c r="Y172" s="435">
        <v>0</v>
      </c>
      <c r="Z172" s="435">
        <v>0</v>
      </c>
      <c r="AA172" s="435" t="s">
        <v>3153</v>
      </c>
      <c r="AB172" s="435">
        <v>0</v>
      </c>
      <c r="AC172" s="435">
        <v>0</v>
      </c>
      <c r="AD172" s="438" t="s">
        <v>3154</v>
      </c>
      <c r="AE172" s="435">
        <v>0</v>
      </c>
      <c r="AF172" s="435">
        <v>0</v>
      </c>
      <c r="AG172" s="438" t="s">
        <v>3155</v>
      </c>
      <c r="AH172" s="435">
        <v>0</v>
      </c>
      <c r="AI172" s="435">
        <v>0</v>
      </c>
      <c r="AJ172" s="438" t="s">
        <v>3156</v>
      </c>
      <c r="AK172" s="435">
        <v>0</v>
      </c>
      <c r="AL172" s="428">
        <v>0</v>
      </c>
      <c r="AM172" s="512" t="s">
        <v>3157</v>
      </c>
      <c r="AN172" s="435">
        <v>0</v>
      </c>
      <c r="AO172" s="470">
        <v>0</v>
      </c>
      <c r="AP172" s="469" t="s">
        <v>3158</v>
      </c>
      <c r="AQ172" s="435">
        <v>0</v>
      </c>
      <c r="AR172" s="470">
        <v>0</v>
      </c>
      <c r="AS172" s="469" t="s">
        <v>1563</v>
      </c>
      <c r="AT172" s="435">
        <v>0</v>
      </c>
      <c r="AU172" s="433">
        <v>0</v>
      </c>
      <c r="AV172" s="469" t="s">
        <v>1564</v>
      </c>
      <c r="AW172" s="371">
        <v>0</v>
      </c>
      <c r="AX172" s="371"/>
      <c r="AY172" s="371"/>
      <c r="AZ172" s="371">
        <v>0</v>
      </c>
      <c r="BA172" s="371"/>
      <c r="BB172" s="371"/>
      <c r="BC172" s="371">
        <v>1</v>
      </c>
      <c r="BD172" s="40"/>
      <c r="BE172" s="40"/>
      <c r="BF172" s="366">
        <f t="shared" si="13"/>
        <v>0</v>
      </c>
      <c r="BG172" s="366">
        <f t="shared" si="14"/>
        <v>0</v>
      </c>
    </row>
    <row r="173" spans="2:59" s="58" customFormat="1" ht="52.5" customHeight="1">
      <c r="B173" s="363" t="s">
        <v>356</v>
      </c>
      <c r="C173" s="720" t="s">
        <v>3159</v>
      </c>
      <c r="D173" s="863"/>
      <c r="E173" s="816"/>
      <c r="F173" s="816"/>
      <c r="G173" s="825"/>
      <c r="H173" s="825"/>
      <c r="I173" s="511" t="s">
        <v>1565</v>
      </c>
      <c r="J173" s="435" t="s">
        <v>1039</v>
      </c>
      <c r="K173" s="435">
        <v>0.1</v>
      </c>
      <c r="L173" s="435" t="s">
        <v>334</v>
      </c>
      <c r="M173" s="435" t="s">
        <v>1065</v>
      </c>
      <c r="N173" s="435" t="s">
        <v>1562</v>
      </c>
      <c r="O173" s="435" t="s">
        <v>1438</v>
      </c>
      <c r="P173" s="435" t="s">
        <v>1439</v>
      </c>
      <c r="Q173" s="436">
        <v>44197</v>
      </c>
      <c r="R173" s="436">
        <v>44561</v>
      </c>
      <c r="S173" s="435">
        <f t="shared" si="16"/>
        <v>0</v>
      </c>
      <c r="T173" s="435">
        <v>1</v>
      </c>
      <c r="U173" s="437">
        <f t="shared" si="15"/>
        <v>1</v>
      </c>
      <c r="V173" s="435">
        <v>0</v>
      </c>
      <c r="W173" s="435">
        <v>0</v>
      </c>
      <c r="X173" s="435" t="s">
        <v>3084</v>
      </c>
      <c r="Y173" s="435">
        <v>0</v>
      </c>
      <c r="Z173" s="435">
        <v>0</v>
      </c>
      <c r="AA173" s="435" t="s">
        <v>3160</v>
      </c>
      <c r="AB173" s="435">
        <v>0</v>
      </c>
      <c r="AC173" s="435">
        <v>0</v>
      </c>
      <c r="AD173" s="438" t="s">
        <v>3161</v>
      </c>
      <c r="AE173" s="435">
        <v>0</v>
      </c>
      <c r="AF173" s="435">
        <v>0</v>
      </c>
      <c r="AG173" s="438" t="s">
        <v>3162</v>
      </c>
      <c r="AH173" s="435">
        <v>0</v>
      </c>
      <c r="AI173" s="435">
        <v>0</v>
      </c>
      <c r="AJ173" s="438" t="s">
        <v>3163</v>
      </c>
      <c r="AK173" s="435">
        <v>0</v>
      </c>
      <c r="AL173" s="428">
        <v>0</v>
      </c>
      <c r="AM173" s="513" t="s">
        <v>3164</v>
      </c>
      <c r="AN173" s="435">
        <v>0</v>
      </c>
      <c r="AO173" s="470">
        <v>0</v>
      </c>
      <c r="AP173" s="514" t="s">
        <v>3165</v>
      </c>
      <c r="AQ173" s="435">
        <v>0</v>
      </c>
      <c r="AR173" s="470">
        <v>0</v>
      </c>
      <c r="AS173" s="514" t="s">
        <v>1566</v>
      </c>
      <c r="AT173" s="435">
        <v>0</v>
      </c>
      <c r="AU173" s="433">
        <v>0</v>
      </c>
      <c r="AV173" s="514" t="s">
        <v>1567</v>
      </c>
      <c r="AW173" s="371">
        <v>0</v>
      </c>
      <c r="AX173" s="371"/>
      <c r="AY173" s="371"/>
      <c r="AZ173" s="371">
        <v>0</v>
      </c>
      <c r="BA173" s="371"/>
      <c r="BB173" s="371"/>
      <c r="BC173" s="371">
        <v>1</v>
      </c>
      <c r="BD173" s="40"/>
      <c r="BE173" s="40"/>
      <c r="BF173" s="366">
        <f t="shared" si="13"/>
        <v>0</v>
      </c>
      <c r="BG173" s="366">
        <f t="shared" si="14"/>
        <v>0</v>
      </c>
    </row>
    <row r="174" spans="2:59" s="58" customFormat="1" ht="52.5" customHeight="1">
      <c r="B174" s="363" t="s">
        <v>356</v>
      </c>
      <c r="C174" s="720" t="s">
        <v>3166</v>
      </c>
      <c r="D174" s="863"/>
      <c r="E174" s="816"/>
      <c r="F174" s="816"/>
      <c r="G174" s="825"/>
      <c r="H174" s="825"/>
      <c r="I174" s="511" t="s">
        <v>1568</v>
      </c>
      <c r="J174" s="435" t="s">
        <v>1039</v>
      </c>
      <c r="K174" s="435">
        <v>0.25</v>
      </c>
      <c r="L174" s="435" t="s">
        <v>334</v>
      </c>
      <c r="M174" s="435" t="s">
        <v>74</v>
      </c>
      <c r="N174" s="435" t="s">
        <v>1569</v>
      </c>
      <c r="O174" s="435" t="s">
        <v>1438</v>
      </c>
      <c r="P174" s="435" t="s">
        <v>1439</v>
      </c>
      <c r="Q174" s="436">
        <v>44197</v>
      </c>
      <c r="R174" s="436">
        <v>44561</v>
      </c>
      <c r="S174" s="435">
        <f t="shared" si="16"/>
        <v>0</v>
      </c>
      <c r="T174" s="435">
        <v>3</v>
      </c>
      <c r="U174" s="437">
        <f t="shared" si="15"/>
        <v>3</v>
      </c>
      <c r="V174" s="435">
        <v>0</v>
      </c>
      <c r="W174" s="435">
        <v>0</v>
      </c>
      <c r="X174" s="435" t="s">
        <v>3084</v>
      </c>
      <c r="Y174" s="435">
        <v>0</v>
      </c>
      <c r="Z174" s="435">
        <v>0</v>
      </c>
      <c r="AA174" s="435" t="s">
        <v>3167</v>
      </c>
      <c r="AB174" s="435">
        <v>0</v>
      </c>
      <c r="AC174" s="435">
        <v>0</v>
      </c>
      <c r="AD174" s="438" t="s">
        <v>3168</v>
      </c>
      <c r="AE174" s="435">
        <v>0</v>
      </c>
      <c r="AF174" s="435">
        <v>0</v>
      </c>
      <c r="AG174" s="438" t="s">
        <v>3169</v>
      </c>
      <c r="AH174" s="435">
        <v>0</v>
      </c>
      <c r="AI174" s="435">
        <v>0</v>
      </c>
      <c r="AJ174" s="438" t="s">
        <v>3170</v>
      </c>
      <c r="AK174" s="435">
        <v>0</v>
      </c>
      <c r="AL174" s="428">
        <v>0</v>
      </c>
      <c r="AM174" s="432" t="s">
        <v>3171</v>
      </c>
      <c r="AN174" s="435">
        <v>0</v>
      </c>
      <c r="AO174" s="470">
        <v>0</v>
      </c>
      <c r="AP174" s="456" t="s">
        <v>3172</v>
      </c>
      <c r="AQ174" s="435">
        <v>0</v>
      </c>
      <c r="AR174" s="470">
        <v>0</v>
      </c>
      <c r="AS174" s="456" t="s">
        <v>1570</v>
      </c>
      <c r="AT174" s="435">
        <v>0</v>
      </c>
      <c r="AU174" s="433">
        <v>0</v>
      </c>
      <c r="AV174" s="456" t="s">
        <v>1571</v>
      </c>
      <c r="AW174" s="371">
        <v>0</v>
      </c>
      <c r="AX174" s="371"/>
      <c r="AY174" s="371"/>
      <c r="AZ174" s="371">
        <v>0</v>
      </c>
      <c r="BA174" s="371"/>
      <c r="BB174" s="371"/>
      <c r="BC174" s="371">
        <v>3</v>
      </c>
      <c r="BD174" s="40"/>
      <c r="BE174" s="40"/>
      <c r="BF174" s="366">
        <f t="shared" si="13"/>
        <v>0</v>
      </c>
      <c r="BG174" s="366">
        <f t="shared" si="14"/>
        <v>0</v>
      </c>
    </row>
    <row r="175" spans="2:59" s="58" customFormat="1" ht="52.5" customHeight="1">
      <c r="B175" s="363" t="s">
        <v>356</v>
      </c>
      <c r="C175" s="720" t="s">
        <v>3173</v>
      </c>
      <c r="D175" s="863"/>
      <c r="E175" s="816"/>
      <c r="F175" s="816"/>
      <c r="G175" s="825"/>
      <c r="H175" s="825"/>
      <c r="I175" s="435" t="s">
        <v>1572</v>
      </c>
      <c r="J175" s="435" t="s">
        <v>1039</v>
      </c>
      <c r="K175" s="435">
        <v>0.1</v>
      </c>
      <c r="L175" s="435" t="s">
        <v>334</v>
      </c>
      <c r="M175" s="435" t="s">
        <v>1065</v>
      </c>
      <c r="N175" s="435" t="s">
        <v>1562</v>
      </c>
      <c r="O175" s="435" t="s">
        <v>1438</v>
      </c>
      <c r="P175" s="435" t="s">
        <v>1439</v>
      </c>
      <c r="Q175" s="436">
        <v>44197</v>
      </c>
      <c r="R175" s="436">
        <v>44561</v>
      </c>
      <c r="S175" s="435">
        <f t="shared" si="16"/>
        <v>2</v>
      </c>
      <c r="T175" s="435">
        <v>1</v>
      </c>
      <c r="U175" s="437">
        <f t="shared" si="15"/>
        <v>1</v>
      </c>
      <c r="V175" s="435">
        <v>0</v>
      </c>
      <c r="W175" s="435">
        <v>1</v>
      </c>
      <c r="X175" s="435" t="s">
        <v>3084</v>
      </c>
      <c r="Y175" s="435">
        <v>0</v>
      </c>
      <c r="Z175" s="435">
        <v>0</v>
      </c>
      <c r="AA175" s="435" t="s">
        <v>1528</v>
      </c>
      <c r="AB175" s="435">
        <v>0</v>
      </c>
      <c r="AC175" s="435">
        <v>0</v>
      </c>
      <c r="AD175" s="438" t="s">
        <v>1528</v>
      </c>
      <c r="AE175" s="435">
        <v>0</v>
      </c>
      <c r="AF175" s="435">
        <v>0</v>
      </c>
      <c r="AG175" s="438" t="s">
        <v>1528</v>
      </c>
      <c r="AH175" s="435">
        <v>0</v>
      </c>
      <c r="AI175" s="435">
        <v>0</v>
      </c>
      <c r="AJ175" s="438" t="s">
        <v>1528</v>
      </c>
      <c r="AK175" s="435">
        <v>0</v>
      </c>
      <c r="AL175" s="428">
        <v>0</v>
      </c>
      <c r="AM175" s="431" t="s">
        <v>1528</v>
      </c>
      <c r="AN175" s="435">
        <v>0</v>
      </c>
      <c r="AO175" s="470">
        <v>1</v>
      </c>
      <c r="AP175" s="456" t="s">
        <v>1528</v>
      </c>
      <c r="AQ175" s="435">
        <v>0</v>
      </c>
      <c r="AR175" s="470">
        <v>0</v>
      </c>
      <c r="AS175" s="456" t="s">
        <v>1528</v>
      </c>
      <c r="AT175" s="435">
        <v>0</v>
      </c>
      <c r="AU175" s="433">
        <v>0</v>
      </c>
      <c r="AV175" s="456" t="s">
        <v>1528</v>
      </c>
      <c r="AW175" s="371">
        <v>0</v>
      </c>
      <c r="AX175" s="371"/>
      <c r="AY175" s="371"/>
      <c r="AZ175" s="371">
        <v>0</v>
      </c>
      <c r="BA175" s="371"/>
      <c r="BB175" s="371"/>
      <c r="BC175" s="371">
        <v>1</v>
      </c>
      <c r="BD175" s="40"/>
      <c r="BE175" s="40"/>
      <c r="BF175" s="366">
        <f t="shared" si="13"/>
        <v>0</v>
      </c>
      <c r="BG175" s="366">
        <f t="shared" si="14"/>
        <v>2</v>
      </c>
    </row>
    <row r="176" spans="2:59" s="58" customFormat="1" ht="52.5" customHeight="1">
      <c r="B176" s="363" t="s">
        <v>356</v>
      </c>
      <c r="C176" s="720" t="s">
        <v>3174</v>
      </c>
      <c r="D176" s="863"/>
      <c r="E176" s="816"/>
      <c r="F176" s="816"/>
      <c r="G176" s="825"/>
      <c r="H176" s="825"/>
      <c r="I176" s="511" t="s">
        <v>1573</v>
      </c>
      <c r="J176" s="435" t="s">
        <v>1039</v>
      </c>
      <c r="K176" s="435">
        <v>0.1</v>
      </c>
      <c r="L176" s="435" t="s">
        <v>334</v>
      </c>
      <c r="M176" s="435" t="s">
        <v>1065</v>
      </c>
      <c r="N176" s="435" t="s">
        <v>1562</v>
      </c>
      <c r="O176" s="435" t="s">
        <v>1438</v>
      </c>
      <c r="P176" s="435" t="s">
        <v>1439</v>
      </c>
      <c r="Q176" s="436">
        <v>44197</v>
      </c>
      <c r="R176" s="436">
        <v>44561</v>
      </c>
      <c r="S176" s="435">
        <f t="shared" si="16"/>
        <v>0</v>
      </c>
      <c r="T176" s="435">
        <v>1</v>
      </c>
      <c r="U176" s="437">
        <f t="shared" si="15"/>
        <v>1</v>
      </c>
      <c r="V176" s="435">
        <v>0</v>
      </c>
      <c r="W176" s="435">
        <v>0</v>
      </c>
      <c r="X176" s="435" t="s">
        <v>3084</v>
      </c>
      <c r="Y176" s="435">
        <v>0</v>
      </c>
      <c r="Z176" s="435">
        <v>0</v>
      </c>
      <c r="AA176" s="435" t="s">
        <v>3175</v>
      </c>
      <c r="AB176" s="435">
        <v>0</v>
      </c>
      <c r="AC176" s="435">
        <v>0</v>
      </c>
      <c r="AD176" s="438" t="s">
        <v>3176</v>
      </c>
      <c r="AE176" s="435">
        <v>0</v>
      </c>
      <c r="AF176" s="435">
        <v>0</v>
      </c>
      <c r="AG176" s="438" t="s">
        <v>3177</v>
      </c>
      <c r="AH176" s="435">
        <v>0</v>
      </c>
      <c r="AI176" s="435">
        <v>0</v>
      </c>
      <c r="AJ176" s="438" t="s">
        <v>3178</v>
      </c>
      <c r="AK176" s="435">
        <v>0</v>
      </c>
      <c r="AL176" s="428">
        <v>0</v>
      </c>
      <c r="AM176" s="431" t="s">
        <v>3179</v>
      </c>
      <c r="AN176" s="435">
        <v>0</v>
      </c>
      <c r="AO176" s="470">
        <v>0</v>
      </c>
      <c r="AP176" s="456" t="s">
        <v>3177</v>
      </c>
      <c r="AQ176" s="435">
        <v>0</v>
      </c>
      <c r="AR176" s="470">
        <v>0</v>
      </c>
      <c r="AS176" s="456" t="s">
        <v>1574</v>
      </c>
      <c r="AT176" s="435">
        <v>0</v>
      </c>
      <c r="AU176" s="433">
        <v>0</v>
      </c>
      <c r="AV176" s="456" t="s">
        <v>1575</v>
      </c>
      <c r="AW176" s="371">
        <v>0</v>
      </c>
      <c r="AX176" s="371"/>
      <c r="AY176" s="371"/>
      <c r="AZ176" s="371">
        <v>0</v>
      </c>
      <c r="BA176" s="371"/>
      <c r="BB176" s="371"/>
      <c r="BC176" s="371">
        <v>1</v>
      </c>
      <c r="BD176" s="40"/>
      <c r="BE176" s="40"/>
      <c r="BF176" s="366">
        <f t="shared" si="13"/>
        <v>0</v>
      </c>
      <c r="BG176" s="366">
        <f t="shared" si="14"/>
        <v>0</v>
      </c>
    </row>
    <row r="177" spans="2:59" s="58" customFormat="1" ht="52.5" customHeight="1">
      <c r="B177" s="363" t="s">
        <v>356</v>
      </c>
      <c r="C177" s="720" t="s">
        <v>3180</v>
      </c>
      <c r="D177" s="863"/>
      <c r="E177" s="816"/>
      <c r="F177" s="816"/>
      <c r="G177" s="825"/>
      <c r="H177" s="825"/>
      <c r="I177" s="435" t="s">
        <v>1576</v>
      </c>
      <c r="J177" s="435" t="s">
        <v>1039</v>
      </c>
      <c r="K177" s="435">
        <v>0.15</v>
      </c>
      <c r="L177" s="435" t="s">
        <v>334</v>
      </c>
      <c r="M177" s="435" t="s">
        <v>74</v>
      </c>
      <c r="N177" s="435" t="s">
        <v>1562</v>
      </c>
      <c r="O177" s="435" t="s">
        <v>1438</v>
      </c>
      <c r="P177" s="435" t="s">
        <v>1439</v>
      </c>
      <c r="Q177" s="436">
        <v>44197</v>
      </c>
      <c r="R177" s="436">
        <v>44561</v>
      </c>
      <c r="S177" s="435">
        <f t="shared" si="16"/>
        <v>26</v>
      </c>
      <c r="T177" s="435">
        <v>10</v>
      </c>
      <c r="U177" s="437">
        <f t="shared" si="15"/>
        <v>9</v>
      </c>
      <c r="V177" s="435">
        <v>0</v>
      </c>
      <c r="W177" s="435">
        <v>0</v>
      </c>
      <c r="X177" s="435" t="s">
        <v>3084</v>
      </c>
      <c r="Y177" s="435">
        <v>0</v>
      </c>
      <c r="Z177" s="435">
        <v>8</v>
      </c>
      <c r="AA177" s="435" t="s">
        <v>3181</v>
      </c>
      <c r="AB177" s="435">
        <v>1</v>
      </c>
      <c r="AC177" s="435">
        <v>0</v>
      </c>
      <c r="AD177" s="438" t="s">
        <v>3182</v>
      </c>
      <c r="AE177" s="435">
        <v>1</v>
      </c>
      <c r="AF177" s="435">
        <v>8</v>
      </c>
      <c r="AG177" s="438" t="s">
        <v>3183</v>
      </c>
      <c r="AH177" s="435">
        <v>0</v>
      </c>
      <c r="AI177" s="435">
        <v>0</v>
      </c>
      <c r="AJ177" s="438" t="s">
        <v>3184</v>
      </c>
      <c r="AK177" s="435">
        <v>1</v>
      </c>
      <c r="AL177" s="428">
        <v>0</v>
      </c>
      <c r="AM177" s="432" t="s">
        <v>3185</v>
      </c>
      <c r="AN177" s="435">
        <v>1</v>
      </c>
      <c r="AO177" s="470">
        <v>0</v>
      </c>
      <c r="AP177" s="456" t="s">
        <v>3186</v>
      </c>
      <c r="AQ177" s="435">
        <v>1</v>
      </c>
      <c r="AR177" s="470">
        <v>0</v>
      </c>
      <c r="AS177" s="456" t="s">
        <v>1577</v>
      </c>
      <c r="AT177" s="435">
        <v>1</v>
      </c>
      <c r="AU177" s="433">
        <v>10</v>
      </c>
      <c r="AV177" s="456" t="s">
        <v>1578</v>
      </c>
      <c r="AW177" s="371">
        <v>1</v>
      </c>
      <c r="AX177" s="371"/>
      <c r="AY177" s="371"/>
      <c r="AZ177" s="371">
        <v>1</v>
      </c>
      <c r="BA177" s="371"/>
      <c r="BB177" s="371"/>
      <c r="BC177" s="371">
        <v>1</v>
      </c>
      <c r="BD177" s="40"/>
      <c r="BE177" s="40"/>
      <c r="BF177" s="366">
        <f t="shared" si="13"/>
        <v>6</v>
      </c>
      <c r="BG177" s="366">
        <f t="shared" si="14"/>
        <v>26</v>
      </c>
    </row>
    <row r="178" spans="2:59" s="58" customFormat="1" ht="63" customHeight="1">
      <c r="B178" s="363" t="s">
        <v>360</v>
      </c>
      <c r="C178" s="720" t="s">
        <v>3187</v>
      </c>
      <c r="D178" s="863"/>
      <c r="E178" s="816"/>
      <c r="F178" s="816"/>
      <c r="G178" s="825" t="s">
        <v>363</v>
      </c>
      <c r="H178" s="825" t="s">
        <v>1579</v>
      </c>
      <c r="I178" s="435" t="s">
        <v>1580</v>
      </c>
      <c r="J178" s="435" t="s">
        <v>998</v>
      </c>
      <c r="K178" s="435">
        <v>0.5</v>
      </c>
      <c r="L178" s="435" t="s">
        <v>334</v>
      </c>
      <c r="M178" s="435" t="s">
        <v>74</v>
      </c>
      <c r="N178" s="435" t="s">
        <v>1581</v>
      </c>
      <c r="O178" s="435" t="s">
        <v>1438</v>
      </c>
      <c r="P178" s="435" t="s">
        <v>1439</v>
      </c>
      <c r="Q178" s="436">
        <v>44197</v>
      </c>
      <c r="R178" s="436">
        <v>44561</v>
      </c>
      <c r="S178" s="435">
        <f t="shared" si="16"/>
        <v>0</v>
      </c>
      <c r="T178" s="435">
        <v>3</v>
      </c>
      <c r="U178" s="437">
        <f t="shared" si="15"/>
        <v>3</v>
      </c>
      <c r="V178" s="435">
        <v>0</v>
      </c>
      <c r="W178" s="435">
        <v>0</v>
      </c>
      <c r="X178" s="435" t="s">
        <v>3188</v>
      </c>
      <c r="Y178" s="435">
        <v>0</v>
      </c>
      <c r="Z178" s="435">
        <v>0</v>
      </c>
      <c r="AA178" s="435" t="s">
        <v>3189</v>
      </c>
      <c r="AB178" s="435">
        <v>0</v>
      </c>
      <c r="AC178" s="435">
        <v>0</v>
      </c>
      <c r="AD178" s="438" t="s">
        <v>3190</v>
      </c>
      <c r="AE178" s="435">
        <v>0</v>
      </c>
      <c r="AF178" s="435">
        <v>0</v>
      </c>
      <c r="AG178" s="438" t="s">
        <v>3191</v>
      </c>
      <c r="AH178" s="435">
        <v>3</v>
      </c>
      <c r="AI178" s="435">
        <v>0</v>
      </c>
      <c r="AJ178" s="438" t="s">
        <v>3192</v>
      </c>
      <c r="AK178" s="435">
        <v>0</v>
      </c>
      <c r="AL178" s="428">
        <v>0</v>
      </c>
      <c r="AM178" s="431" t="s">
        <v>3193</v>
      </c>
      <c r="AN178" s="435">
        <v>0</v>
      </c>
      <c r="AO178" s="470">
        <v>0</v>
      </c>
      <c r="AP178" s="456" t="s">
        <v>3194</v>
      </c>
      <c r="AQ178" s="435">
        <v>0</v>
      </c>
      <c r="AR178" s="470">
        <v>0</v>
      </c>
      <c r="AS178" s="456" t="s">
        <v>1582</v>
      </c>
      <c r="AT178" s="435">
        <v>0</v>
      </c>
      <c r="AU178" s="433">
        <v>0</v>
      </c>
      <c r="AV178" s="456" t="s">
        <v>1583</v>
      </c>
      <c r="AW178" s="363">
        <v>0</v>
      </c>
      <c r="AX178" s="363"/>
      <c r="AY178" s="363"/>
      <c r="AZ178" s="363">
        <v>0</v>
      </c>
      <c r="BA178" s="363"/>
      <c r="BB178" s="363"/>
      <c r="BC178" s="213">
        <v>0</v>
      </c>
      <c r="BD178" s="366"/>
      <c r="BE178" s="366"/>
      <c r="BF178" s="366">
        <f t="shared" si="13"/>
        <v>3</v>
      </c>
      <c r="BG178" s="366">
        <f t="shared" si="14"/>
        <v>0</v>
      </c>
    </row>
    <row r="179" spans="2:59" s="58" customFormat="1" ht="52.5" customHeight="1">
      <c r="B179" s="363" t="s">
        <v>360</v>
      </c>
      <c r="C179" s="720" t="s">
        <v>3195</v>
      </c>
      <c r="D179" s="863"/>
      <c r="E179" s="816"/>
      <c r="F179" s="816"/>
      <c r="G179" s="825"/>
      <c r="H179" s="825"/>
      <c r="I179" s="435" t="s">
        <v>1584</v>
      </c>
      <c r="J179" s="435" t="s">
        <v>998</v>
      </c>
      <c r="K179" s="435">
        <v>0.2</v>
      </c>
      <c r="L179" s="435" t="s">
        <v>334</v>
      </c>
      <c r="M179" s="435" t="s">
        <v>74</v>
      </c>
      <c r="N179" s="435" t="s">
        <v>1585</v>
      </c>
      <c r="O179" s="435" t="s">
        <v>1438</v>
      </c>
      <c r="P179" s="435" t="s">
        <v>1439</v>
      </c>
      <c r="Q179" s="436">
        <v>44197</v>
      </c>
      <c r="R179" s="436">
        <v>44561</v>
      </c>
      <c r="S179" s="435">
        <f t="shared" si="16"/>
        <v>4</v>
      </c>
      <c r="T179" s="435">
        <v>10</v>
      </c>
      <c r="U179" s="437">
        <f t="shared" si="15"/>
        <v>10</v>
      </c>
      <c r="V179" s="435">
        <v>0</v>
      </c>
      <c r="W179" s="435">
        <v>0</v>
      </c>
      <c r="X179" s="435" t="s">
        <v>3196</v>
      </c>
      <c r="Y179" s="435">
        <v>0</v>
      </c>
      <c r="Z179" s="435">
        <v>0</v>
      </c>
      <c r="AA179" s="435" t="s">
        <v>3197</v>
      </c>
      <c r="AB179" s="435">
        <v>1</v>
      </c>
      <c r="AC179" s="435">
        <v>0</v>
      </c>
      <c r="AD179" s="438" t="s">
        <v>3198</v>
      </c>
      <c r="AE179" s="435">
        <v>1</v>
      </c>
      <c r="AF179" s="435">
        <v>2</v>
      </c>
      <c r="AG179" s="438" t="s">
        <v>3199</v>
      </c>
      <c r="AH179" s="435">
        <v>1</v>
      </c>
      <c r="AI179" s="435">
        <v>0</v>
      </c>
      <c r="AJ179" s="438" t="s">
        <v>3200</v>
      </c>
      <c r="AK179" s="435">
        <v>1</v>
      </c>
      <c r="AL179" s="428">
        <v>1</v>
      </c>
      <c r="AM179" s="432" t="s">
        <v>3201</v>
      </c>
      <c r="AN179" s="435">
        <v>1</v>
      </c>
      <c r="AO179" s="470">
        <v>0</v>
      </c>
      <c r="AP179" s="434" t="s">
        <v>3202</v>
      </c>
      <c r="AQ179" s="435">
        <v>1</v>
      </c>
      <c r="AR179" s="470">
        <v>0</v>
      </c>
      <c r="AS179" s="434" t="s">
        <v>1586</v>
      </c>
      <c r="AT179" s="435">
        <v>1</v>
      </c>
      <c r="AU179" s="433">
        <v>1</v>
      </c>
      <c r="AV179" s="434" t="s">
        <v>1587</v>
      </c>
      <c r="AW179" s="363">
        <v>1</v>
      </c>
      <c r="AX179" s="363"/>
      <c r="AY179" s="363"/>
      <c r="AZ179" s="363">
        <v>1</v>
      </c>
      <c r="BA179" s="363"/>
      <c r="BB179" s="363"/>
      <c r="BC179" s="213">
        <v>1</v>
      </c>
      <c r="BD179" s="366"/>
      <c r="BE179" s="366"/>
      <c r="BF179" s="366">
        <f t="shared" si="13"/>
        <v>7</v>
      </c>
      <c r="BG179" s="366">
        <f t="shared" si="14"/>
        <v>4</v>
      </c>
    </row>
    <row r="180" spans="2:59" s="58" customFormat="1" ht="52.5" customHeight="1">
      <c r="B180" s="363" t="s">
        <v>360</v>
      </c>
      <c r="C180" s="730" t="s">
        <v>3203</v>
      </c>
      <c r="D180" s="863"/>
      <c r="E180" s="816"/>
      <c r="F180" s="816"/>
      <c r="G180" s="825"/>
      <c r="H180" s="825"/>
      <c r="I180" s="435" t="s">
        <v>1588</v>
      </c>
      <c r="J180" s="435" t="s">
        <v>998</v>
      </c>
      <c r="K180" s="435">
        <v>0.3</v>
      </c>
      <c r="L180" s="435" t="s">
        <v>334</v>
      </c>
      <c r="M180" s="435" t="s">
        <v>74</v>
      </c>
      <c r="N180" s="435" t="s">
        <v>1300</v>
      </c>
      <c r="O180" s="435" t="s">
        <v>1438</v>
      </c>
      <c r="P180" s="435" t="s">
        <v>1439</v>
      </c>
      <c r="Q180" s="436">
        <v>44197</v>
      </c>
      <c r="R180" s="436">
        <v>44561</v>
      </c>
      <c r="S180" s="435">
        <f t="shared" si="16"/>
        <v>1</v>
      </c>
      <c r="T180" s="435">
        <v>6</v>
      </c>
      <c r="U180" s="437">
        <f t="shared" si="15"/>
        <v>6</v>
      </c>
      <c r="V180" s="435">
        <v>0</v>
      </c>
      <c r="W180" s="435">
        <v>0</v>
      </c>
      <c r="X180" s="435" t="s">
        <v>3204</v>
      </c>
      <c r="Y180" s="435">
        <v>0</v>
      </c>
      <c r="Z180" s="435">
        <v>0</v>
      </c>
      <c r="AA180" s="435" t="s">
        <v>3204</v>
      </c>
      <c r="AB180" s="435">
        <v>0</v>
      </c>
      <c r="AC180" s="435">
        <v>0</v>
      </c>
      <c r="AD180" s="438" t="s">
        <v>3205</v>
      </c>
      <c r="AE180" s="435">
        <v>0</v>
      </c>
      <c r="AF180" s="435">
        <v>0</v>
      </c>
      <c r="AG180" s="438" t="s">
        <v>3206</v>
      </c>
      <c r="AH180" s="435">
        <v>1</v>
      </c>
      <c r="AI180" s="435">
        <v>1</v>
      </c>
      <c r="AJ180" s="438" t="s">
        <v>3207</v>
      </c>
      <c r="AK180" s="435">
        <v>0</v>
      </c>
      <c r="AL180" s="428">
        <v>0</v>
      </c>
      <c r="AM180" s="432" t="s">
        <v>3208</v>
      </c>
      <c r="AN180" s="435">
        <v>1</v>
      </c>
      <c r="AO180" s="470">
        <v>0</v>
      </c>
      <c r="AP180" s="434" t="s">
        <v>3209</v>
      </c>
      <c r="AQ180" s="435">
        <v>1</v>
      </c>
      <c r="AR180" s="470">
        <v>0</v>
      </c>
      <c r="AS180" s="434" t="s">
        <v>1589</v>
      </c>
      <c r="AT180" s="435">
        <v>1</v>
      </c>
      <c r="AU180" s="433">
        <v>0</v>
      </c>
      <c r="AV180" s="434" t="s">
        <v>1590</v>
      </c>
      <c r="AW180" s="363">
        <v>1</v>
      </c>
      <c r="AX180" s="363"/>
      <c r="AY180" s="363"/>
      <c r="AZ180" s="363">
        <v>1</v>
      </c>
      <c r="BA180" s="363"/>
      <c r="BB180" s="363"/>
      <c r="BC180" s="213">
        <v>0</v>
      </c>
      <c r="BD180" s="366"/>
      <c r="BE180" s="366"/>
      <c r="BF180" s="366">
        <f t="shared" si="13"/>
        <v>4</v>
      </c>
      <c r="BG180" s="366">
        <f t="shared" si="14"/>
        <v>1</v>
      </c>
    </row>
    <row r="181" spans="2:59" s="58" customFormat="1" ht="47.25" customHeight="1">
      <c r="B181" s="363" t="s">
        <v>356</v>
      </c>
      <c r="C181" s="720" t="s">
        <v>3210</v>
      </c>
      <c r="D181" s="863"/>
      <c r="E181" s="816"/>
      <c r="F181" s="816"/>
      <c r="G181" s="435" t="s">
        <v>357</v>
      </c>
      <c r="H181" s="435" t="s">
        <v>357</v>
      </c>
      <c r="I181" s="435" t="s">
        <v>1591</v>
      </c>
      <c r="J181" s="435" t="s">
        <v>1136</v>
      </c>
      <c r="K181" s="435">
        <v>1</v>
      </c>
      <c r="L181" s="435" t="s">
        <v>334</v>
      </c>
      <c r="M181" s="435" t="s">
        <v>74</v>
      </c>
      <c r="N181" s="435" t="s">
        <v>1300</v>
      </c>
      <c r="O181" s="435" t="s">
        <v>1438</v>
      </c>
      <c r="P181" s="435" t="s">
        <v>1439</v>
      </c>
      <c r="Q181" s="436">
        <v>44197</v>
      </c>
      <c r="R181" s="436">
        <v>44561</v>
      </c>
      <c r="S181" s="435">
        <f t="shared" si="16"/>
        <v>11.71</v>
      </c>
      <c r="T181" s="435">
        <v>41</v>
      </c>
      <c r="U181" s="437">
        <f t="shared" si="15"/>
        <v>41000</v>
      </c>
      <c r="V181" s="435">
        <v>0</v>
      </c>
      <c r="W181" s="435">
        <v>0</v>
      </c>
      <c r="X181" s="435"/>
      <c r="Y181" s="435">
        <v>0</v>
      </c>
      <c r="Z181" s="435">
        <v>0</v>
      </c>
      <c r="AA181" s="435"/>
      <c r="AB181" s="435">
        <v>0</v>
      </c>
      <c r="AC181" s="435">
        <v>0</v>
      </c>
      <c r="AD181" s="438"/>
      <c r="AE181" s="435">
        <v>0</v>
      </c>
      <c r="AF181" s="435">
        <v>0</v>
      </c>
      <c r="AG181" s="438" t="s">
        <v>3211</v>
      </c>
      <c r="AH181" s="435">
        <v>0</v>
      </c>
      <c r="AI181" s="435">
        <v>0</v>
      </c>
      <c r="AJ181" s="438" t="s">
        <v>3212</v>
      </c>
      <c r="AK181" s="435">
        <v>0</v>
      </c>
      <c r="AL181" s="428">
        <v>0</v>
      </c>
      <c r="AM181" s="432" t="s">
        <v>3213</v>
      </c>
      <c r="AN181" s="435">
        <v>0</v>
      </c>
      <c r="AO181" s="433">
        <v>11.71</v>
      </c>
      <c r="AP181" s="456" t="s">
        <v>3214</v>
      </c>
      <c r="AQ181" s="435">
        <v>0</v>
      </c>
      <c r="AR181" s="470">
        <v>0</v>
      </c>
      <c r="AS181" s="456" t="s">
        <v>1592</v>
      </c>
      <c r="AT181" s="435">
        <v>0</v>
      </c>
      <c r="AU181" s="433">
        <v>0</v>
      </c>
      <c r="AV181" s="456" t="s">
        <v>1593</v>
      </c>
      <c r="AW181" s="363">
        <v>0</v>
      </c>
      <c r="AX181" s="363"/>
      <c r="AY181" s="363"/>
      <c r="AZ181" s="363">
        <v>0</v>
      </c>
      <c r="BA181" s="363"/>
      <c r="BB181" s="363"/>
      <c r="BC181" s="213">
        <v>41000</v>
      </c>
      <c r="BD181" s="366"/>
      <c r="BE181" s="366"/>
      <c r="BF181" s="366">
        <f t="shared" si="13"/>
        <v>0</v>
      </c>
      <c r="BG181" s="366">
        <f t="shared" si="14"/>
        <v>11.71</v>
      </c>
    </row>
    <row r="182" spans="2:59" s="58" customFormat="1" ht="47.25" customHeight="1">
      <c r="B182" s="363" t="s">
        <v>342</v>
      </c>
      <c r="C182" s="720" t="s">
        <v>3215</v>
      </c>
      <c r="D182" s="863"/>
      <c r="E182" s="816"/>
      <c r="F182" s="816"/>
      <c r="G182" s="435" t="s">
        <v>1498</v>
      </c>
      <c r="H182" s="435" t="s">
        <v>1594</v>
      </c>
      <c r="I182" s="435" t="s">
        <v>1595</v>
      </c>
      <c r="J182" s="435" t="s">
        <v>1136</v>
      </c>
      <c r="K182" s="435">
        <v>1</v>
      </c>
      <c r="L182" s="435" t="s">
        <v>334</v>
      </c>
      <c r="M182" s="435" t="s">
        <v>74</v>
      </c>
      <c r="N182" s="435" t="s">
        <v>1300</v>
      </c>
      <c r="O182" s="435" t="s">
        <v>1438</v>
      </c>
      <c r="P182" s="435" t="s">
        <v>1439</v>
      </c>
      <c r="Q182" s="436">
        <v>44197</v>
      </c>
      <c r="R182" s="436">
        <v>44561</v>
      </c>
      <c r="S182" s="435">
        <f t="shared" si="16"/>
        <v>13.96</v>
      </c>
      <c r="T182" s="435">
        <v>90</v>
      </c>
      <c r="U182" s="437">
        <f t="shared" si="15"/>
        <v>90</v>
      </c>
      <c r="V182" s="435">
        <v>0</v>
      </c>
      <c r="W182" s="435">
        <v>0</v>
      </c>
      <c r="X182" s="435"/>
      <c r="Y182" s="435">
        <v>0</v>
      </c>
      <c r="Z182" s="435">
        <v>0</v>
      </c>
      <c r="AA182" s="435"/>
      <c r="AB182" s="435">
        <v>0</v>
      </c>
      <c r="AC182" s="435">
        <v>0</v>
      </c>
      <c r="AD182" s="438"/>
      <c r="AE182" s="435">
        <v>0</v>
      </c>
      <c r="AF182" s="435">
        <v>0</v>
      </c>
      <c r="AG182" s="438" t="s">
        <v>3216</v>
      </c>
      <c r="AH182" s="435">
        <v>0</v>
      </c>
      <c r="AI182" s="435">
        <v>0</v>
      </c>
      <c r="AJ182" s="438" t="s">
        <v>3217</v>
      </c>
      <c r="AK182" s="435">
        <v>0</v>
      </c>
      <c r="AL182" s="428">
        <v>0</v>
      </c>
      <c r="AM182" s="515" t="s">
        <v>3218</v>
      </c>
      <c r="AN182" s="435">
        <v>0</v>
      </c>
      <c r="AO182" s="433">
        <v>13.96</v>
      </c>
      <c r="AP182" s="516" t="s">
        <v>3219</v>
      </c>
      <c r="AQ182" s="435">
        <v>0</v>
      </c>
      <c r="AR182" s="470">
        <v>0</v>
      </c>
      <c r="AS182" s="516" t="s">
        <v>1596</v>
      </c>
      <c r="AT182" s="435">
        <v>0</v>
      </c>
      <c r="AU182" s="433">
        <v>0</v>
      </c>
      <c r="AV182" s="516" t="s">
        <v>1597</v>
      </c>
      <c r="AW182" s="363">
        <v>0</v>
      </c>
      <c r="AX182" s="363"/>
      <c r="AY182" s="363"/>
      <c r="AZ182" s="363">
        <v>0</v>
      </c>
      <c r="BA182" s="363"/>
      <c r="BB182" s="363"/>
      <c r="BC182" s="213">
        <v>90</v>
      </c>
      <c r="BD182" s="366"/>
      <c r="BE182" s="366"/>
      <c r="BF182" s="366">
        <f t="shared" si="13"/>
        <v>0</v>
      </c>
      <c r="BG182" s="366">
        <f t="shared" si="14"/>
        <v>13.96</v>
      </c>
    </row>
    <row r="183" spans="2:59" s="58" customFormat="1" ht="47.25" customHeight="1" thickBot="1">
      <c r="B183" s="363" t="s">
        <v>326</v>
      </c>
      <c r="C183" s="720" t="s">
        <v>3220</v>
      </c>
      <c r="D183" s="866"/>
      <c r="E183" s="824"/>
      <c r="F183" s="824"/>
      <c r="G183" s="517" t="s">
        <v>328</v>
      </c>
      <c r="H183" s="517" t="s">
        <v>1598</v>
      </c>
      <c r="I183" s="517" t="s">
        <v>1599</v>
      </c>
      <c r="J183" s="517" t="s">
        <v>1136</v>
      </c>
      <c r="K183" s="517">
        <v>1</v>
      </c>
      <c r="L183" s="517" t="s">
        <v>334</v>
      </c>
      <c r="M183" s="517" t="s">
        <v>430</v>
      </c>
      <c r="N183" s="517" t="s">
        <v>1300</v>
      </c>
      <c r="O183" s="517" t="s">
        <v>1438</v>
      </c>
      <c r="P183" s="517" t="s">
        <v>1439</v>
      </c>
      <c r="Q183" s="518">
        <v>44197</v>
      </c>
      <c r="R183" s="518">
        <v>44561</v>
      </c>
      <c r="S183" s="519">
        <v>1458</v>
      </c>
      <c r="T183" s="517">
        <v>1500</v>
      </c>
      <c r="U183" s="520">
        <f t="shared" si="15"/>
        <v>1500</v>
      </c>
      <c r="V183" s="517">
        <v>0</v>
      </c>
      <c r="W183" s="517">
        <v>0</v>
      </c>
      <c r="X183" s="517"/>
      <c r="Y183" s="517">
        <v>0</v>
      </c>
      <c r="Z183" s="517">
        <v>0</v>
      </c>
      <c r="AA183" s="517"/>
      <c r="AB183" s="517">
        <v>0</v>
      </c>
      <c r="AC183" s="517">
        <v>0</v>
      </c>
      <c r="AD183" s="521"/>
      <c r="AE183" s="517">
        <v>0</v>
      </c>
      <c r="AF183" s="517">
        <v>0</v>
      </c>
      <c r="AG183" s="521" t="s">
        <v>3221</v>
      </c>
      <c r="AH183" s="517">
        <v>0</v>
      </c>
      <c r="AI183" s="517">
        <v>0</v>
      </c>
      <c r="AJ183" s="521" t="s">
        <v>3222</v>
      </c>
      <c r="AK183" s="517">
        <v>0</v>
      </c>
      <c r="AL183" s="522">
        <v>0</v>
      </c>
      <c r="AM183" s="523" t="s">
        <v>3223</v>
      </c>
      <c r="AN183" s="517">
        <v>0</v>
      </c>
      <c r="AO183" s="524">
        <v>1458</v>
      </c>
      <c r="AP183" s="525" t="s">
        <v>3224</v>
      </c>
      <c r="AQ183" s="517">
        <v>0</v>
      </c>
      <c r="AR183" s="526">
        <v>0</v>
      </c>
      <c r="AS183" s="525" t="s">
        <v>1600</v>
      </c>
      <c r="AT183" s="517">
        <v>0</v>
      </c>
      <c r="AU183" s="524">
        <v>0</v>
      </c>
      <c r="AV183" s="525" t="s">
        <v>1601</v>
      </c>
      <c r="AW183" s="374">
        <v>0</v>
      </c>
      <c r="AX183" s="374"/>
      <c r="AY183" s="374"/>
      <c r="AZ183" s="374">
        <v>0</v>
      </c>
      <c r="BA183" s="374"/>
      <c r="BB183" s="374"/>
      <c r="BC183" s="323">
        <v>1500</v>
      </c>
      <c r="BD183" s="90"/>
      <c r="BE183" s="90"/>
      <c r="BF183" s="366">
        <f t="shared" si="13"/>
        <v>0</v>
      </c>
      <c r="BG183" s="366">
        <f t="shared" si="14"/>
        <v>1458</v>
      </c>
    </row>
    <row r="184" spans="2:59" s="58" customFormat="1" ht="62.25" customHeight="1" thickBot="1">
      <c r="B184" s="363" t="s">
        <v>366</v>
      </c>
      <c r="C184" s="733" t="s">
        <v>3225</v>
      </c>
      <c r="D184" s="864" t="s">
        <v>1602</v>
      </c>
      <c r="E184" s="871">
        <v>0.79100000000000004</v>
      </c>
      <c r="F184" s="871">
        <v>0.70199999999999996</v>
      </c>
      <c r="G184" s="867" t="s">
        <v>369</v>
      </c>
      <c r="H184" s="867" t="s">
        <v>1603</v>
      </c>
      <c r="I184" s="495" t="s">
        <v>1604</v>
      </c>
      <c r="J184" s="495" t="s">
        <v>1605</v>
      </c>
      <c r="K184" s="495">
        <v>0.5</v>
      </c>
      <c r="L184" s="495" t="s">
        <v>946</v>
      </c>
      <c r="M184" s="495" t="s">
        <v>1065</v>
      </c>
      <c r="N184" s="495" t="s">
        <v>1606</v>
      </c>
      <c r="O184" s="495" t="s">
        <v>220</v>
      </c>
      <c r="P184" s="495" t="s">
        <v>1607</v>
      </c>
      <c r="Q184" s="496">
        <v>44197</v>
      </c>
      <c r="R184" s="496">
        <v>44561</v>
      </c>
      <c r="S184" s="495">
        <f t="shared" si="16"/>
        <v>2</v>
      </c>
      <c r="T184" s="495">
        <v>1</v>
      </c>
      <c r="U184" s="497">
        <f t="shared" si="15"/>
        <v>1</v>
      </c>
      <c r="V184" s="495">
        <v>0</v>
      </c>
      <c r="W184" s="495">
        <v>0</v>
      </c>
      <c r="X184" s="527" t="s">
        <v>372</v>
      </c>
      <c r="Y184" s="495">
        <v>0</v>
      </c>
      <c r="Z184" s="495">
        <v>0</v>
      </c>
      <c r="AA184" s="527" t="s">
        <v>373</v>
      </c>
      <c r="AB184" s="495">
        <v>0</v>
      </c>
      <c r="AC184" s="495">
        <v>0</v>
      </c>
      <c r="AD184" s="495" t="s">
        <v>3226</v>
      </c>
      <c r="AE184" s="495">
        <v>0</v>
      </c>
      <c r="AF184" s="495">
        <v>0</v>
      </c>
      <c r="AG184" s="498" t="s">
        <v>3227</v>
      </c>
      <c r="AH184" s="495">
        <v>1</v>
      </c>
      <c r="AI184" s="495">
        <v>1</v>
      </c>
      <c r="AJ184" s="498" t="s">
        <v>3228</v>
      </c>
      <c r="AK184" s="495">
        <v>0</v>
      </c>
      <c r="AL184" s="495">
        <v>0</v>
      </c>
      <c r="AM184" s="528" t="s">
        <v>3229</v>
      </c>
      <c r="AN184" s="495">
        <v>0</v>
      </c>
      <c r="AO184" s="501">
        <v>1</v>
      </c>
      <c r="AP184" s="529" t="s">
        <v>3230</v>
      </c>
      <c r="AQ184" s="495">
        <v>0</v>
      </c>
      <c r="AR184" s="499">
        <v>0</v>
      </c>
      <c r="AS184" s="500" t="s">
        <v>1608</v>
      </c>
      <c r="AT184" s="495">
        <v>0</v>
      </c>
      <c r="AU184" s="501">
        <v>0</v>
      </c>
      <c r="AV184" s="500" t="s">
        <v>1609</v>
      </c>
      <c r="AW184" s="373">
        <v>0</v>
      </c>
      <c r="AX184" s="373"/>
      <c r="AY184" s="373"/>
      <c r="AZ184" s="373">
        <v>0</v>
      </c>
      <c r="BA184" s="373"/>
      <c r="BB184" s="373"/>
      <c r="BC184" s="373">
        <v>0</v>
      </c>
      <c r="BD184" s="336"/>
      <c r="BE184" s="336"/>
      <c r="BF184" s="366">
        <f t="shared" si="13"/>
        <v>1</v>
      </c>
      <c r="BG184" s="366">
        <f t="shared" si="14"/>
        <v>2</v>
      </c>
    </row>
    <row r="185" spans="2:59" s="58" customFormat="1" ht="96.75" customHeight="1" thickBot="1">
      <c r="B185" s="363" t="s">
        <v>366</v>
      </c>
      <c r="C185" s="720" t="s">
        <v>3231</v>
      </c>
      <c r="D185" s="844"/>
      <c r="E185" s="871"/>
      <c r="F185" s="871"/>
      <c r="G185" s="827"/>
      <c r="H185" s="827"/>
      <c r="I185" s="382" t="s">
        <v>1610</v>
      </c>
      <c r="J185" s="382" t="s">
        <v>1605</v>
      </c>
      <c r="K185" s="382">
        <v>0.3</v>
      </c>
      <c r="L185" s="382" t="s">
        <v>946</v>
      </c>
      <c r="M185" s="375" t="s">
        <v>1065</v>
      </c>
      <c r="N185" s="382" t="s">
        <v>1606</v>
      </c>
      <c r="O185" s="382" t="s">
        <v>220</v>
      </c>
      <c r="P185" s="382" t="s">
        <v>1607</v>
      </c>
      <c r="Q185" s="383">
        <v>44197</v>
      </c>
      <c r="R185" s="383">
        <v>44561</v>
      </c>
      <c r="S185" s="382">
        <f t="shared" si="16"/>
        <v>1</v>
      </c>
      <c r="T185" s="382">
        <v>1</v>
      </c>
      <c r="U185" s="384">
        <f t="shared" si="15"/>
        <v>1</v>
      </c>
      <c r="V185" s="382">
        <v>0</v>
      </c>
      <c r="W185" s="382">
        <v>0</v>
      </c>
      <c r="X185" s="390" t="s">
        <v>372</v>
      </c>
      <c r="Y185" s="382">
        <v>0</v>
      </c>
      <c r="Z185" s="382">
        <v>0</v>
      </c>
      <c r="AA185" s="390" t="s">
        <v>373</v>
      </c>
      <c r="AB185" s="382">
        <v>0</v>
      </c>
      <c r="AC185" s="382">
        <v>0</v>
      </c>
      <c r="AD185" s="382" t="s">
        <v>3226</v>
      </c>
      <c r="AE185" s="382">
        <v>0</v>
      </c>
      <c r="AF185" s="382">
        <v>0</v>
      </c>
      <c r="AG185" s="385" t="s">
        <v>3232</v>
      </c>
      <c r="AH185" s="382">
        <v>0</v>
      </c>
      <c r="AI185" s="382">
        <v>0</v>
      </c>
      <c r="AJ185" s="385" t="s">
        <v>3228</v>
      </c>
      <c r="AK185" s="382">
        <v>0</v>
      </c>
      <c r="AL185" s="495">
        <v>0</v>
      </c>
      <c r="AM185" s="528" t="s">
        <v>3229</v>
      </c>
      <c r="AN185" s="382">
        <v>1</v>
      </c>
      <c r="AO185" s="501">
        <v>1</v>
      </c>
      <c r="AP185" s="529" t="s">
        <v>3230</v>
      </c>
      <c r="AQ185" s="382">
        <v>0</v>
      </c>
      <c r="AR185" s="499">
        <v>0</v>
      </c>
      <c r="AS185" s="500" t="s">
        <v>1608</v>
      </c>
      <c r="AT185" s="382">
        <v>0</v>
      </c>
      <c r="AU185" s="501">
        <v>0</v>
      </c>
      <c r="AV185" s="500" t="s">
        <v>1609</v>
      </c>
      <c r="AW185" s="367">
        <v>0</v>
      </c>
      <c r="AX185" s="367"/>
      <c r="AY185" s="367"/>
      <c r="AZ185" s="367">
        <v>0</v>
      </c>
      <c r="BA185" s="367"/>
      <c r="BB185" s="367"/>
      <c r="BC185" s="367">
        <v>0</v>
      </c>
      <c r="BD185" s="215"/>
      <c r="BE185" s="215"/>
      <c r="BF185" s="366">
        <f t="shared" si="13"/>
        <v>1</v>
      </c>
      <c r="BG185" s="366">
        <f t="shared" si="14"/>
        <v>1</v>
      </c>
    </row>
    <row r="186" spans="2:59" s="58" customFormat="1" ht="96.75" customHeight="1" thickBot="1">
      <c r="B186" s="363" t="s">
        <v>366</v>
      </c>
      <c r="C186" s="720" t="s">
        <v>3233</v>
      </c>
      <c r="D186" s="844"/>
      <c r="E186" s="871"/>
      <c r="F186" s="871"/>
      <c r="G186" s="827"/>
      <c r="H186" s="827"/>
      <c r="I186" s="382" t="s">
        <v>1611</v>
      </c>
      <c r="J186" s="382" t="s">
        <v>1605</v>
      </c>
      <c r="K186" s="382">
        <v>0.2</v>
      </c>
      <c r="L186" s="382" t="s">
        <v>946</v>
      </c>
      <c r="M186" s="375" t="s">
        <v>1065</v>
      </c>
      <c r="N186" s="382" t="s">
        <v>1606</v>
      </c>
      <c r="O186" s="382" t="s">
        <v>220</v>
      </c>
      <c r="P186" s="382" t="s">
        <v>1607</v>
      </c>
      <c r="Q186" s="383">
        <v>44197</v>
      </c>
      <c r="R186" s="383">
        <v>44561</v>
      </c>
      <c r="S186" s="382">
        <f t="shared" si="16"/>
        <v>0</v>
      </c>
      <c r="T186" s="382">
        <v>1</v>
      </c>
      <c r="U186" s="384">
        <f t="shared" si="15"/>
        <v>1</v>
      </c>
      <c r="V186" s="382">
        <v>0</v>
      </c>
      <c r="W186" s="382">
        <v>0</v>
      </c>
      <c r="X186" s="390" t="s">
        <v>372</v>
      </c>
      <c r="Y186" s="382">
        <v>0</v>
      </c>
      <c r="Z186" s="382">
        <v>0</v>
      </c>
      <c r="AA186" s="390" t="s">
        <v>373</v>
      </c>
      <c r="AB186" s="382">
        <v>0</v>
      </c>
      <c r="AC186" s="382">
        <v>0</v>
      </c>
      <c r="AD186" s="382" t="s">
        <v>3226</v>
      </c>
      <c r="AE186" s="382">
        <v>0</v>
      </c>
      <c r="AF186" s="382">
        <v>0</v>
      </c>
      <c r="AG186" s="385" t="s">
        <v>3234</v>
      </c>
      <c r="AH186" s="382">
        <v>0</v>
      </c>
      <c r="AI186" s="382">
        <v>0</v>
      </c>
      <c r="AJ186" s="385" t="s">
        <v>3235</v>
      </c>
      <c r="AK186" s="382">
        <v>0</v>
      </c>
      <c r="AL186" s="495">
        <v>0</v>
      </c>
      <c r="AM186" s="528" t="s">
        <v>3235</v>
      </c>
      <c r="AN186" s="382">
        <v>1</v>
      </c>
      <c r="AO186" s="501">
        <v>0</v>
      </c>
      <c r="AP186" s="529" t="s">
        <v>3236</v>
      </c>
      <c r="AQ186" s="382">
        <v>0</v>
      </c>
      <c r="AR186" s="499">
        <v>0</v>
      </c>
      <c r="AS186" s="500" t="s">
        <v>1612</v>
      </c>
      <c r="AT186" s="382">
        <v>0</v>
      </c>
      <c r="AU186" s="501">
        <v>0</v>
      </c>
      <c r="AV186" s="500" t="s">
        <v>1609</v>
      </c>
      <c r="AW186" s="367">
        <v>0</v>
      </c>
      <c r="AX186" s="367"/>
      <c r="AY186" s="367"/>
      <c r="AZ186" s="367">
        <v>0</v>
      </c>
      <c r="BA186" s="367"/>
      <c r="BB186" s="367"/>
      <c r="BC186" s="367">
        <v>0</v>
      </c>
      <c r="BD186" s="215"/>
      <c r="BE186" s="215"/>
      <c r="BF186" s="366">
        <f t="shared" si="13"/>
        <v>1</v>
      </c>
      <c r="BG186" s="366">
        <f t="shared" si="14"/>
        <v>0</v>
      </c>
    </row>
    <row r="187" spans="2:59" s="58" customFormat="1" ht="96.75" customHeight="1" thickBot="1">
      <c r="B187" s="363" t="s">
        <v>379</v>
      </c>
      <c r="C187" s="720" t="s">
        <v>3237</v>
      </c>
      <c r="D187" s="844"/>
      <c r="E187" s="871"/>
      <c r="F187" s="871"/>
      <c r="G187" s="827" t="s">
        <v>380</v>
      </c>
      <c r="H187" s="827" t="s">
        <v>1613</v>
      </c>
      <c r="I187" s="382" t="s">
        <v>1614</v>
      </c>
      <c r="J187" s="382" t="s">
        <v>998</v>
      </c>
      <c r="K187" s="382">
        <v>0.3</v>
      </c>
      <c r="L187" s="382" t="s">
        <v>946</v>
      </c>
      <c r="M187" s="375" t="s">
        <v>1065</v>
      </c>
      <c r="N187" s="382" t="s">
        <v>1606</v>
      </c>
      <c r="O187" s="382" t="s">
        <v>220</v>
      </c>
      <c r="P187" s="382" t="s">
        <v>946</v>
      </c>
      <c r="Q187" s="383">
        <v>44197</v>
      </c>
      <c r="R187" s="383">
        <v>44561</v>
      </c>
      <c r="S187" s="382">
        <f t="shared" si="16"/>
        <v>1</v>
      </c>
      <c r="T187" s="382">
        <v>1</v>
      </c>
      <c r="U187" s="384">
        <f t="shared" si="15"/>
        <v>1</v>
      </c>
      <c r="V187" s="382">
        <v>1</v>
      </c>
      <c r="W187" s="382">
        <v>0</v>
      </c>
      <c r="X187" s="390" t="s">
        <v>383</v>
      </c>
      <c r="Y187" s="382">
        <v>0</v>
      </c>
      <c r="Z187" s="382">
        <v>0</v>
      </c>
      <c r="AA187" s="390" t="s">
        <v>3238</v>
      </c>
      <c r="AB187" s="382">
        <v>0</v>
      </c>
      <c r="AC187" s="382">
        <v>0</v>
      </c>
      <c r="AD187" s="382" t="s">
        <v>3239</v>
      </c>
      <c r="AE187" s="382">
        <v>0</v>
      </c>
      <c r="AF187" s="382">
        <v>1</v>
      </c>
      <c r="AG187" s="385" t="s">
        <v>3240</v>
      </c>
      <c r="AH187" s="382">
        <v>0</v>
      </c>
      <c r="AI187" s="382">
        <v>0</v>
      </c>
      <c r="AJ187" s="385" t="s">
        <v>3241</v>
      </c>
      <c r="AK187" s="382">
        <v>0</v>
      </c>
      <c r="AL187" s="495">
        <v>0</v>
      </c>
      <c r="AM187" s="528" t="s">
        <v>3242</v>
      </c>
      <c r="AN187" s="382">
        <v>0</v>
      </c>
      <c r="AO187" s="501">
        <v>0</v>
      </c>
      <c r="AP187" s="529" t="s">
        <v>1615</v>
      </c>
      <c r="AQ187" s="382">
        <v>0</v>
      </c>
      <c r="AR187" s="499">
        <v>0</v>
      </c>
      <c r="AS187" s="500" t="s">
        <v>1615</v>
      </c>
      <c r="AT187" s="382">
        <v>0</v>
      </c>
      <c r="AU187" s="501">
        <v>0</v>
      </c>
      <c r="AV187" s="500" t="s">
        <v>1615</v>
      </c>
      <c r="AW187" s="367">
        <v>0</v>
      </c>
      <c r="AX187" s="367"/>
      <c r="AY187" s="367"/>
      <c r="AZ187" s="367">
        <v>0</v>
      </c>
      <c r="BA187" s="367"/>
      <c r="BB187" s="367"/>
      <c r="BC187" s="367">
        <v>0</v>
      </c>
      <c r="BD187" s="215"/>
      <c r="BE187" s="215"/>
      <c r="BF187" s="366">
        <f t="shared" si="13"/>
        <v>1</v>
      </c>
      <c r="BG187" s="366">
        <f t="shared" si="14"/>
        <v>1</v>
      </c>
    </row>
    <row r="188" spans="2:59" s="58" customFormat="1" ht="96.75" customHeight="1" thickBot="1">
      <c r="B188" s="363" t="s">
        <v>379</v>
      </c>
      <c r="C188" s="720" t="s">
        <v>3243</v>
      </c>
      <c r="D188" s="844"/>
      <c r="E188" s="871"/>
      <c r="F188" s="871"/>
      <c r="G188" s="827"/>
      <c r="H188" s="827"/>
      <c r="I188" s="382" t="s">
        <v>1616</v>
      </c>
      <c r="J188" s="382" t="s">
        <v>998</v>
      </c>
      <c r="K188" s="382">
        <v>0.4</v>
      </c>
      <c r="L188" s="382" t="s">
        <v>946</v>
      </c>
      <c r="M188" s="375" t="s">
        <v>1065</v>
      </c>
      <c r="N188" s="382" t="s">
        <v>1606</v>
      </c>
      <c r="O188" s="382" t="s">
        <v>220</v>
      </c>
      <c r="P188" s="382" t="s">
        <v>946</v>
      </c>
      <c r="Q188" s="383">
        <v>44197</v>
      </c>
      <c r="R188" s="383">
        <v>44561</v>
      </c>
      <c r="S188" s="382">
        <f t="shared" si="16"/>
        <v>1</v>
      </c>
      <c r="T188" s="382">
        <v>1</v>
      </c>
      <c r="U188" s="384">
        <f t="shared" si="15"/>
        <v>1</v>
      </c>
      <c r="V188" s="382">
        <v>0</v>
      </c>
      <c r="W188" s="382">
        <v>0</v>
      </c>
      <c r="X188" s="390" t="s">
        <v>383</v>
      </c>
      <c r="Y188" s="382">
        <v>1</v>
      </c>
      <c r="Z188" s="382">
        <v>0</v>
      </c>
      <c r="AA188" s="390" t="s">
        <v>3238</v>
      </c>
      <c r="AB188" s="382">
        <v>0</v>
      </c>
      <c r="AC188" s="382">
        <v>0</v>
      </c>
      <c r="AD188" s="382" t="s">
        <v>3239</v>
      </c>
      <c r="AE188" s="382">
        <v>0</v>
      </c>
      <c r="AF188" s="382">
        <v>1</v>
      </c>
      <c r="AG188" s="385" t="s">
        <v>3240</v>
      </c>
      <c r="AH188" s="382">
        <v>0</v>
      </c>
      <c r="AI188" s="382">
        <v>0</v>
      </c>
      <c r="AJ188" s="385" t="s">
        <v>3241</v>
      </c>
      <c r="AK188" s="382">
        <v>0</v>
      </c>
      <c r="AL188" s="495">
        <v>0</v>
      </c>
      <c r="AM188" s="528" t="s">
        <v>3242</v>
      </c>
      <c r="AN188" s="382">
        <v>0</v>
      </c>
      <c r="AO188" s="501">
        <v>0</v>
      </c>
      <c r="AP188" s="529" t="s">
        <v>1615</v>
      </c>
      <c r="AQ188" s="382">
        <v>0</v>
      </c>
      <c r="AR188" s="499">
        <v>0</v>
      </c>
      <c r="AS188" s="500" t="s">
        <v>1615</v>
      </c>
      <c r="AT188" s="382">
        <v>0</v>
      </c>
      <c r="AU188" s="501">
        <v>0</v>
      </c>
      <c r="AV188" s="500" t="s">
        <v>1615</v>
      </c>
      <c r="AW188" s="367">
        <v>0</v>
      </c>
      <c r="AX188" s="367"/>
      <c r="AY188" s="367"/>
      <c r="AZ188" s="367">
        <v>0</v>
      </c>
      <c r="BA188" s="367"/>
      <c r="BB188" s="367"/>
      <c r="BC188" s="367">
        <v>0</v>
      </c>
      <c r="BD188" s="215"/>
      <c r="BE188" s="215"/>
      <c r="BF188" s="366">
        <f t="shared" si="13"/>
        <v>1</v>
      </c>
      <c r="BG188" s="366">
        <f t="shared" si="14"/>
        <v>1</v>
      </c>
    </row>
    <row r="189" spans="2:59" s="58" customFormat="1" ht="96.75" customHeight="1" thickBot="1">
      <c r="B189" s="363" t="s">
        <v>379</v>
      </c>
      <c r="C189" s="720" t="s">
        <v>3244</v>
      </c>
      <c r="D189" s="844"/>
      <c r="E189" s="871"/>
      <c r="F189" s="871"/>
      <c r="G189" s="827"/>
      <c r="H189" s="827"/>
      <c r="I189" s="382" t="s">
        <v>1617</v>
      </c>
      <c r="J189" s="382" t="s">
        <v>998</v>
      </c>
      <c r="K189" s="382">
        <v>0.1</v>
      </c>
      <c r="L189" s="382" t="s">
        <v>946</v>
      </c>
      <c r="M189" s="375" t="s">
        <v>1065</v>
      </c>
      <c r="N189" s="382" t="s">
        <v>1606</v>
      </c>
      <c r="O189" s="382" t="s">
        <v>220</v>
      </c>
      <c r="P189" s="382" t="s">
        <v>946</v>
      </c>
      <c r="Q189" s="383">
        <v>44197</v>
      </c>
      <c r="R189" s="383">
        <v>44561</v>
      </c>
      <c r="S189" s="382">
        <f t="shared" si="16"/>
        <v>1</v>
      </c>
      <c r="T189" s="382">
        <v>1</v>
      </c>
      <c r="U189" s="384">
        <f t="shared" si="15"/>
        <v>1</v>
      </c>
      <c r="V189" s="382">
        <v>0</v>
      </c>
      <c r="W189" s="382">
        <v>0</v>
      </c>
      <c r="X189" s="530" t="s">
        <v>3245</v>
      </c>
      <c r="Y189" s="382">
        <v>1</v>
      </c>
      <c r="Z189" s="382">
        <v>0</v>
      </c>
      <c r="AA189" s="530" t="s">
        <v>3246</v>
      </c>
      <c r="AB189" s="382">
        <v>0</v>
      </c>
      <c r="AC189" s="382">
        <v>0</v>
      </c>
      <c r="AD189" s="382" t="s">
        <v>3247</v>
      </c>
      <c r="AE189" s="382">
        <v>0</v>
      </c>
      <c r="AF189" s="382">
        <v>1</v>
      </c>
      <c r="AG189" s="385" t="s">
        <v>386</v>
      </c>
      <c r="AH189" s="382">
        <v>0</v>
      </c>
      <c r="AI189" s="382">
        <v>0</v>
      </c>
      <c r="AJ189" s="385" t="s">
        <v>3248</v>
      </c>
      <c r="AK189" s="382">
        <v>0</v>
      </c>
      <c r="AL189" s="495">
        <v>0</v>
      </c>
      <c r="AM189" s="528" t="s">
        <v>3242</v>
      </c>
      <c r="AN189" s="382">
        <v>0</v>
      </c>
      <c r="AO189" s="501">
        <v>0</v>
      </c>
      <c r="AP189" s="529" t="s">
        <v>1615</v>
      </c>
      <c r="AQ189" s="382">
        <v>0</v>
      </c>
      <c r="AR189" s="499">
        <v>0</v>
      </c>
      <c r="AS189" s="500" t="s">
        <v>1615</v>
      </c>
      <c r="AT189" s="382">
        <v>0</v>
      </c>
      <c r="AU189" s="501">
        <v>0</v>
      </c>
      <c r="AV189" s="500" t="s">
        <v>1615</v>
      </c>
      <c r="AW189" s="367">
        <v>0</v>
      </c>
      <c r="AX189" s="367"/>
      <c r="AY189" s="367"/>
      <c r="AZ189" s="367">
        <v>0</v>
      </c>
      <c r="BA189" s="367"/>
      <c r="BB189" s="367"/>
      <c r="BC189" s="367">
        <v>0</v>
      </c>
      <c r="BD189" s="215"/>
      <c r="BE189" s="215"/>
      <c r="BF189" s="366">
        <f t="shared" si="13"/>
        <v>1</v>
      </c>
      <c r="BG189" s="366">
        <f t="shared" si="14"/>
        <v>1</v>
      </c>
    </row>
    <row r="190" spans="2:59" s="58" customFormat="1" ht="96.75" customHeight="1">
      <c r="B190" s="363" t="s">
        <v>379</v>
      </c>
      <c r="C190" s="720" t="s">
        <v>3249</v>
      </c>
      <c r="D190" s="844"/>
      <c r="E190" s="871"/>
      <c r="F190" s="871"/>
      <c r="G190" s="827"/>
      <c r="H190" s="827"/>
      <c r="I190" s="382" t="s">
        <v>1618</v>
      </c>
      <c r="J190" s="382" t="s">
        <v>1605</v>
      </c>
      <c r="K190" s="382">
        <v>0.2</v>
      </c>
      <c r="L190" s="382" t="s">
        <v>946</v>
      </c>
      <c r="M190" s="375" t="s">
        <v>1065</v>
      </c>
      <c r="N190" s="382" t="s">
        <v>1606</v>
      </c>
      <c r="O190" s="382" t="s">
        <v>220</v>
      </c>
      <c r="P190" s="382" t="s">
        <v>946</v>
      </c>
      <c r="Q190" s="383">
        <v>44197</v>
      </c>
      <c r="R190" s="383">
        <v>44561</v>
      </c>
      <c r="S190" s="382">
        <f t="shared" si="16"/>
        <v>0</v>
      </c>
      <c r="T190" s="382">
        <v>1</v>
      </c>
      <c r="U190" s="384">
        <f t="shared" si="15"/>
        <v>1</v>
      </c>
      <c r="V190" s="382">
        <v>0</v>
      </c>
      <c r="W190" s="382">
        <v>0</v>
      </c>
      <c r="X190" s="530" t="s">
        <v>3250</v>
      </c>
      <c r="Y190" s="382">
        <v>0</v>
      </c>
      <c r="Z190" s="382">
        <v>0</v>
      </c>
      <c r="AA190" s="530" t="s">
        <v>3251</v>
      </c>
      <c r="AB190" s="382">
        <v>1</v>
      </c>
      <c r="AC190" s="382">
        <v>0</v>
      </c>
      <c r="AD190" s="382" t="s">
        <v>3252</v>
      </c>
      <c r="AE190" s="382">
        <v>0</v>
      </c>
      <c r="AF190" s="382">
        <v>0</v>
      </c>
      <c r="AG190" s="385" t="s">
        <v>3253</v>
      </c>
      <c r="AH190" s="382">
        <v>0</v>
      </c>
      <c r="AI190" s="382">
        <v>0</v>
      </c>
      <c r="AJ190" s="385" t="s">
        <v>3254</v>
      </c>
      <c r="AK190" s="382">
        <v>0</v>
      </c>
      <c r="AL190" s="495">
        <v>0</v>
      </c>
      <c r="AM190" s="528" t="s">
        <v>3242</v>
      </c>
      <c r="AN190" s="382">
        <v>0</v>
      </c>
      <c r="AO190" s="501">
        <v>0</v>
      </c>
      <c r="AP190" s="529" t="s">
        <v>1615</v>
      </c>
      <c r="AQ190" s="382">
        <v>0</v>
      </c>
      <c r="AR190" s="499">
        <v>0</v>
      </c>
      <c r="AS190" s="500" t="s">
        <v>1615</v>
      </c>
      <c r="AT190" s="382">
        <v>0</v>
      </c>
      <c r="AU190" s="501">
        <v>0</v>
      </c>
      <c r="AV190" s="500" t="s">
        <v>1615</v>
      </c>
      <c r="AW190" s="367">
        <v>0</v>
      </c>
      <c r="AX190" s="367"/>
      <c r="AY190" s="367"/>
      <c r="AZ190" s="367">
        <v>0</v>
      </c>
      <c r="BA190" s="367"/>
      <c r="BB190" s="367"/>
      <c r="BC190" s="367">
        <v>0</v>
      </c>
      <c r="BD190" s="215"/>
      <c r="BE190" s="215"/>
      <c r="BF190" s="366">
        <f t="shared" si="13"/>
        <v>1</v>
      </c>
      <c r="BG190" s="366">
        <f t="shared" si="14"/>
        <v>0</v>
      </c>
    </row>
    <row r="191" spans="2:59" s="58" customFormat="1" ht="96.75" customHeight="1">
      <c r="B191" s="363" t="s">
        <v>387</v>
      </c>
      <c r="C191" s="720" t="s">
        <v>3255</v>
      </c>
      <c r="D191" s="844"/>
      <c r="E191" s="871"/>
      <c r="F191" s="871"/>
      <c r="G191" s="382" t="s">
        <v>380</v>
      </c>
      <c r="H191" s="382" t="s">
        <v>1619</v>
      </c>
      <c r="I191" s="382" t="s">
        <v>1620</v>
      </c>
      <c r="J191" s="382" t="s">
        <v>1605</v>
      </c>
      <c r="K191" s="382">
        <v>1</v>
      </c>
      <c r="L191" s="382" t="s">
        <v>946</v>
      </c>
      <c r="M191" s="382" t="s">
        <v>74</v>
      </c>
      <c r="N191" s="382" t="s">
        <v>1606</v>
      </c>
      <c r="O191" s="382" t="s">
        <v>220</v>
      </c>
      <c r="P191" s="382" t="s">
        <v>1607</v>
      </c>
      <c r="Q191" s="383">
        <v>44197</v>
      </c>
      <c r="R191" s="383">
        <v>44561</v>
      </c>
      <c r="S191" s="382">
        <f t="shared" si="16"/>
        <v>6</v>
      </c>
      <c r="T191" s="382">
        <v>10</v>
      </c>
      <c r="U191" s="384">
        <f t="shared" si="15"/>
        <v>7</v>
      </c>
      <c r="V191" s="382">
        <v>0</v>
      </c>
      <c r="W191" s="382">
        <v>0</v>
      </c>
      <c r="X191" s="530" t="s">
        <v>390</v>
      </c>
      <c r="Y191" s="382">
        <v>0</v>
      </c>
      <c r="Z191" s="382">
        <v>0</v>
      </c>
      <c r="AA191" s="531" t="s">
        <v>3256</v>
      </c>
      <c r="AB191" s="382">
        <v>0</v>
      </c>
      <c r="AC191" s="382">
        <v>0</v>
      </c>
      <c r="AD191" s="382" t="s">
        <v>3257</v>
      </c>
      <c r="AE191" s="382">
        <v>0</v>
      </c>
      <c r="AF191" s="382">
        <v>0</v>
      </c>
      <c r="AG191" s="385" t="s">
        <v>3258</v>
      </c>
      <c r="AH191" s="382">
        <v>0</v>
      </c>
      <c r="AI191" s="382">
        <v>0</v>
      </c>
      <c r="AJ191" s="385" t="s">
        <v>3259</v>
      </c>
      <c r="AK191" s="382">
        <v>0</v>
      </c>
      <c r="AL191" s="495">
        <v>0</v>
      </c>
      <c r="AM191" s="528" t="s">
        <v>3260</v>
      </c>
      <c r="AN191" s="382">
        <v>3</v>
      </c>
      <c r="AO191" s="501">
        <v>3</v>
      </c>
      <c r="AP191" s="529" t="s">
        <v>3261</v>
      </c>
      <c r="AQ191" s="382">
        <v>0</v>
      </c>
      <c r="AR191" s="499">
        <v>0</v>
      </c>
      <c r="AS191" s="500" t="s">
        <v>1621</v>
      </c>
      <c r="AT191" s="382">
        <v>0</v>
      </c>
      <c r="AU191" s="501">
        <v>3</v>
      </c>
      <c r="AV191" s="500" t="s">
        <v>1622</v>
      </c>
      <c r="AW191" s="367">
        <v>3</v>
      </c>
      <c r="AX191" s="367"/>
      <c r="AY191" s="367"/>
      <c r="AZ191" s="367">
        <v>0</v>
      </c>
      <c r="BA191" s="367"/>
      <c r="BB191" s="367"/>
      <c r="BC191" s="367">
        <v>1</v>
      </c>
      <c r="BD191" s="215"/>
      <c r="BE191" s="215"/>
      <c r="BF191" s="366">
        <f t="shared" si="13"/>
        <v>3</v>
      </c>
      <c r="BG191" s="366">
        <f t="shared" si="14"/>
        <v>6</v>
      </c>
    </row>
    <row r="192" spans="2:59" s="58" customFormat="1" ht="96.75" customHeight="1">
      <c r="B192" s="363" t="s">
        <v>395</v>
      </c>
      <c r="C192" s="720" t="s">
        <v>3262</v>
      </c>
      <c r="D192" s="844"/>
      <c r="E192" s="871"/>
      <c r="F192" s="871"/>
      <c r="G192" s="827" t="s">
        <v>396</v>
      </c>
      <c r="H192" s="827" t="s">
        <v>1623</v>
      </c>
      <c r="I192" s="382" t="s">
        <v>1624</v>
      </c>
      <c r="J192" s="382" t="s">
        <v>1605</v>
      </c>
      <c r="K192" s="382">
        <v>0.8</v>
      </c>
      <c r="L192" s="382" t="s">
        <v>946</v>
      </c>
      <c r="M192" s="382" t="s">
        <v>74</v>
      </c>
      <c r="N192" s="382" t="s">
        <v>1606</v>
      </c>
      <c r="O192" s="382" t="s">
        <v>220</v>
      </c>
      <c r="P192" s="382" t="s">
        <v>1607</v>
      </c>
      <c r="Q192" s="383">
        <v>44197</v>
      </c>
      <c r="R192" s="383">
        <v>44561</v>
      </c>
      <c r="S192" s="382">
        <f t="shared" si="16"/>
        <v>24</v>
      </c>
      <c r="T192" s="382">
        <v>50</v>
      </c>
      <c r="U192" s="384">
        <f t="shared" si="15"/>
        <v>66</v>
      </c>
      <c r="V192" s="382">
        <v>0</v>
      </c>
      <c r="W192" s="382">
        <v>0</v>
      </c>
      <c r="X192" s="390" t="s">
        <v>399</v>
      </c>
      <c r="Y192" s="382">
        <v>0</v>
      </c>
      <c r="Z192" s="382">
        <v>0</v>
      </c>
      <c r="AA192" s="532" t="s">
        <v>3263</v>
      </c>
      <c r="AB192" s="382">
        <v>0</v>
      </c>
      <c r="AC192" s="382">
        <v>0</v>
      </c>
      <c r="AD192" s="382" t="s">
        <v>3264</v>
      </c>
      <c r="AE192" s="382">
        <v>0</v>
      </c>
      <c r="AF192" s="382">
        <v>0</v>
      </c>
      <c r="AG192" s="385" t="s">
        <v>3265</v>
      </c>
      <c r="AH192" s="382">
        <v>6</v>
      </c>
      <c r="AI192" s="382">
        <v>1</v>
      </c>
      <c r="AJ192" s="385" t="s">
        <v>3266</v>
      </c>
      <c r="AK192" s="382">
        <v>6</v>
      </c>
      <c r="AL192" s="495">
        <v>5</v>
      </c>
      <c r="AM192" s="528" t="s">
        <v>3267</v>
      </c>
      <c r="AN192" s="382">
        <v>8</v>
      </c>
      <c r="AO192" s="501">
        <v>9</v>
      </c>
      <c r="AP192" s="529" t="s">
        <v>3268</v>
      </c>
      <c r="AQ192" s="382">
        <v>8</v>
      </c>
      <c r="AR192" s="499">
        <v>5</v>
      </c>
      <c r="AS192" s="500" t="s">
        <v>1625</v>
      </c>
      <c r="AT192" s="382">
        <v>8</v>
      </c>
      <c r="AU192" s="501">
        <v>4</v>
      </c>
      <c r="AV192" s="500" t="s">
        <v>1626</v>
      </c>
      <c r="AW192" s="367">
        <v>10</v>
      </c>
      <c r="AX192" s="367"/>
      <c r="AY192" s="367"/>
      <c r="AZ192" s="367">
        <v>10</v>
      </c>
      <c r="BA192" s="367"/>
      <c r="BB192" s="367"/>
      <c r="BC192" s="367">
        <v>10</v>
      </c>
      <c r="BD192" s="215"/>
      <c r="BE192" s="215"/>
      <c r="BF192" s="366">
        <f t="shared" si="13"/>
        <v>36</v>
      </c>
      <c r="BG192" s="366">
        <f t="shared" si="14"/>
        <v>24</v>
      </c>
    </row>
    <row r="193" spans="2:59" s="58" customFormat="1" ht="96.75" customHeight="1">
      <c r="B193" s="363" t="s">
        <v>395</v>
      </c>
      <c r="C193" s="720" t="s">
        <v>3269</v>
      </c>
      <c r="D193" s="844"/>
      <c r="E193" s="871"/>
      <c r="F193" s="871"/>
      <c r="G193" s="827"/>
      <c r="H193" s="827"/>
      <c r="I193" s="382" t="s">
        <v>1627</v>
      </c>
      <c r="J193" s="382" t="s">
        <v>1605</v>
      </c>
      <c r="K193" s="382">
        <v>0.2</v>
      </c>
      <c r="L193" s="382" t="s">
        <v>946</v>
      </c>
      <c r="M193" s="382" t="s">
        <v>74</v>
      </c>
      <c r="N193" s="382" t="s">
        <v>1606</v>
      </c>
      <c r="O193" s="382" t="s">
        <v>220</v>
      </c>
      <c r="P193" s="382" t="s">
        <v>1607</v>
      </c>
      <c r="Q193" s="383">
        <v>44197</v>
      </c>
      <c r="R193" s="383">
        <v>44561</v>
      </c>
      <c r="S193" s="382">
        <f t="shared" si="16"/>
        <v>28</v>
      </c>
      <c r="T193" s="382">
        <v>25</v>
      </c>
      <c r="U193" s="384">
        <f t="shared" si="15"/>
        <v>6</v>
      </c>
      <c r="V193" s="382">
        <v>0</v>
      </c>
      <c r="W193" s="382">
        <v>0</v>
      </c>
      <c r="X193" s="390" t="s">
        <v>399</v>
      </c>
      <c r="Y193" s="382">
        <v>0</v>
      </c>
      <c r="Z193" s="382">
        <v>0</v>
      </c>
      <c r="AA193" s="532" t="s">
        <v>3263</v>
      </c>
      <c r="AB193" s="382">
        <v>0</v>
      </c>
      <c r="AC193" s="382">
        <v>0</v>
      </c>
      <c r="AD193" s="382" t="s">
        <v>3270</v>
      </c>
      <c r="AE193" s="382">
        <v>6</v>
      </c>
      <c r="AF193" s="382">
        <v>14</v>
      </c>
      <c r="AG193" s="402" t="s">
        <v>3271</v>
      </c>
      <c r="AH193" s="382">
        <v>0</v>
      </c>
      <c r="AI193" s="382">
        <v>8</v>
      </c>
      <c r="AJ193" s="385" t="s">
        <v>3272</v>
      </c>
      <c r="AK193" s="382">
        <v>0</v>
      </c>
      <c r="AL193" s="495">
        <v>6</v>
      </c>
      <c r="AM193" s="528" t="s">
        <v>3273</v>
      </c>
      <c r="AN193" s="382">
        <v>0</v>
      </c>
      <c r="AO193" s="501">
        <v>0</v>
      </c>
      <c r="AP193" s="529" t="s">
        <v>3274</v>
      </c>
      <c r="AQ193" s="382">
        <v>0</v>
      </c>
      <c r="AR193" s="499">
        <v>0</v>
      </c>
      <c r="AS193" s="500" t="s">
        <v>1628</v>
      </c>
      <c r="AT193" s="382">
        <v>0</v>
      </c>
      <c r="AU193" s="501">
        <v>0</v>
      </c>
      <c r="AV193" s="500" t="s">
        <v>1629</v>
      </c>
      <c r="AW193" s="367">
        <v>0</v>
      </c>
      <c r="AX193" s="367"/>
      <c r="AY193" s="367"/>
      <c r="AZ193" s="367">
        <v>0</v>
      </c>
      <c r="BA193" s="367"/>
      <c r="BB193" s="367"/>
      <c r="BC193" s="367">
        <v>0</v>
      </c>
      <c r="BD193" s="215"/>
      <c r="BE193" s="215"/>
      <c r="BF193" s="366">
        <f t="shared" si="13"/>
        <v>6</v>
      </c>
      <c r="BG193" s="366">
        <f t="shared" si="14"/>
        <v>28</v>
      </c>
    </row>
    <row r="194" spans="2:59" s="58" customFormat="1" ht="96.75" customHeight="1">
      <c r="B194" s="363" t="s">
        <v>403</v>
      </c>
      <c r="C194" s="720" t="s">
        <v>3275</v>
      </c>
      <c r="D194" s="844"/>
      <c r="E194" s="871"/>
      <c r="F194" s="871"/>
      <c r="G194" s="382" t="s">
        <v>404</v>
      </c>
      <c r="H194" s="382" t="s">
        <v>1630</v>
      </c>
      <c r="I194" s="382" t="s">
        <v>1631</v>
      </c>
      <c r="J194" s="382" t="s">
        <v>1605</v>
      </c>
      <c r="K194" s="382">
        <v>1</v>
      </c>
      <c r="L194" s="382" t="s">
        <v>946</v>
      </c>
      <c r="M194" s="382" t="s">
        <v>74</v>
      </c>
      <c r="N194" s="382" t="s">
        <v>1606</v>
      </c>
      <c r="O194" s="382" t="s">
        <v>220</v>
      </c>
      <c r="P194" s="382" t="s">
        <v>1607</v>
      </c>
      <c r="Q194" s="383">
        <v>44197</v>
      </c>
      <c r="R194" s="383">
        <v>44561</v>
      </c>
      <c r="S194" s="382">
        <f t="shared" si="16"/>
        <v>44827</v>
      </c>
      <c r="T194" s="382">
        <v>30181</v>
      </c>
      <c r="U194" s="384">
        <f t="shared" si="15"/>
        <v>10696</v>
      </c>
      <c r="V194" s="382">
        <v>0</v>
      </c>
      <c r="W194" s="382">
        <v>1694</v>
      </c>
      <c r="X194" s="530" t="s">
        <v>407</v>
      </c>
      <c r="Y194" s="382">
        <v>5181</v>
      </c>
      <c r="Z194" s="382">
        <v>1694</v>
      </c>
      <c r="AA194" s="530" t="s">
        <v>408</v>
      </c>
      <c r="AB194" s="382">
        <v>0</v>
      </c>
      <c r="AC194" s="382">
        <v>0</v>
      </c>
      <c r="AD194" s="382" t="s">
        <v>3276</v>
      </c>
      <c r="AE194" s="382">
        <v>0</v>
      </c>
      <c r="AF194" s="382">
        <v>0</v>
      </c>
      <c r="AG194" s="402" t="s">
        <v>410</v>
      </c>
      <c r="AH194" s="382">
        <v>2141</v>
      </c>
      <c r="AI194" s="382">
        <v>22591</v>
      </c>
      <c r="AJ194" s="385" t="s">
        <v>3277</v>
      </c>
      <c r="AK194" s="382">
        <v>3374</v>
      </c>
      <c r="AL194" s="495">
        <v>11259</v>
      </c>
      <c r="AM194" s="528" t="s">
        <v>3278</v>
      </c>
      <c r="AN194" s="382">
        <v>0</v>
      </c>
      <c r="AO194" s="533">
        <v>3747</v>
      </c>
      <c r="AP194" s="529" t="s">
        <v>3279</v>
      </c>
      <c r="AQ194" s="382">
        <v>0</v>
      </c>
      <c r="AR194" s="544">
        <v>1849</v>
      </c>
      <c r="AS194" s="500" t="s">
        <v>1632</v>
      </c>
      <c r="AT194" s="382">
        <v>0</v>
      </c>
      <c r="AU194" s="501">
        <v>1993</v>
      </c>
      <c r="AV194" s="500" t="s">
        <v>1633</v>
      </c>
      <c r="AW194" s="367">
        <v>0</v>
      </c>
      <c r="AX194" s="367"/>
      <c r="AY194" s="367"/>
      <c r="AZ194" s="367">
        <v>0</v>
      </c>
      <c r="BA194" s="367"/>
      <c r="BB194" s="367"/>
      <c r="BC194" s="367">
        <v>0</v>
      </c>
      <c r="BD194" s="215"/>
      <c r="BE194" s="215"/>
      <c r="BF194" s="366">
        <f t="shared" si="13"/>
        <v>10696</v>
      </c>
      <c r="BG194" s="366">
        <f t="shared" si="14"/>
        <v>44827</v>
      </c>
    </row>
    <row r="195" spans="2:59" s="58" customFormat="1" ht="96.75" customHeight="1">
      <c r="B195" s="363"/>
      <c r="C195" s="720"/>
      <c r="D195" s="844"/>
      <c r="E195" s="871"/>
      <c r="F195" s="871"/>
      <c r="G195" s="382" t="s">
        <v>404</v>
      </c>
      <c r="H195" s="382" t="s">
        <v>412</v>
      </c>
      <c r="I195" s="382" t="s">
        <v>1634</v>
      </c>
      <c r="J195" s="382" t="s">
        <v>1605</v>
      </c>
      <c r="K195" s="382">
        <v>1</v>
      </c>
      <c r="L195" s="382"/>
      <c r="M195" s="382" t="s">
        <v>74</v>
      </c>
      <c r="N195" s="382" t="s">
        <v>1606</v>
      </c>
      <c r="O195" s="382" t="s">
        <v>220</v>
      </c>
      <c r="P195" s="382" t="s">
        <v>1607</v>
      </c>
      <c r="Q195" s="383">
        <v>44197</v>
      </c>
      <c r="R195" s="383">
        <v>44561</v>
      </c>
      <c r="S195" s="382">
        <f t="shared" si="16"/>
        <v>10215</v>
      </c>
      <c r="T195" s="382">
        <v>16000</v>
      </c>
      <c r="U195" s="384">
        <f t="shared" si="15"/>
        <v>31084</v>
      </c>
      <c r="V195" s="382">
        <v>0</v>
      </c>
      <c r="W195" s="382">
        <v>0</v>
      </c>
      <c r="X195" s="530" t="s">
        <v>413</v>
      </c>
      <c r="Y195" s="382">
        <v>1516</v>
      </c>
      <c r="Z195" s="382">
        <v>1608</v>
      </c>
      <c r="AA195" s="531" t="s">
        <v>414</v>
      </c>
      <c r="AB195" s="382">
        <v>1321</v>
      </c>
      <c r="AC195" s="382">
        <v>1109</v>
      </c>
      <c r="AD195" s="382" t="s">
        <v>3280</v>
      </c>
      <c r="AE195" s="382">
        <v>1933</v>
      </c>
      <c r="AF195" s="382">
        <v>1712</v>
      </c>
      <c r="AG195" s="385" t="s">
        <v>416</v>
      </c>
      <c r="AH195" s="382">
        <v>1745</v>
      </c>
      <c r="AI195" s="382">
        <v>1566</v>
      </c>
      <c r="AJ195" s="385" t="s">
        <v>3281</v>
      </c>
      <c r="AK195" s="382">
        <v>1091</v>
      </c>
      <c r="AL195" s="495">
        <v>896</v>
      </c>
      <c r="AM195" s="528" t="s">
        <v>3282</v>
      </c>
      <c r="AN195" s="382">
        <v>1076</v>
      </c>
      <c r="AO195" s="501">
        <v>966</v>
      </c>
      <c r="AP195" s="529" t="s">
        <v>3283</v>
      </c>
      <c r="AQ195" s="382">
        <v>2222</v>
      </c>
      <c r="AR195" s="544">
        <v>1349</v>
      </c>
      <c r="AS195" s="500" t="s">
        <v>1635</v>
      </c>
      <c r="AT195" s="382">
        <v>2754</v>
      </c>
      <c r="AU195" s="501">
        <v>1009</v>
      </c>
      <c r="AV195" s="500" t="s">
        <v>1636</v>
      </c>
      <c r="AW195" s="371">
        <v>2942</v>
      </c>
      <c r="AX195" s="371"/>
      <c r="AY195" s="371"/>
      <c r="AZ195" s="371">
        <v>0</v>
      </c>
      <c r="BA195" s="371"/>
      <c r="BB195" s="371"/>
      <c r="BC195" s="371">
        <v>14484</v>
      </c>
      <c r="BD195" s="40"/>
      <c r="BE195" s="40"/>
      <c r="BF195" s="366">
        <f t="shared" si="13"/>
        <v>13658</v>
      </c>
      <c r="BG195" s="366">
        <f t="shared" si="14"/>
        <v>10215</v>
      </c>
    </row>
    <row r="196" spans="2:59" s="58" customFormat="1" ht="96.75" customHeight="1">
      <c r="B196" s="363" t="s">
        <v>417</v>
      </c>
      <c r="C196" s="720" t="s">
        <v>3284</v>
      </c>
      <c r="D196" s="844"/>
      <c r="E196" s="871"/>
      <c r="F196" s="871"/>
      <c r="G196" s="382" t="s">
        <v>418</v>
      </c>
      <c r="H196" s="382" t="s">
        <v>1637</v>
      </c>
      <c r="I196" s="382" t="s">
        <v>1638</v>
      </c>
      <c r="J196" s="382" t="s">
        <v>1605</v>
      </c>
      <c r="K196" s="382">
        <v>1</v>
      </c>
      <c r="L196" s="382" t="s">
        <v>946</v>
      </c>
      <c r="M196" s="382" t="s">
        <v>74</v>
      </c>
      <c r="N196" s="382" t="s">
        <v>1606</v>
      </c>
      <c r="O196" s="382" t="s">
        <v>220</v>
      </c>
      <c r="P196" s="382" t="s">
        <v>1607</v>
      </c>
      <c r="Q196" s="383">
        <v>44197</v>
      </c>
      <c r="R196" s="383">
        <v>44561</v>
      </c>
      <c r="S196" s="382">
        <f t="shared" si="16"/>
        <v>14137</v>
      </c>
      <c r="T196" s="382">
        <v>14000</v>
      </c>
      <c r="U196" s="384">
        <f t="shared" si="15"/>
        <v>16000</v>
      </c>
      <c r="V196" s="382">
        <v>0</v>
      </c>
      <c r="W196" s="382">
        <v>450</v>
      </c>
      <c r="X196" s="530" t="s">
        <v>407</v>
      </c>
      <c r="Y196" s="382">
        <v>0</v>
      </c>
      <c r="Z196" s="382">
        <v>450</v>
      </c>
      <c r="AA196" s="530" t="s">
        <v>421</v>
      </c>
      <c r="AB196" s="382">
        <v>0</v>
      </c>
      <c r="AC196" s="382">
        <v>0</v>
      </c>
      <c r="AD196" s="382" t="s">
        <v>3285</v>
      </c>
      <c r="AE196" s="382">
        <v>0</v>
      </c>
      <c r="AF196" s="382">
        <v>6494</v>
      </c>
      <c r="AG196" s="385" t="s">
        <v>423</v>
      </c>
      <c r="AH196" s="382">
        <v>2000</v>
      </c>
      <c r="AI196" s="382">
        <v>0</v>
      </c>
      <c r="AJ196" s="385" t="s">
        <v>3286</v>
      </c>
      <c r="AK196" s="382">
        <v>2000</v>
      </c>
      <c r="AL196" s="495">
        <v>5199</v>
      </c>
      <c r="AM196" s="528" t="s">
        <v>3287</v>
      </c>
      <c r="AN196" s="382">
        <v>2000</v>
      </c>
      <c r="AO196" s="501">
        <v>583</v>
      </c>
      <c r="AP196" s="529" t="s">
        <v>3288</v>
      </c>
      <c r="AQ196" s="382">
        <v>2000</v>
      </c>
      <c r="AR196" s="499">
        <v>267</v>
      </c>
      <c r="AS196" s="500" t="s">
        <v>1639</v>
      </c>
      <c r="AT196" s="382">
        <v>2000</v>
      </c>
      <c r="AU196" s="501">
        <v>694</v>
      </c>
      <c r="AV196" s="500" t="s">
        <v>1640</v>
      </c>
      <c r="AW196" s="367">
        <v>2000</v>
      </c>
      <c r="AX196" s="367"/>
      <c r="AY196" s="367"/>
      <c r="AZ196" s="367">
        <v>2000</v>
      </c>
      <c r="BA196" s="367"/>
      <c r="BB196" s="367"/>
      <c r="BC196" s="367">
        <v>2000</v>
      </c>
      <c r="BD196" s="215"/>
      <c r="BE196" s="215"/>
      <c r="BF196" s="366">
        <f t="shared" si="13"/>
        <v>10000</v>
      </c>
      <c r="BG196" s="366">
        <f t="shared" si="14"/>
        <v>14137</v>
      </c>
    </row>
    <row r="197" spans="2:59" s="58" customFormat="1" ht="96.75" customHeight="1">
      <c r="B197" s="363" t="s">
        <v>424</v>
      </c>
      <c r="C197" s="720" t="s">
        <v>3289</v>
      </c>
      <c r="D197" s="844"/>
      <c r="E197" s="871"/>
      <c r="F197" s="871"/>
      <c r="G197" s="827" t="s">
        <v>427</v>
      </c>
      <c r="H197" s="827" t="s">
        <v>1641</v>
      </c>
      <c r="I197" s="382" t="s">
        <v>1642</v>
      </c>
      <c r="J197" s="382" t="s">
        <v>1605</v>
      </c>
      <c r="K197" s="382">
        <v>0.8</v>
      </c>
      <c r="L197" s="382" t="s">
        <v>946</v>
      </c>
      <c r="M197" s="382" t="s">
        <v>74</v>
      </c>
      <c r="N197" s="382" t="s">
        <v>1643</v>
      </c>
      <c r="O197" s="382" t="s">
        <v>220</v>
      </c>
      <c r="P197" s="382" t="s">
        <v>1607</v>
      </c>
      <c r="Q197" s="383">
        <v>44197</v>
      </c>
      <c r="R197" s="383">
        <v>44561</v>
      </c>
      <c r="S197" s="382">
        <f t="shared" si="16"/>
        <v>762814</v>
      </c>
      <c r="T197" s="382">
        <v>603620</v>
      </c>
      <c r="U197" s="384">
        <f t="shared" si="15"/>
        <v>217086</v>
      </c>
      <c r="V197" s="382">
        <v>0</v>
      </c>
      <c r="W197" s="382">
        <v>0</v>
      </c>
      <c r="X197" s="390" t="s">
        <v>431</v>
      </c>
      <c r="Y197" s="382">
        <v>104387</v>
      </c>
      <c r="Z197" s="382">
        <v>0</v>
      </c>
      <c r="AA197" s="532" t="s">
        <v>3290</v>
      </c>
      <c r="AB197" s="382">
        <v>0</v>
      </c>
      <c r="AC197" s="382">
        <v>0</v>
      </c>
      <c r="AD197" s="382" t="s">
        <v>3291</v>
      </c>
      <c r="AE197" s="382">
        <v>0</v>
      </c>
      <c r="AF197" s="382">
        <v>0</v>
      </c>
      <c r="AG197" s="385" t="s">
        <v>434</v>
      </c>
      <c r="AH197" s="382">
        <v>45519</v>
      </c>
      <c r="AI197" s="382">
        <v>466682</v>
      </c>
      <c r="AJ197" s="385" t="s">
        <v>3292</v>
      </c>
      <c r="AK197" s="382">
        <v>67180</v>
      </c>
      <c r="AL197" s="495">
        <v>223468</v>
      </c>
      <c r="AM197" s="528" t="s">
        <v>3278</v>
      </c>
      <c r="AN197" s="382">
        <v>0</v>
      </c>
      <c r="AO197" s="533">
        <v>72664</v>
      </c>
      <c r="AP197" s="529" t="s">
        <v>3293</v>
      </c>
      <c r="AQ197" s="382">
        <v>0</v>
      </c>
      <c r="AR197" s="499">
        <v>0</v>
      </c>
      <c r="AS197" s="500" t="s">
        <v>1644</v>
      </c>
      <c r="AT197" s="382">
        <v>0</v>
      </c>
      <c r="AU197" s="501">
        <v>0</v>
      </c>
      <c r="AV197" s="500" t="s">
        <v>1645</v>
      </c>
      <c r="AW197" s="367">
        <v>0</v>
      </c>
      <c r="AX197" s="367"/>
      <c r="AY197" s="367"/>
      <c r="AZ197" s="367">
        <v>0</v>
      </c>
      <c r="BA197" s="367"/>
      <c r="BB197" s="367"/>
      <c r="BC197" s="367">
        <v>0</v>
      </c>
      <c r="BD197" s="215"/>
      <c r="BE197" s="215"/>
      <c r="BF197" s="366">
        <f t="shared" si="13"/>
        <v>217086</v>
      </c>
      <c r="BG197" s="366">
        <f t="shared" si="14"/>
        <v>762814</v>
      </c>
    </row>
    <row r="198" spans="2:59" s="58" customFormat="1" ht="96.75" customHeight="1">
      <c r="B198" s="363" t="s">
        <v>424</v>
      </c>
      <c r="C198" s="720" t="s">
        <v>3294</v>
      </c>
      <c r="D198" s="844"/>
      <c r="E198" s="871"/>
      <c r="F198" s="871"/>
      <c r="G198" s="827"/>
      <c r="H198" s="827"/>
      <c r="I198" s="382" t="s">
        <v>1646</v>
      </c>
      <c r="J198" s="382" t="s">
        <v>1605</v>
      </c>
      <c r="K198" s="382">
        <v>0.2</v>
      </c>
      <c r="L198" s="382" t="s">
        <v>946</v>
      </c>
      <c r="M198" s="382" t="s">
        <v>74</v>
      </c>
      <c r="N198" s="382" t="s">
        <v>1606</v>
      </c>
      <c r="O198" s="382" t="s">
        <v>220</v>
      </c>
      <c r="P198" s="382" t="s">
        <v>1607</v>
      </c>
      <c r="Q198" s="383">
        <v>44197</v>
      </c>
      <c r="R198" s="383">
        <v>44561</v>
      </c>
      <c r="S198" s="382">
        <f t="shared" si="16"/>
        <v>14</v>
      </c>
      <c r="T198" s="382">
        <v>17</v>
      </c>
      <c r="U198" s="384">
        <f t="shared" si="15"/>
        <v>6</v>
      </c>
      <c r="V198" s="382">
        <v>0</v>
      </c>
      <c r="W198" s="382">
        <v>0</v>
      </c>
      <c r="X198" s="390" t="s">
        <v>431</v>
      </c>
      <c r="Y198" s="382">
        <v>0</v>
      </c>
      <c r="Z198" s="382">
        <v>0</v>
      </c>
      <c r="AA198" s="532" t="s">
        <v>3290</v>
      </c>
      <c r="AB198" s="382">
        <v>0</v>
      </c>
      <c r="AC198" s="382">
        <v>0</v>
      </c>
      <c r="AD198" s="382" t="s">
        <v>3295</v>
      </c>
      <c r="AE198" s="382">
        <v>6</v>
      </c>
      <c r="AF198" s="382">
        <v>0</v>
      </c>
      <c r="AG198" s="402" t="s">
        <v>3296</v>
      </c>
      <c r="AH198" s="382">
        <v>0</v>
      </c>
      <c r="AI198" s="382">
        <v>8</v>
      </c>
      <c r="AJ198" s="385" t="s">
        <v>3272</v>
      </c>
      <c r="AK198" s="382">
        <v>0</v>
      </c>
      <c r="AL198" s="495">
        <v>6</v>
      </c>
      <c r="AM198" s="528" t="s">
        <v>3273</v>
      </c>
      <c r="AN198" s="382">
        <v>0</v>
      </c>
      <c r="AO198" s="501">
        <v>0</v>
      </c>
      <c r="AP198" s="529" t="s">
        <v>3297</v>
      </c>
      <c r="AQ198" s="382">
        <v>0</v>
      </c>
      <c r="AR198" s="499">
        <v>0</v>
      </c>
      <c r="AS198" s="500" t="s">
        <v>1647</v>
      </c>
      <c r="AT198" s="382">
        <v>0</v>
      </c>
      <c r="AU198" s="501">
        <v>0</v>
      </c>
      <c r="AV198" s="500" t="s">
        <v>1647</v>
      </c>
      <c r="AW198" s="367">
        <v>0</v>
      </c>
      <c r="AX198" s="367"/>
      <c r="AY198" s="367"/>
      <c r="AZ198" s="367">
        <v>0</v>
      </c>
      <c r="BA198" s="367"/>
      <c r="BB198" s="367"/>
      <c r="BC198" s="367">
        <v>0</v>
      </c>
      <c r="BD198" s="215"/>
      <c r="BE198" s="215"/>
      <c r="BF198" s="366">
        <f t="shared" si="13"/>
        <v>6</v>
      </c>
      <c r="BG198" s="366">
        <f t="shared" si="14"/>
        <v>14</v>
      </c>
    </row>
    <row r="199" spans="2:59" s="58" customFormat="1" ht="96.75" customHeight="1">
      <c r="B199" s="363" t="s">
        <v>435</v>
      </c>
      <c r="C199" s="720" t="s">
        <v>3298</v>
      </c>
      <c r="D199" s="844"/>
      <c r="E199" s="871"/>
      <c r="F199" s="871"/>
      <c r="G199" s="827" t="s">
        <v>436</v>
      </c>
      <c r="H199" s="827" t="s">
        <v>1648</v>
      </c>
      <c r="I199" s="382" t="s">
        <v>1649</v>
      </c>
      <c r="J199" s="382" t="s">
        <v>998</v>
      </c>
      <c r="K199" s="382">
        <v>0.5</v>
      </c>
      <c r="L199" s="382" t="s">
        <v>946</v>
      </c>
      <c r="M199" s="382" t="s">
        <v>74</v>
      </c>
      <c r="N199" s="382" t="s">
        <v>1606</v>
      </c>
      <c r="O199" s="382" t="s">
        <v>220</v>
      </c>
      <c r="P199" s="382" t="s">
        <v>1607</v>
      </c>
      <c r="Q199" s="383">
        <v>44197</v>
      </c>
      <c r="R199" s="383">
        <v>44561</v>
      </c>
      <c r="S199" s="382">
        <f t="shared" si="16"/>
        <v>21</v>
      </c>
      <c r="T199" s="382">
        <v>30</v>
      </c>
      <c r="U199" s="384">
        <f t="shared" si="15"/>
        <v>30</v>
      </c>
      <c r="V199" s="382">
        <v>0</v>
      </c>
      <c r="W199" s="382">
        <v>0</v>
      </c>
      <c r="X199" s="390" t="s">
        <v>439</v>
      </c>
      <c r="Y199" s="382">
        <v>2</v>
      </c>
      <c r="Z199" s="382">
        <v>3</v>
      </c>
      <c r="AA199" s="532" t="s">
        <v>3299</v>
      </c>
      <c r="AB199" s="382">
        <v>2</v>
      </c>
      <c r="AC199" s="382">
        <v>6</v>
      </c>
      <c r="AD199" s="382" t="s">
        <v>3300</v>
      </c>
      <c r="AE199" s="382">
        <v>2</v>
      </c>
      <c r="AF199" s="382">
        <v>5</v>
      </c>
      <c r="AG199" s="385" t="s">
        <v>3301</v>
      </c>
      <c r="AH199" s="382">
        <v>3</v>
      </c>
      <c r="AI199" s="382">
        <v>0</v>
      </c>
      <c r="AJ199" s="385" t="s">
        <v>3302</v>
      </c>
      <c r="AK199" s="382">
        <v>3</v>
      </c>
      <c r="AL199" s="495">
        <v>0</v>
      </c>
      <c r="AM199" s="528" t="s">
        <v>3303</v>
      </c>
      <c r="AN199" s="382">
        <v>3</v>
      </c>
      <c r="AO199" s="501">
        <v>3</v>
      </c>
      <c r="AP199" s="529" t="s">
        <v>3304</v>
      </c>
      <c r="AQ199" s="382">
        <v>3</v>
      </c>
      <c r="AR199" s="499">
        <v>3</v>
      </c>
      <c r="AS199" s="500" t="s">
        <v>1650</v>
      </c>
      <c r="AT199" s="382">
        <v>3</v>
      </c>
      <c r="AU199" s="501">
        <v>1</v>
      </c>
      <c r="AV199" s="500" t="s">
        <v>1651</v>
      </c>
      <c r="AW199" s="367">
        <v>3</v>
      </c>
      <c r="AX199" s="367"/>
      <c r="AY199" s="367"/>
      <c r="AZ199" s="367">
        <v>3</v>
      </c>
      <c r="BA199" s="367"/>
      <c r="BB199" s="367"/>
      <c r="BC199" s="367">
        <v>3</v>
      </c>
      <c r="BD199" s="215"/>
      <c r="BE199" s="215"/>
      <c r="BF199" s="366">
        <f t="shared" si="13"/>
        <v>21</v>
      </c>
      <c r="BG199" s="366">
        <f t="shared" si="14"/>
        <v>21</v>
      </c>
    </row>
    <row r="200" spans="2:59" s="58" customFormat="1" ht="96.75" customHeight="1">
      <c r="B200" s="363" t="s">
        <v>435</v>
      </c>
      <c r="C200" s="720" t="s">
        <v>3305</v>
      </c>
      <c r="D200" s="844"/>
      <c r="E200" s="871"/>
      <c r="F200" s="871"/>
      <c r="G200" s="827"/>
      <c r="H200" s="827"/>
      <c r="I200" s="382" t="s">
        <v>1652</v>
      </c>
      <c r="J200" s="382" t="s">
        <v>998</v>
      </c>
      <c r="K200" s="382">
        <v>0.5</v>
      </c>
      <c r="L200" s="382" t="s">
        <v>946</v>
      </c>
      <c r="M200" s="382" t="s">
        <v>74</v>
      </c>
      <c r="N200" s="382" t="s">
        <v>1606</v>
      </c>
      <c r="O200" s="382" t="s">
        <v>220</v>
      </c>
      <c r="P200" s="382" t="s">
        <v>1607</v>
      </c>
      <c r="Q200" s="383">
        <v>44197</v>
      </c>
      <c r="R200" s="383">
        <v>44561</v>
      </c>
      <c r="S200" s="382">
        <f t="shared" si="16"/>
        <v>32</v>
      </c>
      <c r="T200" s="382">
        <v>30</v>
      </c>
      <c r="U200" s="384">
        <f t="shared" si="15"/>
        <v>30</v>
      </c>
      <c r="V200" s="382">
        <v>0</v>
      </c>
      <c r="W200" s="382">
        <v>0</v>
      </c>
      <c r="X200" s="390" t="s">
        <v>439</v>
      </c>
      <c r="Y200" s="382">
        <v>2</v>
      </c>
      <c r="Z200" s="382">
        <v>3</v>
      </c>
      <c r="AA200" s="534" t="s">
        <v>3306</v>
      </c>
      <c r="AB200" s="382">
        <v>2</v>
      </c>
      <c r="AC200" s="382">
        <v>8</v>
      </c>
      <c r="AD200" s="382" t="s">
        <v>3307</v>
      </c>
      <c r="AE200" s="382">
        <v>2</v>
      </c>
      <c r="AF200" s="382">
        <v>2</v>
      </c>
      <c r="AG200" s="385" t="s">
        <v>3308</v>
      </c>
      <c r="AH200" s="382">
        <v>3</v>
      </c>
      <c r="AI200" s="382">
        <v>1</v>
      </c>
      <c r="AJ200" s="385" t="s">
        <v>3309</v>
      </c>
      <c r="AK200" s="382">
        <v>3</v>
      </c>
      <c r="AL200" s="495">
        <v>4</v>
      </c>
      <c r="AM200" s="528" t="s">
        <v>3310</v>
      </c>
      <c r="AN200" s="382">
        <v>3</v>
      </c>
      <c r="AO200" s="501">
        <v>2</v>
      </c>
      <c r="AP200" s="529" t="s">
        <v>3311</v>
      </c>
      <c r="AQ200" s="382">
        <v>3</v>
      </c>
      <c r="AR200" s="499">
        <v>8</v>
      </c>
      <c r="AS200" s="500" t="s">
        <v>1653</v>
      </c>
      <c r="AT200" s="382">
        <v>3</v>
      </c>
      <c r="AU200" s="501">
        <v>4</v>
      </c>
      <c r="AV200" s="500" t="s">
        <v>1654</v>
      </c>
      <c r="AW200" s="367">
        <v>3</v>
      </c>
      <c r="AX200" s="367"/>
      <c r="AY200" s="367"/>
      <c r="AZ200" s="367">
        <v>3</v>
      </c>
      <c r="BA200" s="367"/>
      <c r="BB200" s="367"/>
      <c r="BC200" s="367">
        <v>3</v>
      </c>
      <c r="BD200" s="215"/>
      <c r="BE200" s="215"/>
      <c r="BF200" s="366">
        <f t="shared" si="13"/>
        <v>21</v>
      </c>
      <c r="BG200" s="366">
        <f t="shared" si="14"/>
        <v>32</v>
      </c>
    </row>
    <row r="201" spans="2:59" s="58" customFormat="1" ht="96.75" customHeight="1" thickBot="1">
      <c r="B201" s="363" t="s">
        <v>443</v>
      </c>
      <c r="C201" s="720" t="s">
        <v>3312</v>
      </c>
      <c r="D201" s="865"/>
      <c r="E201" s="871"/>
      <c r="F201" s="871"/>
      <c r="G201" s="535" t="s">
        <v>444</v>
      </c>
      <c r="H201" s="535" t="s">
        <v>1655</v>
      </c>
      <c r="I201" s="535" t="s">
        <v>445</v>
      </c>
      <c r="J201" s="535" t="s">
        <v>1605</v>
      </c>
      <c r="K201" s="535">
        <v>1</v>
      </c>
      <c r="L201" s="535" t="s">
        <v>946</v>
      </c>
      <c r="M201" s="535" t="s">
        <v>74</v>
      </c>
      <c r="N201" s="535" t="s">
        <v>1606</v>
      </c>
      <c r="O201" s="535" t="s">
        <v>220</v>
      </c>
      <c r="P201" s="535" t="s">
        <v>1607</v>
      </c>
      <c r="Q201" s="536">
        <v>44197</v>
      </c>
      <c r="R201" s="536">
        <v>44561</v>
      </c>
      <c r="S201" s="535">
        <f t="shared" si="16"/>
        <v>0</v>
      </c>
      <c r="T201" s="535">
        <v>3</v>
      </c>
      <c r="U201" s="537">
        <f t="shared" si="15"/>
        <v>3</v>
      </c>
      <c r="V201" s="535">
        <v>0</v>
      </c>
      <c r="W201" s="535">
        <v>0</v>
      </c>
      <c r="X201" s="538" t="s">
        <v>447</v>
      </c>
      <c r="Y201" s="535">
        <v>0</v>
      </c>
      <c r="Z201" s="535">
        <v>0</v>
      </c>
      <c r="AA201" s="538" t="s">
        <v>448</v>
      </c>
      <c r="AB201" s="535">
        <v>0</v>
      </c>
      <c r="AC201" s="535">
        <v>0</v>
      </c>
      <c r="AD201" s="535" t="s">
        <v>3313</v>
      </c>
      <c r="AE201" s="535">
        <v>0</v>
      </c>
      <c r="AF201" s="535">
        <v>0</v>
      </c>
      <c r="AG201" s="539" t="s">
        <v>450</v>
      </c>
      <c r="AH201" s="535">
        <v>0</v>
      </c>
      <c r="AI201" s="535">
        <v>0</v>
      </c>
      <c r="AJ201" s="539" t="s">
        <v>3314</v>
      </c>
      <c r="AK201" s="535">
        <v>0</v>
      </c>
      <c r="AL201" s="540">
        <v>0</v>
      </c>
      <c r="AM201" s="541" t="s">
        <v>3315</v>
      </c>
      <c r="AN201" s="535">
        <v>0</v>
      </c>
      <c r="AO201" s="542">
        <v>0</v>
      </c>
      <c r="AP201" s="543" t="s">
        <v>3316</v>
      </c>
      <c r="AQ201" s="535">
        <v>0</v>
      </c>
      <c r="AR201" s="545">
        <v>0</v>
      </c>
      <c r="AS201" s="546" t="s">
        <v>1656</v>
      </c>
      <c r="AT201" s="535">
        <v>1</v>
      </c>
      <c r="AU201" s="542">
        <v>0</v>
      </c>
      <c r="AV201" s="546" t="s">
        <v>1657</v>
      </c>
      <c r="AW201" s="368">
        <v>1</v>
      </c>
      <c r="AX201" s="368"/>
      <c r="AY201" s="368"/>
      <c r="AZ201" s="368">
        <v>1</v>
      </c>
      <c r="BA201" s="368"/>
      <c r="BB201" s="368"/>
      <c r="BC201" s="368">
        <v>0</v>
      </c>
      <c r="BD201" s="68"/>
      <c r="BE201" s="68"/>
      <c r="BF201" s="366">
        <f t="shared" si="13"/>
        <v>1</v>
      </c>
      <c r="BG201" s="366">
        <f t="shared" si="14"/>
        <v>0</v>
      </c>
    </row>
    <row r="202" spans="2:59" s="58" customFormat="1" ht="60" customHeight="1">
      <c r="B202" s="363" t="s">
        <v>482</v>
      </c>
      <c r="C202" s="720" t="s">
        <v>3317</v>
      </c>
      <c r="D202" s="861" t="s">
        <v>773</v>
      </c>
      <c r="E202" s="812">
        <v>0.93</v>
      </c>
      <c r="F202" s="812">
        <v>0.1</v>
      </c>
      <c r="G202" s="832" t="s">
        <v>484</v>
      </c>
      <c r="H202" s="832" t="s">
        <v>774</v>
      </c>
      <c r="I202" s="547" t="s">
        <v>1658</v>
      </c>
      <c r="J202" s="547" t="s">
        <v>998</v>
      </c>
      <c r="K202" s="547">
        <v>0.5</v>
      </c>
      <c r="L202" s="547" t="s">
        <v>1659</v>
      </c>
      <c r="M202" s="547" t="s">
        <v>90</v>
      </c>
      <c r="N202" s="547" t="s">
        <v>1660</v>
      </c>
      <c r="O202" s="547" t="s">
        <v>220</v>
      </c>
      <c r="P202" s="547" t="s">
        <v>1001</v>
      </c>
      <c r="Q202" s="548">
        <v>44197</v>
      </c>
      <c r="R202" s="548">
        <v>44561</v>
      </c>
      <c r="S202" s="549">
        <f>+W202+Z202+AC202+AF202+AI202+AL202+AO202+AR202+AU202+AX202+BA202+BD202</f>
        <v>0.9</v>
      </c>
      <c r="T202" s="547">
        <v>1</v>
      </c>
      <c r="U202" s="550">
        <f t="shared" si="15"/>
        <v>1</v>
      </c>
      <c r="V202" s="547">
        <v>0</v>
      </c>
      <c r="W202" s="547">
        <v>0</v>
      </c>
      <c r="X202" s="547" t="s">
        <v>821</v>
      </c>
      <c r="Y202" s="547">
        <v>0</v>
      </c>
      <c r="Z202" s="551">
        <v>0</v>
      </c>
      <c r="AA202" s="547" t="s">
        <v>3318</v>
      </c>
      <c r="AB202" s="547">
        <v>0</v>
      </c>
      <c r="AC202" s="552">
        <v>0.1</v>
      </c>
      <c r="AD202" s="553" t="s">
        <v>3319</v>
      </c>
      <c r="AE202" s="547">
        <v>0.2</v>
      </c>
      <c r="AF202" s="552">
        <v>0.2</v>
      </c>
      <c r="AG202" s="553" t="s">
        <v>3320</v>
      </c>
      <c r="AH202" s="547">
        <v>0</v>
      </c>
      <c r="AI202" s="552">
        <v>0.2</v>
      </c>
      <c r="AJ202" s="553" t="s">
        <v>3321</v>
      </c>
      <c r="AK202" s="547">
        <v>0</v>
      </c>
      <c r="AL202" s="552">
        <v>0.2</v>
      </c>
      <c r="AM202" s="553" t="s">
        <v>3322</v>
      </c>
      <c r="AN202" s="547">
        <v>0</v>
      </c>
      <c r="AO202" s="554">
        <v>0.1</v>
      </c>
      <c r="AP202" s="555" t="s">
        <v>3323</v>
      </c>
      <c r="AQ202" s="547">
        <v>0</v>
      </c>
      <c r="AR202" s="556">
        <v>0.05</v>
      </c>
      <c r="AS202" s="555" t="s">
        <v>1661</v>
      </c>
      <c r="AT202" s="547">
        <v>0</v>
      </c>
      <c r="AU202" s="554">
        <v>0.05</v>
      </c>
      <c r="AV202" s="555" t="s">
        <v>1662</v>
      </c>
      <c r="AW202" s="362">
        <v>0</v>
      </c>
      <c r="AX202" s="362"/>
      <c r="AY202" s="362"/>
      <c r="AZ202" s="362">
        <v>0</v>
      </c>
      <c r="BA202" s="362"/>
      <c r="BB202" s="362"/>
      <c r="BC202" s="292">
        <v>0.8</v>
      </c>
      <c r="BD202" s="365"/>
      <c r="BE202" s="365"/>
      <c r="BF202" s="366">
        <f t="shared" ref="BF202:BF265" si="17">+V202+Y202+AB202+AE202+AH202+AK202+AN202+AQ202+AT202</f>
        <v>0.2</v>
      </c>
      <c r="BG202" s="366">
        <f t="shared" ref="BG202:BG265" si="18">+W202+Z202+AC202+AF202+AI202+AL202+AO202+AR202+AU202</f>
        <v>0.9</v>
      </c>
    </row>
    <row r="203" spans="2:59" s="58" customFormat="1" ht="75.75" customHeight="1" thickBot="1">
      <c r="B203" s="363" t="s">
        <v>482</v>
      </c>
      <c r="C203" s="720" t="s">
        <v>3324</v>
      </c>
      <c r="D203" s="866"/>
      <c r="E203" s="872"/>
      <c r="F203" s="872"/>
      <c r="G203" s="869"/>
      <c r="H203" s="869"/>
      <c r="I203" s="517" t="s">
        <v>1663</v>
      </c>
      <c r="J203" s="517" t="s">
        <v>998</v>
      </c>
      <c r="K203" s="517">
        <v>0.5</v>
      </c>
      <c r="L203" s="517" t="s">
        <v>1659</v>
      </c>
      <c r="M203" s="517" t="s">
        <v>90</v>
      </c>
      <c r="N203" s="517" t="s">
        <v>1664</v>
      </c>
      <c r="O203" s="517" t="s">
        <v>220</v>
      </c>
      <c r="P203" s="517" t="s">
        <v>1001</v>
      </c>
      <c r="Q203" s="518">
        <v>44197</v>
      </c>
      <c r="R203" s="518">
        <v>44561</v>
      </c>
      <c r="S203" s="517">
        <f t="shared" si="16"/>
        <v>0.96</v>
      </c>
      <c r="T203" s="517">
        <v>1</v>
      </c>
      <c r="U203" s="520">
        <f t="shared" si="15"/>
        <v>1</v>
      </c>
      <c r="V203" s="517">
        <v>0</v>
      </c>
      <c r="W203" s="517">
        <v>0</v>
      </c>
      <c r="X203" s="517" t="s">
        <v>75</v>
      </c>
      <c r="Y203" s="517">
        <v>0</v>
      </c>
      <c r="Z203" s="557">
        <v>0.22</v>
      </c>
      <c r="AA203" s="517" t="s">
        <v>3325</v>
      </c>
      <c r="AB203" s="517">
        <v>0</v>
      </c>
      <c r="AC203" s="557">
        <v>0.14000000000000001</v>
      </c>
      <c r="AD203" s="521" t="s">
        <v>3326</v>
      </c>
      <c r="AE203" s="517">
        <v>0</v>
      </c>
      <c r="AF203" s="557">
        <v>0.22</v>
      </c>
      <c r="AG203" s="521" t="s">
        <v>3327</v>
      </c>
      <c r="AH203" s="517">
        <v>0</v>
      </c>
      <c r="AI203" s="557">
        <v>0.12</v>
      </c>
      <c r="AJ203" s="521" t="s">
        <v>3328</v>
      </c>
      <c r="AK203" s="517">
        <v>0</v>
      </c>
      <c r="AL203" s="557">
        <v>0.2</v>
      </c>
      <c r="AM203" s="521" t="s">
        <v>3329</v>
      </c>
      <c r="AN203" s="517">
        <v>0</v>
      </c>
      <c r="AO203" s="558">
        <v>0.02</v>
      </c>
      <c r="AP203" s="559" t="s">
        <v>3330</v>
      </c>
      <c r="AQ203" s="517">
        <v>0</v>
      </c>
      <c r="AR203" s="560">
        <v>0.02</v>
      </c>
      <c r="AS203" s="559" t="s">
        <v>1665</v>
      </c>
      <c r="AT203" s="517">
        <v>0</v>
      </c>
      <c r="AU203" s="558">
        <v>0.02</v>
      </c>
      <c r="AV203" s="559" t="s">
        <v>1666</v>
      </c>
      <c r="AW203" s="374">
        <v>0</v>
      </c>
      <c r="AX203" s="374"/>
      <c r="AY203" s="374"/>
      <c r="AZ203" s="374">
        <v>0</v>
      </c>
      <c r="BA203" s="374"/>
      <c r="BB203" s="374"/>
      <c r="BC203" s="351">
        <v>1</v>
      </c>
      <c r="BD203" s="90"/>
      <c r="BE203" s="90"/>
      <c r="BF203" s="366">
        <f t="shared" si="17"/>
        <v>0</v>
      </c>
      <c r="BG203" s="366">
        <f t="shared" si="18"/>
        <v>0.96</v>
      </c>
    </row>
    <row r="204" spans="2:59" s="58" customFormat="1" ht="53.25" customHeight="1">
      <c r="B204" s="363" t="s">
        <v>490</v>
      </c>
      <c r="C204" s="720" t="s">
        <v>3331</v>
      </c>
      <c r="D204" s="868" t="s">
        <v>491</v>
      </c>
      <c r="E204" s="873">
        <v>0.71299999999999997</v>
      </c>
      <c r="F204" s="873">
        <v>0.67600000000000005</v>
      </c>
      <c r="G204" s="867" t="s">
        <v>493</v>
      </c>
      <c r="H204" s="867" t="s">
        <v>1667</v>
      </c>
      <c r="I204" s="495" t="s">
        <v>1668</v>
      </c>
      <c r="J204" s="495" t="s">
        <v>998</v>
      </c>
      <c r="K204" s="495">
        <v>50</v>
      </c>
      <c r="L204" s="495" t="s">
        <v>503</v>
      </c>
      <c r="M204" s="495" t="s">
        <v>74</v>
      </c>
      <c r="N204" s="495" t="s">
        <v>73</v>
      </c>
      <c r="O204" s="495" t="s">
        <v>1669</v>
      </c>
      <c r="P204" s="495" t="s">
        <v>1670</v>
      </c>
      <c r="Q204" s="496">
        <v>44197</v>
      </c>
      <c r="R204" s="496">
        <v>44561</v>
      </c>
      <c r="S204" s="495">
        <f t="shared" si="16"/>
        <v>6</v>
      </c>
      <c r="T204" s="495">
        <v>8</v>
      </c>
      <c r="U204" s="497">
        <f t="shared" si="15"/>
        <v>8</v>
      </c>
      <c r="V204" s="495">
        <v>0</v>
      </c>
      <c r="W204" s="495">
        <v>0</v>
      </c>
      <c r="X204" s="495" t="s">
        <v>1687</v>
      </c>
      <c r="Y204" s="495">
        <v>0</v>
      </c>
      <c r="Z204" s="495">
        <v>0</v>
      </c>
      <c r="AA204" s="495" t="s">
        <v>1687</v>
      </c>
      <c r="AB204" s="495">
        <v>1</v>
      </c>
      <c r="AC204" s="495">
        <v>1</v>
      </c>
      <c r="AD204" s="498" t="s">
        <v>3332</v>
      </c>
      <c r="AE204" s="495">
        <v>1</v>
      </c>
      <c r="AF204" s="495">
        <v>1</v>
      </c>
      <c r="AG204" s="498" t="s">
        <v>3333</v>
      </c>
      <c r="AH204" s="495">
        <v>1</v>
      </c>
      <c r="AI204" s="495">
        <v>1</v>
      </c>
      <c r="AJ204" s="498" t="s">
        <v>3334</v>
      </c>
      <c r="AK204" s="495">
        <v>0</v>
      </c>
      <c r="AL204" s="561">
        <v>0</v>
      </c>
      <c r="AM204" s="562" t="s">
        <v>1687</v>
      </c>
      <c r="AN204" s="495">
        <v>1</v>
      </c>
      <c r="AO204" s="566">
        <v>1</v>
      </c>
      <c r="AP204" s="503" t="s">
        <v>3335</v>
      </c>
      <c r="AQ204" s="495">
        <v>1</v>
      </c>
      <c r="AR204" s="566">
        <v>1</v>
      </c>
      <c r="AS204" s="503" t="s">
        <v>1671</v>
      </c>
      <c r="AT204" s="495">
        <v>1</v>
      </c>
      <c r="AU204" s="567">
        <v>1</v>
      </c>
      <c r="AV204" s="503" t="s">
        <v>1672</v>
      </c>
      <c r="AW204" s="373">
        <v>1</v>
      </c>
      <c r="AX204" s="373"/>
      <c r="AY204" s="373"/>
      <c r="AZ204" s="373">
        <v>1</v>
      </c>
      <c r="BA204" s="373"/>
      <c r="BB204" s="373"/>
      <c r="BC204" s="373">
        <v>0</v>
      </c>
      <c r="BD204" s="336"/>
      <c r="BE204" s="336"/>
      <c r="BF204" s="366">
        <f t="shared" si="17"/>
        <v>6</v>
      </c>
      <c r="BG204" s="366">
        <f t="shared" si="18"/>
        <v>6</v>
      </c>
    </row>
    <row r="205" spans="2:59" s="58" customFormat="1" ht="53.25" customHeight="1">
      <c r="B205" s="363" t="s">
        <v>490</v>
      </c>
      <c r="C205" s="720" t="s">
        <v>3336</v>
      </c>
      <c r="D205" s="855"/>
      <c r="E205" s="873"/>
      <c r="F205" s="873"/>
      <c r="G205" s="827"/>
      <c r="H205" s="827"/>
      <c r="I205" s="382" t="s">
        <v>1673</v>
      </c>
      <c r="J205" s="382" t="s">
        <v>998</v>
      </c>
      <c r="K205" s="382">
        <v>50</v>
      </c>
      <c r="L205" s="382" t="s">
        <v>503</v>
      </c>
      <c r="M205" s="382" t="s">
        <v>74</v>
      </c>
      <c r="N205" s="382" t="s">
        <v>73</v>
      </c>
      <c r="O205" s="382" t="s">
        <v>1669</v>
      </c>
      <c r="P205" s="382" t="s">
        <v>1670</v>
      </c>
      <c r="Q205" s="383">
        <v>44197</v>
      </c>
      <c r="R205" s="383">
        <v>44561</v>
      </c>
      <c r="S205" s="382">
        <f t="shared" si="16"/>
        <v>13</v>
      </c>
      <c r="T205" s="382">
        <v>15</v>
      </c>
      <c r="U205" s="384">
        <f t="shared" si="15"/>
        <v>15</v>
      </c>
      <c r="V205" s="382">
        <v>0</v>
      </c>
      <c r="W205" s="382">
        <v>0</v>
      </c>
      <c r="X205" s="382" t="s">
        <v>1687</v>
      </c>
      <c r="Y205" s="382">
        <v>1</v>
      </c>
      <c r="Z205" s="382">
        <v>1</v>
      </c>
      <c r="AA205" s="382" t="s">
        <v>3337</v>
      </c>
      <c r="AB205" s="382">
        <v>2</v>
      </c>
      <c r="AC205" s="382">
        <v>2</v>
      </c>
      <c r="AD205" s="385" t="s">
        <v>3338</v>
      </c>
      <c r="AE205" s="382">
        <v>2</v>
      </c>
      <c r="AF205" s="382">
        <v>2</v>
      </c>
      <c r="AG205" s="385" t="s">
        <v>3339</v>
      </c>
      <c r="AH205" s="382">
        <v>2</v>
      </c>
      <c r="AI205" s="382">
        <v>2</v>
      </c>
      <c r="AJ205" s="385" t="s">
        <v>3340</v>
      </c>
      <c r="AK205" s="382">
        <v>0</v>
      </c>
      <c r="AL205" s="561">
        <v>0</v>
      </c>
      <c r="AM205" s="562" t="s">
        <v>1687</v>
      </c>
      <c r="AN205" s="382">
        <v>2</v>
      </c>
      <c r="AO205" s="566">
        <v>2</v>
      </c>
      <c r="AP205" s="503" t="s">
        <v>3341</v>
      </c>
      <c r="AQ205" s="382">
        <v>2</v>
      </c>
      <c r="AR205" s="566">
        <v>2</v>
      </c>
      <c r="AS205" s="503" t="s">
        <v>1674</v>
      </c>
      <c r="AT205" s="382">
        <v>2</v>
      </c>
      <c r="AU205" s="567">
        <v>2</v>
      </c>
      <c r="AV205" s="503" t="s">
        <v>1675</v>
      </c>
      <c r="AW205" s="367">
        <v>1</v>
      </c>
      <c r="AX205" s="367"/>
      <c r="AY205" s="367"/>
      <c r="AZ205" s="367">
        <v>1</v>
      </c>
      <c r="BA205" s="367"/>
      <c r="BB205" s="367"/>
      <c r="BC205" s="367">
        <v>0</v>
      </c>
      <c r="BD205" s="215"/>
      <c r="BE205" s="215"/>
      <c r="BF205" s="366">
        <f t="shared" si="17"/>
        <v>13</v>
      </c>
      <c r="BG205" s="366">
        <f t="shared" si="18"/>
        <v>13</v>
      </c>
    </row>
    <row r="206" spans="2:59" s="58" customFormat="1" ht="72" customHeight="1">
      <c r="B206" s="363" t="s">
        <v>504</v>
      </c>
      <c r="C206" s="720" t="s">
        <v>3342</v>
      </c>
      <c r="D206" s="855"/>
      <c r="E206" s="873"/>
      <c r="F206" s="873"/>
      <c r="G206" s="827" t="s">
        <v>505</v>
      </c>
      <c r="H206" s="827" t="s">
        <v>1676</v>
      </c>
      <c r="I206" s="382" t="s">
        <v>1677</v>
      </c>
      <c r="J206" s="382" t="s">
        <v>998</v>
      </c>
      <c r="K206" s="382">
        <v>0.25</v>
      </c>
      <c r="L206" s="382" t="s">
        <v>503</v>
      </c>
      <c r="M206" s="382" t="s">
        <v>90</v>
      </c>
      <c r="N206" s="382" t="s">
        <v>73</v>
      </c>
      <c r="O206" s="382" t="s">
        <v>1669</v>
      </c>
      <c r="P206" s="382" t="s">
        <v>1670</v>
      </c>
      <c r="Q206" s="383">
        <v>44197</v>
      </c>
      <c r="R206" s="383">
        <v>44561</v>
      </c>
      <c r="S206" s="394">
        <f>+W206+Z206+AC206+AF206+AI206+AL206+AO206+AR206+AU206+AX206+BA206+BD206</f>
        <v>0.86999999999999988</v>
      </c>
      <c r="T206" s="394">
        <v>1</v>
      </c>
      <c r="U206" s="384">
        <f t="shared" si="15"/>
        <v>1.47</v>
      </c>
      <c r="V206" s="382">
        <v>0</v>
      </c>
      <c r="W206" s="382">
        <v>0</v>
      </c>
      <c r="X206" s="382" t="s">
        <v>1687</v>
      </c>
      <c r="Y206" s="394">
        <v>0</v>
      </c>
      <c r="Z206" s="382">
        <v>0</v>
      </c>
      <c r="AA206" s="382" t="s">
        <v>1687</v>
      </c>
      <c r="AB206" s="394">
        <v>0.2</v>
      </c>
      <c r="AC206" s="394">
        <v>0.2</v>
      </c>
      <c r="AD206" s="385" t="s">
        <v>3343</v>
      </c>
      <c r="AE206" s="394">
        <v>0.1</v>
      </c>
      <c r="AF206" s="394">
        <v>0.3</v>
      </c>
      <c r="AG206" s="385" t="s">
        <v>3344</v>
      </c>
      <c r="AH206" s="394">
        <v>0.2</v>
      </c>
      <c r="AI206" s="394">
        <v>0</v>
      </c>
      <c r="AJ206" s="385" t="s">
        <v>3345</v>
      </c>
      <c r="AK206" s="394">
        <v>0.1</v>
      </c>
      <c r="AL206" s="563">
        <v>0.1</v>
      </c>
      <c r="AM206" s="502" t="s">
        <v>3346</v>
      </c>
      <c r="AN206" s="394">
        <v>7.0000000000000007E-2</v>
      </c>
      <c r="AO206" s="568">
        <v>7.0000000000000007E-2</v>
      </c>
      <c r="AP206" s="569" t="s">
        <v>3347</v>
      </c>
      <c r="AQ206" s="394">
        <v>0.1</v>
      </c>
      <c r="AR206" s="570">
        <v>0.1</v>
      </c>
      <c r="AS206" s="503" t="s">
        <v>1678</v>
      </c>
      <c r="AT206" s="394">
        <v>0.2</v>
      </c>
      <c r="AU206" s="571">
        <v>0.1</v>
      </c>
      <c r="AV206" s="503" t="s">
        <v>1679</v>
      </c>
      <c r="AW206" s="66">
        <v>0.2</v>
      </c>
      <c r="AX206" s="367"/>
      <c r="AY206" s="367"/>
      <c r="AZ206" s="66">
        <v>0.2</v>
      </c>
      <c r="BA206" s="367"/>
      <c r="BB206" s="367"/>
      <c r="BC206" s="66">
        <v>0.1</v>
      </c>
      <c r="BD206" s="215"/>
      <c r="BE206" s="215"/>
      <c r="BF206" s="366">
        <f t="shared" si="17"/>
        <v>0.97</v>
      </c>
      <c r="BG206" s="366">
        <f t="shared" si="18"/>
        <v>0.86999999999999988</v>
      </c>
    </row>
    <row r="207" spans="2:59" s="58" customFormat="1" ht="96">
      <c r="B207" s="363" t="s">
        <v>504</v>
      </c>
      <c r="C207" s="720" t="s">
        <v>3348</v>
      </c>
      <c r="D207" s="855"/>
      <c r="E207" s="873"/>
      <c r="F207" s="873"/>
      <c r="G207" s="827"/>
      <c r="H207" s="827"/>
      <c r="I207" s="382" t="s">
        <v>1680</v>
      </c>
      <c r="J207" s="382" t="s">
        <v>998</v>
      </c>
      <c r="K207" s="382">
        <v>0.25</v>
      </c>
      <c r="L207" s="382" t="s">
        <v>503</v>
      </c>
      <c r="M207" s="382" t="s">
        <v>74</v>
      </c>
      <c r="N207" s="382" t="s">
        <v>73</v>
      </c>
      <c r="O207" s="382" t="s">
        <v>1669</v>
      </c>
      <c r="P207" s="382" t="s">
        <v>1670</v>
      </c>
      <c r="Q207" s="383">
        <v>44197</v>
      </c>
      <c r="R207" s="383">
        <v>44561</v>
      </c>
      <c r="S207" s="382">
        <f>+W207+Z207+AC207+AF207+AI207+AL207+AO207+AR207+AU207+AX207+BA207+BD207</f>
        <v>15</v>
      </c>
      <c r="T207" s="382">
        <v>20</v>
      </c>
      <c r="U207" s="384">
        <f t="shared" si="15"/>
        <v>31</v>
      </c>
      <c r="V207" s="382">
        <v>0</v>
      </c>
      <c r="W207" s="382">
        <v>0</v>
      </c>
      <c r="X207" s="382" t="s">
        <v>1687</v>
      </c>
      <c r="Y207" s="382">
        <v>1</v>
      </c>
      <c r="Z207" s="382">
        <v>1</v>
      </c>
      <c r="AA207" s="382" t="s">
        <v>3349</v>
      </c>
      <c r="AB207" s="382">
        <v>2</v>
      </c>
      <c r="AC207" s="382">
        <v>3</v>
      </c>
      <c r="AD207" s="385" t="s">
        <v>3350</v>
      </c>
      <c r="AE207" s="382">
        <v>2</v>
      </c>
      <c r="AF207" s="382">
        <v>0</v>
      </c>
      <c r="AG207" s="385" t="s">
        <v>3351</v>
      </c>
      <c r="AH207" s="382">
        <v>2</v>
      </c>
      <c r="AI207" s="382">
        <v>3</v>
      </c>
      <c r="AJ207" s="385" t="s">
        <v>3352</v>
      </c>
      <c r="AK207" s="382">
        <v>2</v>
      </c>
      <c r="AL207" s="561">
        <v>2</v>
      </c>
      <c r="AM207" s="502" t="s">
        <v>3353</v>
      </c>
      <c r="AN207" s="382">
        <v>2</v>
      </c>
      <c r="AO207" s="566">
        <v>2</v>
      </c>
      <c r="AP207" s="569" t="s">
        <v>3354</v>
      </c>
      <c r="AQ207" s="382">
        <v>2</v>
      </c>
      <c r="AR207" s="566">
        <v>2</v>
      </c>
      <c r="AS207" s="572" t="s">
        <v>1681</v>
      </c>
      <c r="AT207" s="382">
        <v>4</v>
      </c>
      <c r="AU207" s="567">
        <v>2</v>
      </c>
      <c r="AV207" s="503" t="s">
        <v>1682</v>
      </c>
      <c r="AW207" s="367">
        <v>3</v>
      </c>
      <c r="AX207" s="367"/>
      <c r="AY207" s="367"/>
      <c r="AZ207" s="367">
        <v>9</v>
      </c>
      <c r="BA207" s="367"/>
      <c r="BB207" s="367"/>
      <c r="BC207" s="367">
        <v>2</v>
      </c>
      <c r="BD207" s="215"/>
      <c r="BE207" s="215"/>
      <c r="BF207" s="366">
        <f t="shared" si="17"/>
        <v>17</v>
      </c>
      <c r="BG207" s="366">
        <f t="shared" si="18"/>
        <v>15</v>
      </c>
    </row>
    <row r="208" spans="2:59" s="58" customFormat="1" ht="84.75">
      <c r="B208" s="363" t="s">
        <v>504</v>
      </c>
      <c r="C208" s="720" t="s">
        <v>3355</v>
      </c>
      <c r="D208" s="855"/>
      <c r="E208" s="873"/>
      <c r="F208" s="873"/>
      <c r="G208" s="827"/>
      <c r="H208" s="827"/>
      <c r="I208" s="382" t="s">
        <v>1683</v>
      </c>
      <c r="J208" s="382" t="s">
        <v>998</v>
      </c>
      <c r="K208" s="382">
        <v>0.25</v>
      </c>
      <c r="L208" s="382" t="s">
        <v>503</v>
      </c>
      <c r="M208" s="382" t="s">
        <v>74</v>
      </c>
      <c r="N208" s="382" t="s">
        <v>73</v>
      </c>
      <c r="O208" s="382" t="s">
        <v>1669</v>
      </c>
      <c r="P208" s="382" t="s">
        <v>1670</v>
      </c>
      <c r="Q208" s="383">
        <v>44197</v>
      </c>
      <c r="R208" s="383">
        <v>44561</v>
      </c>
      <c r="S208" s="382">
        <f>+W208+Z208+AC208+AF208+AI208+AL208+AO208+AR208+AU208+AX208+BA208+BD208</f>
        <v>7</v>
      </c>
      <c r="T208" s="397">
        <v>10</v>
      </c>
      <c r="U208" s="384">
        <f t="shared" si="15"/>
        <v>0.99999999999999989</v>
      </c>
      <c r="V208" s="382">
        <v>0</v>
      </c>
      <c r="W208" s="382">
        <v>0</v>
      </c>
      <c r="X208" s="382" t="s">
        <v>1687</v>
      </c>
      <c r="Y208" s="394">
        <v>0</v>
      </c>
      <c r="Z208" s="382">
        <v>1</v>
      </c>
      <c r="AA208" s="382" t="s">
        <v>3356</v>
      </c>
      <c r="AB208" s="382">
        <v>0.1</v>
      </c>
      <c r="AC208" s="382">
        <v>2</v>
      </c>
      <c r="AD208" s="385" t="s">
        <v>3357</v>
      </c>
      <c r="AE208" s="394">
        <v>0.1</v>
      </c>
      <c r="AF208" s="382">
        <v>1</v>
      </c>
      <c r="AG208" s="385" t="s">
        <v>3358</v>
      </c>
      <c r="AH208" s="394">
        <v>0.1</v>
      </c>
      <c r="AI208" s="382">
        <v>1</v>
      </c>
      <c r="AJ208" s="385" t="s">
        <v>3359</v>
      </c>
      <c r="AK208" s="394">
        <v>0.1</v>
      </c>
      <c r="AL208" s="382">
        <v>0</v>
      </c>
      <c r="AM208" s="502" t="s">
        <v>3360</v>
      </c>
      <c r="AN208" s="394">
        <v>0.1</v>
      </c>
      <c r="AO208" s="573">
        <v>0</v>
      </c>
      <c r="AP208" s="569" t="s">
        <v>1687</v>
      </c>
      <c r="AQ208" s="394">
        <v>0.1</v>
      </c>
      <c r="AR208" s="566">
        <v>1</v>
      </c>
      <c r="AS208" s="503" t="s">
        <v>1684</v>
      </c>
      <c r="AT208" s="394">
        <v>0.1</v>
      </c>
      <c r="AU208" s="567">
        <v>1</v>
      </c>
      <c r="AV208" s="503" t="s">
        <v>1685</v>
      </c>
      <c r="AW208" s="66">
        <v>0.1</v>
      </c>
      <c r="AX208" s="367"/>
      <c r="AY208" s="367"/>
      <c r="AZ208" s="66">
        <v>0.1</v>
      </c>
      <c r="BA208" s="367"/>
      <c r="BB208" s="367"/>
      <c r="BC208" s="66">
        <v>0.1</v>
      </c>
      <c r="BD208" s="215"/>
      <c r="BE208" s="215"/>
      <c r="BF208" s="366">
        <f t="shared" si="17"/>
        <v>0.7</v>
      </c>
      <c r="BG208" s="366">
        <f t="shared" si="18"/>
        <v>7</v>
      </c>
    </row>
    <row r="209" spans="2:59" s="58" customFormat="1" ht="41.25" customHeight="1">
      <c r="B209" s="363" t="s">
        <v>504</v>
      </c>
      <c r="C209" s="720" t="s">
        <v>3361</v>
      </c>
      <c r="D209" s="857"/>
      <c r="E209" s="874"/>
      <c r="F209" s="874"/>
      <c r="G209" s="831"/>
      <c r="H209" s="831"/>
      <c r="I209" s="535" t="s">
        <v>1686</v>
      </c>
      <c r="J209" s="535" t="s">
        <v>998</v>
      </c>
      <c r="K209" s="535">
        <v>0.25</v>
      </c>
      <c r="L209" s="535"/>
      <c r="M209" s="535" t="s">
        <v>74</v>
      </c>
      <c r="N209" s="535" t="s">
        <v>73</v>
      </c>
      <c r="O209" s="535" t="s">
        <v>1669</v>
      </c>
      <c r="P209" s="535" t="s">
        <v>1670</v>
      </c>
      <c r="Q209" s="536">
        <v>44197</v>
      </c>
      <c r="R209" s="536">
        <v>44561</v>
      </c>
      <c r="S209" s="535">
        <f t="shared" si="16"/>
        <v>1.03</v>
      </c>
      <c r="T209" s="535">
        <v>3</v>
      </c>
      <c r="U209" s="537">
        <f t="shared" ref="U209:U272" si="19">+V209+Y209+AB209+AE209+AH209+AK209+AN209+AQ209+AT209+AW209+AZ209+BC209</f>
        <v>3</v>
      </c>
      <c r="V209" s="535">
        <v>0</v>
      </c>
      <c r="W209" s="535">
        <v>0</v>
      </c>
      <c r="X209" s="535" t="s">
        <v>1687</v>
      </c>
      <c r="Y209" s="535">
        <v>0</v>
      </c>
      <c r="Z209" s="564">
        <v>0</v>
      </c>
      <c r="AA209" s="535" t="s">
        <v>1687</v>
      </c>
      <c r="AB209" s="535">
        <v>0</v>
      </c>
      <c r="AC209" s="535">
        <v>0</v>
      </c>
      <c r="AD209" s="539" t="s">
        <v>1687</v>
      </c>
      <c r="AE209" s="535">
        <v>0</v>
      </c>
      <c r="AF209" s="535">
        <v>0</v>
      </c>
      <c r="AG209" s="539" t="s">
        <v>1687</v>
      </c>
      <c r="AH209" s="535">
        <v>0</v>
      </c>
      <c r="AI209" s="535">
        <v>1</v>
      </c>
      <c r="AJ209" s="539" t="s">
        <v>3362</v>
      </c>
      <c r="AK209" s="535">
        <v>0</v>
      </c>
      <c r="AL209" s="561">
        <v>0</v>
      </c>
      <c r="AM209" s="562" t="s">
        <v>1687</v>
      </c>
      <c r="AN209" s="535">
        <v>0</v>
      </c>
      <c r="AO209" s="566">
        <v>0</v>
      </c>
      <c r="AP209" s="574" t="s">
        <v>1687</v>
      </c>
      <c r="AQ209" s="535">
        <v>0</v>
      </c>
      <c r="AR209" s="575">
        <v>0</v>
      </c>
      <c r="AS209" s="576" t="s">
        <v>1687</v>
      </c>
      <c r="AT209" s="535">
        <v>0</v>
      </c>
      <c r="AU209" s="565">
        <v>0.03</v>
      </c>
      <c r="AV209" s="535" t="s">
        <v>1687</v>
      </c>
      <c r="AW209" s="368">
        <v>0</v>
      </c>
      <c r="AX209" s="368"/>
      <c r="AY209" s="368"/>
      <c r="AZ209" s="368">
        <v>0</v>
      </c>
      <c r="BA209" s="368"/>
      <c r="BB209" s="368"/>
      <c r="BC209" s="368">
        <v>3</v>
      </c>
      <c r="BD209" s="68"/>
      <c r="BE209" s="68"/>
      <c r="BF209" s="366">
        <f t="shared" si="17"/>
        <v>0</v>
      </c>
      <c r="BG209" s="366">
        <f t="shared" si="18"/>
        <v>1.03</v>
      </c>
    </row>
    <row r="210" spans="2:59" s="58" customFormat="1" ht="50.25" customHeight="1">
      <c r="B210" s="363" t="s">
        <v>510</v>
      </c>
      <c r="C210" s="720" t="s">
        <v>3363</v>
      </c>
      <c r="D210" s="861" t="s">
        <v>511</v>
      </c>
      <c r="E210" s="875">
        <v>0.52500000000000002</v>
      </c>
      <c r="F210" s="875">
        <v>0.6</v>
      </c>
      <c r="G210" s="547" t="s">
        <v>512</v>
      </c>
      <c r="H210" s="547" t="s">
        <v>1688</v>
      </c>
      <c r="I210" s="547" t="s">
        <v>514</v>
      </c>
      <c r="J210" s="547" t="s">
        <v>998</v>
      </c>
      <c r="K210" s="547">
        <v>1</v>
      </c>
      <c r="L210" s="547" t="s">
        <v>1689</v>
      </c>
      <c r="M210" s="547" t="s">
        <v>90</v>
      </c>
      <c r="N210" s="547" t="s">
        <v>776</v>
      </c>
      <c r="O210" s="547" t="s">
        <v>1690</v>
      </c>
      <c r="P210" s="547" t="s">
        <v>1691</v>
      </c>
      <c r="Q210" s="548">
        <v>44197</v>
      </c>
      <c r="R210" s="548">
        <v>44561</v>
      </c>
      <c r="S210" s="547">
        <f t="shared" ref="S210:S274" si="20">+W210+Z210+AC210+AF210+AI210+AL210+AO210+AR210+AU210+AX210+BA210+BD210</f>
        <v>1</v>
      </c>
      <c r="T210" s="547">
        <v>1</v>
      </c>
      <c r="U210" s="550">
        <f t="shared" si="19"/>
        <v>0.95</v>
      </c>
      <c r="V210" s="547">
        <v>0</v>
      </c>
      <c r="W210" s="547">
        <v>0</v>
      </c>
      <c r="X210" s="577" t="s">
        <v>3364</v>
      </c>
      <c r="Y210" s="547">
        <v>0.15</v>
      </c>
      <c r="Z210" s="551">
        <v>0.15</v>
      </c>
      <c r="AA210" s="577" t="s">
        <v>3365</v>
      </c>
      <c r="AB210" s="547">
        <v>0.15</v>
      </c>
      <c r="AC210" s="551">
        <v>0.15</v>
      </c>
      <c r="AD210" s="553" t="s">
        <v>3366</v>
      </c>
      <c r="AE210" s="547">
        <v>0.2</v>
      </c>
      <c r="AF210" s="551">
        <v>0.2</v>
      </c>
      <c r="AG210" s="553" t="s">
        <v>515</v>
      </c>
      <c r="AH210" s="547">
        <v>0.2</v>
      </c>
      <c r="AI210" s="578">
        <v>0.2</v>
      </c>
      <c r="AJ210" s="553" t="s">
        <v>3367</v>
      </c>
      <c r="AK210" s="552">
        <v>0.1</v>
      </c>
      <c r="AL210" s="552">
        <v>0.1</v>
      </c>
      <c r="AM210" s="547"/>
      <c r="AN210" s="552">
        <v>0.1</v>
      </c>
      <c r="AO210" s="579">
        <v>0.1</v>
      </c>
      <c r="AP210" s="454" t="s">
        <v>3368</v>
      </c>
      <c r="AQ210" s="552">
        <v>0.05</v>
      </c>
      <c r="AR210" s="552">
        <v>0.05</v>
      </c>
      <c r="AS210" s="735" t="s">
        <v>3369</v>
      </c>
      <c r="AT210" s="547">
        <v>0</v>
      </c>
      <c r="AU210" s="475">
        <v>0.05</v>
      </c>
      <c r="AV210" s="454" t="s">
        <v>3369</v>
      </c>
      <c r="AW210" s="362">
        <v>0</v>
      </c>
      <c r="AX210" s="362"/>
      <c r="AY210" s="362"/>
      <c r="AZ210" s="362">
        <v>0</v>
      </c>
      <c r="BA210" s="362"/>
      <c r="BB210" s="362"/>
      <c r="BC210" s="286">
        <v>0</v>
      </c>
      <c r="BD210" s="365"/>
      <c r="BE210" s="365"/>
      <c r="BF210" s="366">
        <f t="shared" si="17"/>
        <v>0.95</v>
      </c>
      <c r="BG210" s="366">
        <f t="shared" si="18"/>
        <v>1</v>
      </c>
    </row>
    <row r="211" spans="2:59" s="58" customFormat="1" ht="50.25" customHeight="1">
      <c r="B211" s="363" t="s">
        <v>522</v>
      </c>
      <c r="C211" s="720" t="s">
        <v>3370</v>
      </c>
      <c r="D211" s="862"/>
      <c r="E211" s="824"/>
      <c r="F211" s="824"/>
      <c r="G211" s="461" t="s">
        <v>523</v>
      </c>
      <c r="H211" s="461" t="s">
        <v>1692</v>
      </c>
      <c r="I211" s="461" t="s">
        <v>1693</v>
      </c>
      <c r="J211" s="461" t="s">
        <v>998</v>
      </c>
      <c r="K211" s="461">
        <v>1</v>
      </c>
      <c r="L211" s="461" t="s">
        <v>1689</v>
      </c>
      <c r="M211" s="461" t="s">
        <v>90</v>
      </c>
      <c r="N211" s="461" t="s">
        <v>776</v>
      </c>
      <c r="O211" s="461" t="s">
        <v>1690</v>
      </c>
      <c r="P211" s="461" t="s">
        <v>1694</v>
      </c>
      <c r="Q211" s="462">
        <v>44197</v>
      </c>
      <c r="R211" s="462">
        <v>44561</v>
      </c>
      <c r="S211" s="461">
        <f t="shared" si="20"/>
        <v>0</v>
      </c>
      <c r="T211" s="461">
        <v>1</v>
      </c>
      <c r="U211" s="463">
        <f t="shared" si="19"/>
        <v>0.9</v>
      </c>
      <c r="V211" s="461">
        <v>0</v>
      </c>
      <c r="W211" s="461">
        <v>0</v>
      </c>
      <c r="X211" s="580" t="s">
        <v>526</v>
      </c>
      <c r="Y211" s="461">
        <v>0</v>
      </c>
      <c r="Z211" s="465">
        <v>0</v>
      </c>
      <c r="AA211" s="461" t="s">
        <v>526</v>
      </c>
      <c r="AB211" s="461">
        <v>0</v>
      </c>
      <c r="AC211" s="465">
        <v>0</v>
      </c>
      <c r="AD211" s="466" t="s">
        <v>526</v>
      </c>
      <c r="AE211" s="461">
        <v>0</v>
      </c>
      <c r="AF211" s="465">
        <v>0</v>
      </c>
      <c r="AG211" s="466" t="s">
        <v>526</v>
      </c>
      <c r="AH211" s="461">
        <v>0</v>
      </c>
      <c r="AI211" s="581">
        <v>0</v>
      </c>
      <c r="AJ211" s="466" t="s">
        <v>526</v>
      </c>
      <c r="AK211" s="461">
        <v>0</v>
      </c>
      <c r="AL211" s="461">
        <v>0</v>
      </c>
      <c r="AM211" s="461"/>
      <c r="AN211" s="461">
        <v>0</v>
      </c>
      <c r="AO211" s="455">
        <v>0</v>
      </c>
      <c r="AP211" s="582" t="s">
        <v>3371</v>
      </c>
      <c r="AQ211" s="464">
        <v>0</v>
      </c>
      <c r="AR211" s="461">
        <v>0</v>
      </c>
      <c r="AS211" s="476" t="s">
        <v>3371</v>
      </c>
      <c r="AT211" s="461">
        <v>0.25</v>
      </c>
      <c r="AU211" s="476">
        <v>0</v>
      </c>
      <c r="AV211" s="582" t="s">
        <v>3371</v>
      </c>
      <c r="AW211" s="364">
        <v>0.25</v>
      </c>
      <c r="AX211" s="364"/>
      <c r="AY211" s="364"/>
      <c r="AZ211" s="364">
        <v>0.4</v>
      </c>
      <c r="BA211" s="364"/>
      <c r="BB211" s="364"/>
      <c r="BC211" s="291">
        <v>0</v>
      </c>
      <c r="BD211" s="217"/>
      <c r="BE211" s="217"/>
      <c r="BF211" s="366">
        <f t="shared" si="17"/>
        <v>0.25</v>
      </c>
      <c r="BG211" s="366">
        <f t="shared" si="18"/>
        <v>0</v>
      </c>
    </row>
    <row r="212" spans="2:59" s="58" customFormat="1" ht="36" customHeight="1">
      <c r="B212" s="363" t="s">
        <v>527</v>
      </c>
      <c r="C212" s="720" t="s">
        <v>3372</v>
      </c>
      <c r="D212" s="854" t="s">
        <v>528</v>
      </c>
      <c r="E212" s="876">
        <v>0.222</v>
      </c>
      <c r="F212" s="876">
        <v>1</v>
      </c>
      <c r="G212" s="826" t="s">
        <v>529</v>
      </c>
      <c r="H212" s="826" t="s">
        <v>530</v>
      </c>
      <c r="I212" s="375" t="s">
        <v>1695</v>
      </c>
      <c r="J212" s="375" t="s">
        <v>1696</v>
      </c>
      <c r="K212" s="375">
        <v>0.11</v>
      </c>
      <c r="L212" s="375" t="s">
        <v>1697</v>
      </c>
      <c r="M212" s="375" t="s">
        <v>1065</v>
      </c>
      <c r="N212" s="375" t="s">
        <v>220</v>
      </c>
      <c r="O212" s="375" t="s">
        <v>946</v>
      </c>
      <c r="P212" s="375" t="s">
        <v>946</v>
      </c>
      <c r="Q212" s="376">
        <v>44197</v>
      </c>
      <c r="R212" s="376">
        <v>44561</v>
      </c>
      <c r="S212" s="375">
        <f t="shared" si="20"/>
        <v>0</v>
      </c>
      <c r="T212" s="375">
        <v>1</v>
      </c>
      <c r="U212" s="377">
        <f t="shared" si="19"/>
        <v>1</v>
      </c>
      <c r="V212" s="375">
        <v>0</v>
      </c>
      <c r="W212" s="375">
        <v>0</v>
      </c>
      <c r="X212" s="375" t="s">
        <v>532</v>
      </c>
      <c r="Y212" s="375">
        <v>0</v>
      </c>
      <c r="Z212" s="375">
        <v>0</v>
      </c>
      <c r="AA212" s="375" t="s">
        <v>532</v>
      </c>
      <c r="AB212" s="375">
        <v>0</v>
      </c>
      <c r="AC212" s="375">
        <v>0</v>
      </c>
      <c r="AD212" s="379" t="s">
        <v>532</v>
      </c>
      <c r="AE212" s="375">
        <v>0</v>
      </c>
      <c r="AF212" s="375">
        <v>0</v>
      </c>
      <c r="AG212" s="379" t="s">
        <v>532</v>
      </c>
      <c r="AH212" s="375">
        <v>0</v>
      </c>
      <c r="AI212" s="375">
        <v>0</v>
      </c>
      <c r="AJ212" s="379" t="s">
        <v>532</v>
      </c>
      <c r="AK212" s="375">
        <v>0</v>
      </c>
      <c r="AL212" s="375">
        <v>0</v>
      </c>
      <c r="AM212" s="583" t="s">
        <v>532</v>
      </c>
      <c r="AN212" s="375">
        <v>1</v>
      </c>
      <c r="AO212" s="487">
        <v>0</v>
      </c>
      <c r="AP212" s="584" t="s">
        <v>532</v>
      </c>
      <c r="AQ212" s="375">
        <v>0</v>
      </c>
      <c r="AR212" s="480">
        <v>0</v>
      </c>
      <c r="AS212" s="584" t="s">
        <v>532</v>
      </c>
      <c r="AT212" s="375">
        <v>0</v>
      </c>
      <c r="AU212" s="487">
        <v>0</v>
      </c>
      <c r="AV212" s="584" t="s">
        <v>532</v>
      </c>
      <c r="AW212" s="369">
        <v>0</v>
      </c>
      <c r="AX212" s="369"/>
      <c r="AY212" s="369"/>
      <c r="AZ212" s="369">
        <v>0</v>
      </c>
      <c r="BA212" s="369"/>
      <c r="BB212" s="369"/>
      <c r="BC212" s="286">
        <v>0</v>
      </c>
      <c r="BD212" s="214"/>
      <c r="BE212" s="214"/>
      <c r="BF212" s="366">
        <f t="shared" si="17"/>
        <v>1</v>
      </c>
      <c r="BG212" s="366">
        <f t="shared" si="18"/>
        <v>0</v>
      </c>
    </row>
    <row r="213" spans="2:59" s="58" customFormat="1" ht="48">
      <c r="B213" s="363" t="s">
        <v>527</v>
      </c>
      <c r="C213" s="720" t="s">
        <v>3373</v>
      </c>
      <c r="D213" s="855"/>
      <c r="E213" s="873"/>
      <c r="F213" s="873"/>
      <c r="G213" s="827"/>
      <c r="H213" s="827"/>
      <c r="I213" s="382" t="s">
        <v>1698</v>
      </c>
      <c r="J213" s="382" t="s">
        <v>1696</v>
      </c>
      <c r="K213" s="382">
        <v>0.11</v>
      </c>
      <c r="L213" s="382" t="s">
        <v>1697</v>
      </c>
      <c r="M213" s="382" t="s">
        <v>1065</v>
      </c>
      <c r="N213" s="382" t="s">
        <v>220</v>
      </c>
      <c r="O213" s="382" t="s">
        <v>946</v>
      </c>
      <c r="P213" s="382" t="s">
        <v>946</v>
      </c>
      <c r="Q213" s="383">
        <v>44197</v>
      </c>
      <c r="R213" s="383">
        <v>44561</v>
      </c>
      <c r="S213" s="382">
        <f t="shared" si="20"/>
        <v>0</v>
      </c>
      <c r="T213" s="382">
        <v>1</v>
      </c>
      <c r="U213" s="384">
        <f t="shared" si="19"/>
        <v>1</v>
      </c>
      <c r="V213" s="382">
        <v>0</v>
      </c>
      <c r="W213" s="382">
        <v>0</v>
      </c>
      <c r="X213" s="382" t="s">
        <v>532</v>
      </c>
      <c r="Y213" s="382">
        <v>0</v>
      </c>
      <c r="Z213" s="382">
        <v>0</v>
      </c>
      <c r="AA213" s="382" t="s">
        <v>532</v>
      </c>
      <c r="AB213" s="382">
        <v>0</v>
      </c>
      <c r="AC213" s="382">
        <v>0</v>
      </c>
      <c r="AD213" s="385" t="s">
        <v>532</v>
      </c>
      <c r="AE213" s="382">
        <v>0</v>
      </c>
      <c r="AF213" s="382">
        <v>0</v>
      </c>
      <c r="AG213" s="385" t="s">
        <v>532</v>
      </c>
      <c r="AH213" s="382">
        <v>0</v>
      </c>
      <c r="AI213" s="382">
        <v>0</v>
      </c>
      <c r="AJ213" s="385" t="s">
        <v>532</v>
      </c>
      <c r="AK213" s="382">
        <v>0</v>
      </c>
      <c r="AL213" s="495">
        <v>0</v>
      </c>
      <c r="AM213" s="502" t="s">
        <v>532</v>
      </c>
      <c r="AN213" s="382">
        <v>1</v>
      </c>
      <c r="AO213" s="501">
        <v>0</v>
      </c>
      <c r="AP213" s="500" t="s">
        <v>532</v>
      </c>
      <c r="AQ213" s="382">
        <v>0</v>
      </c>
      <c r="AR213" s="499">
        <v>0</v>
      </c>
      <c r="AS213" s="500" t="s">
        <v>532</v>
      </c>
      <c r="AT213" s="382">
        <v>0</v>
      </c>
      <c r="AU213" s="501">
        <v>0</v>
      </c>
      <c r="AV213" s="500" t="s">
        <v>532</v>
      </c>
      <c r="AW213" s="367">
        <v>0</v>
      </c>
      <c r="AX213" s="367"/>
      <c r="AY213" s="367"/>
      <c r="AZ213" s="367">
        <v>0</v>
      </c>
      <c r="BA213" s="367"/>
      <c r="BB213" s="367"/>
      <c r="BC213" s="213">
        <v>0</v>
      </c>
      <c r="BD213" s="215"/>
      <c r="BE213" s="215"/>
      <c r="BF213" s="366">
        <f t="shared" si="17"/>
        <v>1</v>
      </c>
      <c r="BG213" s="366">
        <f t="shared" si="18"/>
        <v>0</v>
      </c>
    </row>
    <row r="214" spans="2:59" s="58" customFormat="1" ht="48">
      <c r="B214" s="363" t="s">
        <v>527</v>
      </c>
      <c r="C214" s="720" t="s">
        <v>3374</v>
      </c>
      <c r="D214" s="855"/>
      <c r="E214" s="873"/>
      <c r="F214" s="873"/>
      <c r="G214" s="827"/>
      <c r="H214" s="827"/>
      <c r="I214" s="382" t="s">
        <v>1699</v>
      </c>
      <c r="J214" s="382" t="s">
        <v>1696</v>
      </c>
      <c r="K214" s="382">
        <v>0.11</v>
      </c>
      <c r="L214" s="382" t="s">
        <v>1697</v>
      </c>
      <c r="M214" s="382" t="s">
        <v>1065</v>
      </c>
      <c r="N214" s="382" t="s">
        <v>220</v>
      </c>
      <c r="O214" s="382" t="s">
        <v>946</v>
      </c>
      <c r="P214" s="382" t="s">
        <v>946</v>
      </c>
      <c r="Q214" s="383">
        <v>44197</v>
      </c>
      <c r="R214" s="383">
        <v>44561</v>
      </c>
      <c r="S214" s="382">
        <f t="shared" si="20"/>
        <v>0</v>
      </c>
      <c r="T214" s="382">
        <v>1</v>
      </c>
      <c r="U214" s="384">
        <f t="shared" si="19"/>
        <v>1</v>
      </c>
      <c r="V214" s="382">
        <v>0</v>
      </c>
      <c r="W214" s="382">
        <v>0</v>
      </c>
      <c r="X214" s="382" t="s">
        <v>532</v>
      </c>
      <c r="Y214" s="382">
        <v>0</v>
      </c>
      <c r="Z214" s="382">
        <v>0</v>
      </c>
      <c r="AA214" s="382" t="s">
        <v>532</v>
      </c>
      <c r="AB214" s="382">
        <v>0</v>
      </c>
      <c r="AC214" s="382">
        <v>0</v>
      </c>
      <c r="AD214" s="385" t="s">
        <v>532</v>
      </c>
      <c r="AE214" s="382">
        <v>0</v>
      </c>
      <c r="AF214" s="382">
        <v>0</v>
      </c>
      <c r="AG214" s="385" t="s">
        <v>532</v>
      </c>
      <c r="AH214" s="382">
        <v>0</v>
      </c>
      <c r="AI214" s="382">
        <v>0</v>
      </c>
      <c r="AJ214" s="385" t="s">
        <v>532</v>
      </c>
      <c r="AK214" s="382">
        <v>0</v>
      </c>
      <c r="AL214" s="495">
        <v>0</v>
      </c>
      <c r="AM214" s="502" t="s">
        <v>532</v>
      </c>
      <c r="AN214" s="382">
        <v>1</v>
      </c>
      <c r="AO214" s="501">
        <v>0</v>
      </c>
      <c r="AP214" s="500" t="s">
        <v>532</v>
      </c>
      <c r="AQ214" s="382">
        <v>0</v>
      </c>
      <c r="AR214" s="499">
        <v>0</v>
      </c>
      <c r="AS214" s="500" t="s">
        <v>532</v>
      </c>
      <c r="AT214" s="382">
        <v>0</v>
      </c>
      <c r="AU214" s="501">
        <v>0</v>
      </c>
      <c r="AV214" s="500" t="s">
        <v>1700</v>
      </c>
      <c r="AW214" s="367">
        <v>0</v>
      </c>
      <c r="AX214" s="367"/>
      <c r="AY214" s="367"/>
      <c r="AZ214" s="367">
        <v>0</v>
      </c>
      <c r="BA214" s="367"/>
      <c r="BB214" s="367"/>
      <c r="BC214" s="213">
        <v>0</v>
      </c>
      <c r="BD214" s="215"/>
      <c r="BE214" s="215"/>
      <c r="BF214" s="366">
        <f t="shared" si="17"/>
        <v>1</v>
      </c>
      <c r="BG214" s="366">
        <f t="shared" si="18"/>
        <v>0</v>
      </c>
    </row>
    <row r="215" spans="2:59" s="58" customFormat="1" ht="96">
      <c r="B215" s="363" t="s">
        <v>527</v>
      </c>
      <c r="C215" s="720" t="s">
        <v>3375</v>
      </c>
      <c r="D215" s="855"/>
      <c r="E215" s="873"/>
      <c r="F215" s="873"/>
      <c r="G215" s="827"/>
      <c r="H215" s="827"/>
      <c r="I215" s="382" t="s">
        <v>1701</v>
      </c>
      <c r="J215" s="382" t="s">
        <v>1696</v>
      </c>
      <c r="K215" s="382">
        <v>0.11</v>
      </c>
      <c r="L215" s="382" t="s">
        <v>1697</v>
      </c>
      <c r="M215" s="382" t="s">
        <v>1065</v>
      </c>
      <c r="N215" s="382" t="s">
        <v>220</v>
      </c>
      <c r="O215" s="382" t="s">
        <v>946</v>
      </c>
      <c r="P215" s="382" t="s">
        <v>946</v>
      </c>
      <c r="Q215" s="383">
        <v>44197</v>
      </c>
      <c r="R215" s="383">
        <v>44561</v>
      </c>
      <c r="S215" s="382">
        <f t="shared" si="20"/>
        <v>6</v>
      </c>
      <c r="T215" s="382">
        <v>1</v>
      </c>
      <c r="U215" s="384">
        <f t="shared" si="19"/>
        <v>1</v>
      </c>
      <c r="V215" s="382">
        <v>0</v>
      </c>
      <c r="W215" s="382">
        <v>0</v>
      </c>
      <c r="X215" s="382" t="s">
        <v>532</v>
      </c>
      <c r="Y215" s="382">
        <v>0</v>
      </c>
      <c r="Z215" s="382">
        <v>0</v>
      </c>
      <c r="AA215" s="382" t="s">
        <v>532</v>
      </c>
      <c r="AB215" s="382">
        <v>0</v>
      </c>
      <c r="AC215" s="382">
        <v>0</v>
      </c>
      <c r="AD215" s="385" t="s">
        <v>532</v>
      </c>
      <c r="AE215" s="382">
        <v>0</v>
      </c>
      <c r="AF215" s="382">
        <v>0</v>
      </c>
      <c r="AG215" s="385" t="s">
        <v>532</v>
      </c>
      <c r="AH215" s="382">
        <v>0</v>
      </c>
      <c r="AI215" s="382">
        <v>0</v>
      </c>
      <c r="AJ215" s="385" t="s">
        <v>532</v>
      </c>
      <c r="AK215" s="382">
        <v>0</v>
      </c>
      <c r="AL215" s="495">
        <v>1</v>
      </c>
      <c r="AM215" s="502" t="s">
        <v>3376</v>
      </c>
      <c r="AN215" s="382">
        <v>1</v>
      </c>
      <c r="AO215" s="501">
        <v>2</v>
      </c>
      <c r="AP215" s="529" t="s">
        <v>3377</v>
      </c>
      <c r="AQ215" s="382">
        <v>0</v>
      </c>
      <c r="AR215" s="499">
        <v>3</v>
      </c>
      <c r="AS215" s="500" t="s">
        <v>1702</v>
      </c>
      <c r="AT215" s="382">
        <v>0</v>
      </c>
      <c r="AU215" s="501">
        <v>0</v>
      </c>
      <c r="AV215" s="500" t="s">
        <v>1702</v>
      </c>
      <c r="AW215" s="367">
        <v>0</v>
      </c>
      <c r="AX215" s="367"/>
      <c r="AY215" s="367"/>
      <c r="AZ215" s="367">
        <v>0</v>
      </c>
      <c r="BA215" s="367"/>
      <c r="BB215" s="367"/>
      <c r="BC215" s="213">
        <v>0</v>
      </c>
      <c r="BD215" s="215"/>
      <c r="BE215" s="215"/>
      <c r="BF215" s="366">
        <f t="shared" si="17"/>
        <v>1</v>
      </c>
      <c r="BG215" s="366">
        <f t="shared" si="18"/>
        <v>6</v>
      </c>
    </row>
    <row r="216" spans="2:59" s="58" customFormat="1" ht="48">
      <c r="B216" s="363" t="s">
        <v>527</v>
      </c>
      <c r="C216" s="720" t="s">
        <v>3378</v>
      </c>
      <c r="D216" s="855"/>
      <c r="E216" s="873"/>
      <c r="F216" s="873"/>
      <c r="G216" s="827"/>
      <c r="H216" s="827"/>
      <c r="I216" s="382" t="s">
        <v>1703</v>
      </c>
      <c r="J216" s="382" t="s">
        <v>1696</v>
      </c>
      <c r="K216" s="382">
        <v>0.11</v>
      </c>
      <c r="L216" s="382" t="s">
        <v>1697</v>
      </c>
      <c r="M216" s="382" t="s">
        <v>1065</v>
      </c>
      <c r="N216" s="382" t="s">
        <v>220</v>
      </c>
      <c r="O216" s="382" t="s">
        <v>946</v>
      </c>
      <c r="P216" s="382" t="s">
        <v>946</v>
      </c>
      <c r="Q216" s="383">
        <v>44197</v>
      </c>
      <c r="R216" s="383">
        <v>44561</v>
      </c>
      <c r="S216" s="382">
        <f t="shared" si="20"/>
        <v>0</v>
      </c>
      <c r="T216" s="382">
        <v>1</v>
      </c>
      <c r="U216" s="384">
        <f t="shared" si="19"/>
        <v>1</v>
      </c>
      <c r="V216" s="382">
        <v>0</v>
      </c>
      <c r="W216" s="382">
        <v>0</v>
      </c>
      <c r="X216" s="382" t="s">
        <v>532</v>
      </c>
      <c r="Y216" s="382">
        <v>0</v>
      </c>
      <c r="Z216" s="382">
        <v>0</v>
      </c>
      <c r="AA216" s="382" t="s">
        <v>532</v>
      </c>
      <c r="AB216" s="382">
        <v>0</v>
      </c>
      <c r="AC216" s="382">
        <v>0</v>
      </c>
      <c r="AD216" s="385" t="s">
        <v>532</v>
      </c>
      <c r="AE216" s="382">
        <v>0</v>
      </c>
      <c r="AF216" s="382">
        <v>0</v>
      </c>
      <c r="AG216" s="385" t="s">
        <v>532</v>
      </c>
      <c r="AH216" s="382">
        <v>0</v>
      </c>
      <c r="AI216" s="382">
        <v>0</v>
      </c>
      <c r="AJ216" s="385" t="s">
        <v>532</v>
      </c>
      <c r="AK216" s="382">
        <v>0</v>
      </c>
      <c r="AL216" s="495">
        <v>0</v>
      </c>
      <c r="AM216" s="502" t="s">
        <v>532</v>
      </c>
      <c r="AN216" s="382">
        <v>1</v>
      </c>
      <c r="AO216" s="501">
        <v>0</v>
      </c>
      <c r="AP216" s="500" t="s">
        <v>532</v>
      </c>
      <c r="AQ216" s="382">
        <v>0</v>
      </c>
      <c r="AR216" s="499">
        <v>0</v>
      </c>
      <c r="AS216" s="500" t="s">
        <v>532</v>
      </c>
      <c r="AT216" s="382">
        <v>0</v>
      </c>
      <c r="AU216" s="501">
        <v>0</v>
      </c>
      <c r="AV216" s="500" t="s">
        <v>532</v>
      </c>
      <c r="AW216" s="367">
        <v>0</v>
      </c>
      <c r="AX216" s="367"/>
      <c r="AY216" s="367"/>
      <c r="AZ216" s="367">
        <v>0</v>
      </c>
      <c r="BA216" s="367"/>
      <c r="BB216" s="367"/>
      <c r="BC216" s="213">
        <v>0</v>
      </c>
      <c r="BD216" s="215"/>
      <c r="BE216" s="215"/>
      <c r="BF216" s="366">
        <f t="shared" si="17"/>
        <v>1</v>
      </c>
      <c r="BG216" s="366">
        <f t="shared" si="18"/>
        <v>0</v>
      </c>
    </row>
    <row r="217" spans="2:59" s="58" customFormat="1" ht="120">
      <c r="B217" s="363" t="s">
        <v>527</v>
      </c>
      <c r="C217" s="720" t="s">
        <v>3379</v>
      </c>
      <c r="D217" s="855"/>
      <c r="E217" s="873"/>
      <c r="F217" s="873"/>
      <c r="G217" s="827"/>
      <c r="H217" s="827"/>
      <c r="I217" s="382" t="s">
        <v>1704</v>
      </c>
      <c r="J217" s="382" t="s">
        <v>1696</v>
      </c>
      <c r="K217" s="382">
        <v>0.11</v>
      </c>
      <c r="L217" s="382" t="s">
        <v>1697</v>
      </c>
      <c r="M217" s="382" t="s">
        <v>1065</v>
      </c>
      <c r="N217" s="382" t="s">
        <v>220</v>
      </c>
      <c r="O217" s="382" t="s">
        <v>946</v>
      </c>
      <c r="P217" s="382" t="s">
        <v>946</v>
      </c>
      <c r="Q217" s="383">
        <v>44197</v>
      </c>
      <c r="R217" s="383">
        <v>44561</v>
      </c>
      <c r="S217" s="382">
        <f>+W217+Z217+AC217+AF217+AI217+AL217+AO217+AR217+AU217+AX217+BA217+BD217</f>
        <v>1.5</v>
      </c>
      <c r="T217" s="382">
        <v>1</v>
      </c>
      <c r="U217" s="384">
        <f t="shared" si="19"/>
        <v>1</v>
      </c>
      <c r="V217" s="382">
        <v>0</v>
      </c>
      <c r="W217" s="382">
        <v>0</v>
      </c>
      <c r="X217" s="382" t="s">
        <v>532</v>
      </c>
      <c r="Y217" s="382">
        <v>0</v>
      </c>
      <c r="Z217" s="382">
        <v>0</v>
      </c>
      <c r="AA217" s="382" t="s">
        <v>532</v>
      </c>
      <c r="AB217" s="382">
        <v>0</v>
      </c>
      <c r="AC217" s="382">
        <v>0</v>
      </c>
      <c r="AD217" s="385" t="s">
        <v>532</v>
      </c>
      <c r="AE217" s="382">
        <v>0</v>
      </c>
      <c r="AF217" s="382">
        <v>0</v>
      </c>
      <c r="AG217" s="385" t="s">
        <v>532</v>
      </c>
      <c r="AH217" s="382">
        <v>0</v>
      </c>
      <c r="AI217" s="382">
        <v>0</v>
      </c>
      <c r="AJ217" s="385" t="s">
        <v>532</v>
      </c>
      <c r="AK217" s="382">
        <v>0</v>
      </c>
      <c r="AL217" s="495">
        <v>0</v>
      </c>
      <c r="AM217" s="502" t="s">
        <v>532</v>
      </c>
      <c r="AN217" s="382">
        <v>1</v>
      </c>
      <c r="AO217" s="501">
        <v>0.5</v>
      </c>
      <c r="AP217" s="529" t="s">
        <v>3380</v>
      </c>
      <c r="AQ217" s="382">
        <v>0</v>
      </c>
      <c r="AR217" s="499">
        <v>0.5</v>
      </c>
      <c r="AS217" s="500" t="s">
        <v>532</v>
      </c>
      <c r="AT217" s="382">
        <v>0</v>
      </c>
      <c r="AU217" s="501">
        <v>0.5</v>
      </c>
      <c r="AV217" s="500" t="s">
        <v>532</v>
      </c>
      <c r="AW217" s="367">
        <v>0</v>
      </c>
      <c r="AX217" s="367"/>
      <c r="AY217" s="367"/>
      <c r="AZ217" s="367">
        <v>0</v>
      </c>
      <c r="BA217" s="367"/>
      <c r="BB217" s="367"/>
      <c r="BC217" s="213">
        <v>0</v>
      </c>
      <c r="BD217" s="215"/>
      <c r="BE217" s="215"/>
      <c r="BF217" s="366">
        <f t="shared" si="17"/>
        <v>1</v>
      </c>
      <c r="BG217" s="366">
        <f t="shared" si="18"/>
        <v>1.5</v>
      </c>
    </row>
    <row r="218" spans="2:59" s="58" customFormat="1" ht="48">
      <c r="B218" s="363" t="s">
        <v>527</v>
      </c>
      <c r="C218" s="720" t="s">
        <v>3381</v>
      </c>
      <c r="D218" s="855"/>
      <c r="E218" s="873"/>
      <c r="F218" s="873"/>
      <c r="G218" s="827"/>
      <c r="H218" s="827"/>
      <c r="I218" s="382" t="s">
        <v>1705</v>
      </c>
      <c r="J218" s="382" t="s">
        <v>1696</v>
      </c>
      <c r="K218" s="382">
        <v>0.11</v>
      </c>
      <c r="L218" s="382" t="s">
        <v>1697</v>
      </c>
      <c r="M218" s="382" t="s">
        <v>1065</v>
      </c>
      <c r="N218" s="382" t="s">
        <v>220</v>
      </c>
      <c r="O218" s="382" t="s">
        <v>946</v>
      </c>
      <c r="P218" s="382" t="s">
        <v>946</v>
      </c>
      <c r="Q218" s="383">
        <v>44197</v>
      </c>
      <c r="R218" s="383">
        <v>44561</v>
      </c>
      <c r="S218" s="382">
        <f t="shared" si="20"/>
        <v>0</v>
      </c>
      <c r="T218" s="382">
        <v>1</v>
      </c>
      <c r="U218" s="384">
        <f t="shared" si="19"/>
        <v>1</v>
      </c>
      <c r="V218" s="382">
        <v>0</v>
      </c>
      <c r="W218" s="382">
        <v>0</v>
      </c>
      <c r="X218" s="382" t="s">
        <v>532</v>
      </c>
      <c r="Y218" s="382">
        <v>0</v>
      </c>
      <c r="Z218" s="382">
        <v>0</v>
      </c>
      <c r="AA218" s="382" t="s">
        <v>532</v>
      </c>
      <c r="AB218" s="382">
        <v>0</v>
      </c>
      <c r="AC218" s="382">
        <v>0</v>
      </c>
      <c r="AD218" s="385" t="s">
        <v>532</v>
      </c>
      <c r="AE218" s="382">
        <v>0</v>
      </c>
      <c r="AF218" s="382">
        <v>0</v>
      </c>
      <c r="AG218" s="385" t="s">
        <v>532</v>
      </c>
      <c r="AH218" s="382">
        <v>0</v>
      </c>
      <c r="AI218" s="382">
        <v>0</v>
      </c>
      <c r="AJ218" s="385" t="s">
        <v>532</v>
      </c>
      <c r="AK218" s="382">
        <v>0</v>
      </c>
      <c r="AL218" s="495">
        <v>0</v>
      </c>
      <c r="AM218" s="502" t="s">
        <v>532</v>
      </c>
      <c r="AN218" s="382">
        <v>1</v>
      </c>
      <c r="AO218" s="501">
        <v>0</v>
      </c>
      <c r="AP218" s="500" t="s">
        <v>532</v>
      </c>
      <c r="AQ218" s="382">
        <v>0</v>
      </c>
      <c r="AR218" s="499">
        <v>0</v>
      </c>
      <c r="AS218" s="500" t="s">
        <v>532</v>
      </c>
      <c r="AT218" s="382">
        <v>0</v>
      </c>
      <c r="AU218" s="501">
        <v>0</v>
      </c>
      <c r="AV218" s="500" t="s">
        <v>532</v>
      </c>
      <c r="AW218" s="367">
        <v>0</v>
      </c>
      <c r="AX218" s="367"/>
      <c r="AY218" s="367"/>
      <c r="AZ218" s="367">
        <v>0</v>
      </c>
      <c r="BA218" s="367"/>
      <c r="BB218" s="367"/>
      <c r="BC218" s="213">
        <v>0</v>
      </c>
      <c r="BD218" s="215"/>
      <c r="BE218" s="215"/>
      <c r="BF218" s="366">
        <f t="shared" si="17"/>
        <v>1</v>
      </c>
      <c r="BG218" s="366">
        <f t="shared" si="18"/>
        <v>0</v>
      </c>
    </row>
    <row r="219" spans="2:59" s="58" customFormat="1" ht="84">
      <c r="B219" s="363" t="s">
        <v>527</v>
      </c>
      <c r="C219" s="720" t="s">
        <v>3382</v>
      </c>
      <c r="D219" s="855"/>
      <c r="E219" s="873"/>
      <c r="F219" s="873"/>
      <c r="G219" s="827"/>
      <c r="H219" s="827"/>
      <c r="I219" s="382" t="s">
        <v>1706</v>
      </c>
      <c r="J219" s="382" t="s">
        <v>1696</v>
      </c>
      <c r="K219" s="382">
        <v>0.11</v>
      </c>
      <c r="L219" s="382" t="s">
        <v>1697</v>
      </c>
      <c r="M219" s="382" t="s">
        <v>1065</v>
      </c>
      <c r="N219" s="382" t="s">
        <v>220</v>
      </c>
      <c r="O219" s="382" t="s">
        <v>946</v>
      </c>
      <c r="P219" s="382" t="s">
        <v>946</v>
      </c>
      <c r="Q219" s="383">
        <v>44197</v>
      </c>
      <c r="R219" s="383">
        <v>44561</v>
      </c>
      <c r="S219" s="382">
        <f t="shared" si="20"/>
        <v>0</v>
      </c>
      <c r="T219" s="382">
        <v>1</v>
      </c>
      <c r="U219" s="384">
        <f t="shared" si="19"/>
        <v>1</v>
      </c>
      <c r="V219" s="382">
        <v>0</v>
      </c>
      <c r="W219" s="382">
        <v>0</v>
      </c>
      <c r="X219" s="382" t="s">
        <v>532</v>
      </c>
      <c r="Y219" s="382">
        <v>0</v>
      </c>
      <c r="Z219" s="382">
        <v>0</v>
      </c>
      <c r="AA219" s="382" t="s">
        <v>532</v>
      </c>
      <c r="AB219" s="382">
        <v>0</v>
      </c>
      <c r="AC219" s="382">
        <v>0</v>
      </c>
      <c r="AD219" s="385" t="s">
        <v>532</v>
      </c>
      <c r="AE219" s="382">
        <v>0</v>
      </c>
      <c r="AF219" s="382">
        <v>0</v>
      </c>
      <c r="AG219" s="385" t="s">
        <v>532</v>
      </c>
      <c r="AH219" s="382">
        <v>0</v>
      </c>
      <c r="AI219" s="382">
        <v>0</v>
      </c>
      <c r="AJ219" s="385" t="s">
        <v>532</v>
      </c>
      <c r="AK219" s="382">
        <v>0</v>
      </c>
      <c r="AL219" s="495">
        <v>0</v>
      </c>
      <c r="AM219" s="502" t="s">
        <v>532</v>
      </c>
      <c r="AN219" s="382">
        <v>1</v>
      </c>
      <c r="AO219" s="501">
        <v>0</v>
      </c>
      <c r="AP219" s="500" t="s">
        <v>532</v>
      </c>
      <c r="AQ219" s="382">
        <v>0</v>
      </c>
      <c r="AR219" s="499">
        <v>0</v>
      </c>
      <c r="AS219" s="500" t="s">
        <v>532</v>
      </c>
      <c r="AT219" s="382">
        <v>0</v>
      </c>
      <c r="AU219" s="501">
        <v>0</v>
      </c>
      <c r="AV219" s="500" t="s">
        <v>532</v>
      </c>
      <c r="AW219" s="367">
        <v>0</v>
      </c>
      <c r="AX219" s="367"/>
      <c r="AY219" s="367"/>
      <c r="AZ219" s="367">
        <v>0</v>
      </c>
      <c r="BA219" s="367"/>
      <c r="BB219" s="367"/>
      <c r="BC219" s="213">
        <v>0</v>
      </c>
      <c r="BD219" s="215"/>
      <c r="BE219" s="215"/>
      <c r="BF219" s="366">
        <f t="shared" si="17"/>
        <v>1</v>
      </c>
      <c r="BG219" s="366">
        <f t="shared" si="18"/>
        <v>0</v>
      </c>
    </row>
    <row r="220" spans="2:59" s="58" customFormat="1" ht="60.75" thickBot="1">
      <c r="B220" s="363" t="s">
        <v>527</v>
      </c>
      <c r="C220" s="720" t="s">
        <v>3383</v>
      </c>
      <c r="D220" s="857"/>
      <c r="E220" s="874"/>
      <c r="F220" s="874"/>
      <c r="G220" s="831"/>
      <c r="H220" s="831"/>
      <c r="I220" s="535" t="s">
        <v>1707</v>
      </c>
      <c r="J220" s="535" t="s">
        <v>1696</v>
      </c>
      <c r="K220" s="535">
        <v>0.12</v>
      </c>
      <c r="L220" s="535" t="s">
        <v>1697</v>
      </c>
      <c r="M220" s="382" t="s">
        <v>1065</v>
      </c>
      <c r="N220" s="535" t="s">
        <v>220</v>
      </c>
      <c r="O220" s="535" t="s">
        <v>946</v>
      </c>
      <c r="P220" s="535" t="s">
        <v>946</v>
      </c>
      <c r="Q220" s="536">
        <v>44197</v>
      </c>
      <c r="R220" s="536">
        <v>44561</v>
      </c>
      <c r="S220" s="535">
        <f t="shared" si="20"/>
        <v>0</v>
      </c>
      <c r="T220" s="535">
        <v>1</v>
      </c>
      <c r="U220" s="537">
        <f t="shared" si="19"/>
        <v>1</v>
      </c>
      <c r="V220" s="535">
        <v>0</v>
      </c>
      <c r="W220" s="535">
        <v>0</v>
      </c>
      <c r="X220" s="535"/>
      <c r="Y220" s="535">
        <v>0</v>
      </c>
      <c r="Z220" s="535">
        <v>0</v>
      </c>
      <c r="AA220" s="535" t="s">
        <v>532</v>
      </c>
      <c r="AB220" s="535">
        <v>0</v>
      </c>
      <c r="AC220" s="535">
        <v>0</v>
      </c>
      <c r="AD220" s="539" t="s">
        <v>532</v>
      </c>
      <c r="AE220" s="535">
        <v>0</v>
      </c>
      <c r="AF220" s="535">
        <v>0</v>
      </c>
      <c r="AG220" s="539" t="s">
        <v>532</v>
      </c>
      <c r="AH220" s="535">
        <v>0</v>
      </c>
      <c r="AI220" s="535">
        <v>0</v>
      </c>
      <c r="AJ220" s="539" t="s">
        <v>532</v>
      </c>
      <c r="AK220" s="535">
        <v>0</v>
      </c>
      <c r="AL220" s="504">
        <v>0</v>
      </c>
      <c r="AM220" s="585" t="s">
        <v>532</v>
      </c>
      <c r="AN220" s="535">
        <v>1</v>
      </c>
      <c r="AO220" s="505">
        <v>0</v>
      </c>
      <c r="AP220" s="586" t="s">
        <v>532</v>
      </c>
      <c r="AQ220" s="535">
        <v>0</v>
      </c>
      <c r="AR220" s="506">
        <v>0</v>
      </c>
      <c r="AS220" s="586" t="s">
        <v>532</v>
      </c>
      <c r="AT220" s="535">
        <v>0</v>
      </c>
      <c r="AU220" s="505">
        <v>0</v>
      </c>
      <c r="AV220" s="586" t="s">
        <v>1708</v>
      </c>
      <c r="AW220" s="368">
        <v>0</v>
      </c>
      <c r="AX220" s="368"/>
      <c r="AY220" s="368"/>
      <c r="AZ220" s="368">
        <v>0</v>
      </c>
      <c r="BA220" s="368"/>
      <c r="BB220" s="368"/>
      <c r="BC220" s="291">
        <v>0</v>
      </c>
      <c r="BD220" s="68"/>
      <c r="BE220" s="68"/>
      <c r="BF220" s="366">
        <f t="shared" si="17"/>
        <v>1</v>
      </c>
      <c r="BG220" s="366">
        <f t="shared" si="18"/>
        <v>0</v>
      </c>
    </row>
    <row r="221" spans="2:59" s="58" customFormat="1" ht="72" customHeight="1">
      <c r="B221" s="363" t="s">
        <v>536</v>
      </c>
      <c r="C221" s="720" t="s">
        <v>3384</v>
      </c>
      <c r="D221" s="861" t="s">
        <v>537</v>
      </c>
      <c r="E221" s="875">
        <v>0.66300000000000003</v>
      </c>
      <c r="F221" s="875">
        <v>0.54500000000000004</v>
      </c>
      <c r="G221" s="832" t="s">
        <v>539</v>
      </c>
      <c r="H221" s="832" t="s">
        <v>1709</v>
      </c>
      <c r="I221" s="547" t="s">
        <v>1710</v>
      </c>
      <c r="J221" s="547" t="s">
        <v>998</v>
      </c>
      <c r="K221" s="547">
        <v>0.1</v>
      </c>
      <c r="L221" s="547" t="s">
        <v>547</v>
      </c>
      <c r="M221" s="547" t="s">
        <v>90</v>
      </c>
      <c r="N221" s="547" t="s">
        <v>89</v>
      </c>
      <c r="O221" s="547" t="s">
        <v>1151</v>
      </c>
      <c r="P221" s="547" t="s">
        <v>1711</v>
      </c>
      <c r="Q221" s="548">
        <v>44197</v>
      </c>
      <c r="R221" s="548">
        <v>44561</v>
      </c>
      <c r="S221" s="549">
        <f>+W221+Z221+AC221+AF221+AI221+AL221+AO221+AR221+AU221+AX221+BA221+BD221</f>
        <v>1</v>
      </c>
      <c r="T221" s="547">
        <v>1</v>
      </c>
      <c r="U221" s="550">
        <f t="shared" si="19"/>
        <v>1</v>
      </c>
      <c r="V221" s="547">
        <v>0</v>
      </c>
      <c r="W221" s="552">
        <v>0</v>
      </c>
      <c r="X221" s="547" t="s">
        <v>3385</v>
      </c>
      <c r="Y221" s="547">
        <v>0</v>
      </c>
      <c r="Z221" s="551">
        <v>0</v>
      </c>
      <c r="AA221" s="547" t="s">
        <v>3386</v>
      </c>
      <c r="AB221" s="547">
        <v>0</v>
      </c>
      <c r="AC221" s="551">
        <v>0</v>
      </c>
      <c r="AD221" s="553" t="s">
        <v>3387</v>
      </c>
      <c r="AE221" s="547">
        <v>1</v>
      </c>
      <c r="AF221" s="551">
        <v>0</v>
      </c>
      <c r="AG221" s="553" t="s">
        <v>3388</v>
      </c>
      <c r="AH221" s="547">
        <v>0</v>
      </c>
      <c r="AI221" s="578">
        <v>0</v>
      </c>
      <c r="AJ221" s="553" t="s">
        <v>3389</v>
      </c>
      <c r="AK221" s="547">
        <v>0</v>
      </c>
      <c r="AL221" s="440">
        <v>0.7</v>
      </c>
      <c r="AM221" s="438" t="s">
        <v>3390</v>
      </c>
      <c r="AN221" s="547">
        <v>0</v>
      </c>
      <c r="AO221" s="587">
        <v>0.3</v>
      </c>
      <c r="AP221" s="473" t="s">
        <v>1712</v>
      </c>
      <c r="AQ221" s="547">
        <v>0</v>
      </c>
      <c r="AR221" s="555">
        <v>0</v>
      </c>
      <c r="AS221" s="555" t="s">
        <v>1712</v>
      </c>
      <c r="AT221" s="547">
        <v>0</v>
      </c>
      <c r="AU221" s="590">
        <v>0</v>
      </c>
      <c r="AV221" s="555" t="s">
        <v>1713</v>
      </c>
      <c r="AW221" s="362">
        <v>0</v>
      </c>
      <c r="AX221" s="362"/>
      <c r="AY221" s="362"/>
      <c r="AZ221" s="362">
        <v>0</v>
      </c>
      <c r="BA221" s="362"/>
      <c r="BB221" s="362"/>
      <c r="BC221" s="286">
        <v>0</v>
      </c>
      <c r="BD221" s="365"/>
      <c r="BE221" s="365"/>
      <c r="BF221" s="366">
        <f t="shared" si="17"/>
        <v>1</v>
      </c>
      <c r="BG221" s="366">
        <f t="shared" si="18"/>
        <v>1</v>
      </c>
    </row>
    <row r="222" spans="2:59" s="58" customFormat="1" ht="72" customHeight="1">
      <c r="B222" s="363" t="s">
        <v>536</v>
      </c>
      <c r="C222" s="720" t="s">
        <v>3391</v>
      </c>
      <c r="D222" s="863"/>
      <c r="E222" s="816"/>
      <c r="F222" s="816"/>
      <c r="G222" s="825"/>
      <c r="H222" s="825"/>
      <c r="I222" s="435" t="s">
        <v>1714</v>
      </c>
      <c r="J222" s="435" t="s">
        <v>998</v>
      </c>
      <c r="K222" s="435">
        <v>0.1</v>
      </c>
      <c r="L222" s="435" t="s">
        <v>547</v>
      </c>
      <c r="M222" s="435" t="s">
        <v>90</v>
      </c>
      <c r="N222" s="435" t="s">
        <v>89</v>
      </c>
      <c r="O222" s="435" t="s">
        <v>1151</v>
      </c>
      <c r="P222" s="435" t="s">
        <v>1711</v>
      </c>
      <c r="Q222" s="436">
        <v>44197</v>
      </c>
      <c r="R222" s="436">
        <v>44561</v>
      </c>
      <c r="S222" s="435">
        <f t="shared" si="20"/>
        <v>0.51</v>
      </c>
      <c r="T222" s="435">
        <v>0.6</v>
      </c>
      <c r="U222" s="437">
        <f t="shared" si="19"/>
        <v>0.6</v>
      </c>
      <c r="V222" s="435">
        <v>0</v>
      </c>
      <c r="W222" s="440">
        <v>0</v>
      </c>
      <c r="X222" s="435" t="s">
        <v>3385</v>
      </c>
      <c r="Y222" s="435">
        <v>0</v>
      </c>
      <c r="Z222" s="588">
        <v>0.1</v>
      </c>
      <c r="AA222" s="435" t="s">
        <v>3392</v>
      </c>
      <c r="AB222" s="440">
        <v>0.15</v>
      </c>
      <c r="AC222" s="440">
        <v>0.15</v>
      </c>
      <c r="AD222" s="438" t="s">
        <v>3393</v>
      </c>
      <c r="AE222" s="435">
        <v>0</v>
      </c>
      <c r="AF222" s="439">
        <v>0</v>
      </c>
      <c r="AG222" s="438" t="s">
        <v>3394</v>
      </c>
      <c r="AH222" s="435">
        <v>0</v>
      </c>
      <c r="AI222" s="441">
        <v>0</v>
      </c>
      <c r="AJ222" s="438" t="s">
        <v>3395</v>
      </c>
      <c r="AK222" s="440">
        <v>0.15</v>
      </c>
      <c r="AL222" s="440">
        <v>0.26</v>
      </c>
      <c r="AM222" s="438" t="s">
        <v>3396</v>
      </c>
      <c r="AN222" s="435">
        <v>0</v>
      </c>
      <c r="AO222" s="460">
        <v>0</v>
      </c>
      <c r="AP222" s="434" t="s">
        <v>1715</v>
      </c>
      <c r="AQ222" s="435">
        <v>0</v>
      </c>
      <c r="AR222" s="443">
        <v>0</v>
      </c>
      <c r="AS222" s="443" t="s">
        <v>1715</v>
      </c>
      <c r="AT222" s="440">
        <v>0.15</v>
      </c>
      <c r="AU222" s="442">
        <v>0</v>
      </c>
      <c r="AV222" s="443" t="s">
        <v>1716</v>
      </c>
      <c r="AW222" s="363">
        <v>0</v>
      </c>
      <c r="AX222" s="363"/>
      <c r="AY222" s="363"/>
      <c r="AZ222" s="363">
        <v>0</v>
      </c>
      <c r="BA222" s="363"/>
      <c r="BB222" s="363"/>
      <c r="BC222" s="285">
        <v>0.15</v>
      </c>
      <c r="BD222" s="366"/>
      <c r="BE222" s="366"/>
      <c r="BF222" s="366">
        <f t="shared" si="17"/>
        <v>0.44999999999999996</v>
      </c>
      <c r="BG222" s="366">
        <f t="shared" si="18"/>
        <v>0.51</v>
      </c>
    </row>
    <row r="223" spans="2:59" s="58" customFormat="1" ht="72" customHeight="1" thickBot="1">
      <c r="B223" s="363" t="s">
        <v>536</v>
      </c>
      <c r="C223" s="720" t="s">
        <v>3397</v>
      </c>
      <c r="D223" s="863"/>
      <c r="E223" s="816"/>
      <c r="F223" s="816"/>
      <c r="G223" s="825"/>
      <c r="H223" s="825"/>
      <c r="I223" s="435" t="s">
        <v>1717</v>
      </c>
      <c r="J223" s="435" t="s">
        <v>998</v>
      </c>
      <c r="K223" s="435">
        <v>0.08</v>
      </c>
      <c r="L223" s="435" t="s">
        <v>547</v>
      </c>
      <c r="M223" s="435" t="s">
        <v>74</v>
      </c>
      <c r="N223" s="435" t="s">
        <v>1718</v>
      </c>
      <c r="O223" s="435" t="s">
        <v>1151</v>
      </c>
      <c r="P223" s="435" t="s">
        <v>1711</v>
      </c>
      <c r="Q223" s="436">
        <v>44197</v>
      </c>
      <c r="R223" s="436">
        <v>44561</v>
      </c>
      <c r="S223" s="435">
        <f t="shared" si="20"/>
        <v>2</v>
      </c>
      <c r="T223" s="435">
        <v>3</v>
      </c>
      <c r="U223" s="437">
        <f t="shared" si="19"/>
        <v>3.25</v>
      </c>
      <c r="V223" s="435">
        <v>0</v>
      </c>
      <c r="W223" s="440">
        <v>0</v>
      </c>
      <c r="X223" s="435" t="s">
        <v>3385</v>
      </c>
      <c r="Y223" s="435">
        <v>0</v>
      </c>
      <c r="Z223" s="435">
        <v>0</v>
      </c>
      <c r="AA223" s="435" t="s">
        <v>3398</v>
      </c>
      <c r="AB223" s="435">
        <v>0</v>
      </c>
      <c r="AC223" s="435">
        <v>0</v>
      </c>
      <c r="AD223" s="438" t="s">
        <v>3399</v>
      </c>
      <c r="AE223" s="435">
        <v>0</v>
      </c>
      <c r="AF223" s="435">
        <v>0</v>
      </c>
      <c r="AG223" s="438" t="s">
        <v>3400</v>
      </c>
      <c r="AH223" s="435">
        <v>0</v>
      </c>
      <c r="AI223" s="435">
        <v>0</v>
      </c>
      <c r="AJ223" s="438" t="s">
        <v>3401</v>
      </c>
      <c r="AK223" s="435">
        <v>1</v>
      </c>
      <c r="AL223" s="428">
        <v>1</v>
      </c>
      <c r="AM223" s="432" t="s">
        <v>3402</v>
      </c>
      <c r="AN223" s="435">
        <v>0</v>
      </c>
      <c r="AO223" s="433">
        <v>1</v>
      </c>
      <c r="AP223" s="434" t="s">
        <v>1719</v>
      </c>
      <c r="AQ223" s="435">
        <v>0</v>
      </c>
      <c r="AR223" s="470">
        <v>0</v>
      </c>
      <c r="AS223" s="434" t="s">
        <v>1719</v>
      </c>
      <c r="AT223" s="435">
        <v>0.75</v>
      </c>
      <c r="AU223" s="433">
        <v>0</v>
      </c>
      <c r="AV223" s="434" t="s">
        <v>1720</v>
      </c>
      <c r="AW223" s="363">
        <v>0</v>
      </c>
      <c r="AX223" s="363"/>
      <c r="AY223" s="363"/>
      <c r="AZ223" s="363">
        <v>0</v>
      </c>
      <c r="BA223" s="363"/>
      <c r="BB223" s="363"/>
      <c r="BC223" s="213">
        <v>1.5</v>
      </c>
      <c r="BD223" s="366"/>
      <c r="BE223" s="366"/>
      <c r="BF223" s="366">
        <f t="shared" si="17"/>
        <v>1.75</v>
      </c>
      <c r="BG223" s="366">
        <f t="shared" si="18"/>
        <v>2</v>
      </c>
    </row>
    <row r="224" spans="2:59" s="58" customFormat="1" ht="72" customHeight="1">
      <c r="B224" s="363" t="s">
        <v>536</v>
      </c>
      <c r="C224" s="720" t="s">
        <v>3403</v>
      </c>
      <c r="D224" s="863"/>
      <c r="E224" s="816"/>
      <c r="F224" s="816"/>
      <c r="G224" s="825"/>
      <c r="H224" s="825"/>
      <c r="I224" s="435" t="s">
        <v>1721</v>
      </c>
      <c r="J224" s="435" t="s">
        <v>998</v>
      </c>
      <c r="K224" s="435">
        <v>0.08</v>
      </c>
      <c r="L224" s="435" t="s">
        <v>547</v>
      </c>
      <c r="M224" s="435" t="s">
        <v>74</v>
      </c>
      <c r="N224" s="435" t="s">
        <v>1718</v>
      </c>
      <c r="O224" s="435" t="s">
        <v>1151</v>
      </c>
      <c r="P224" s="435" t="s">
        <v>1711</v>
      </c>
      <c r="Q224" s="436">
        <v>44197</v>
      </c>
      <c r="R224" s="436">
        <v>44561</v>
      </c>
      <c r="S224" s="435">
        <f t="shared" si="20"/>
        <v>6</v>
      </c>
      <c r="T224" s="435">
        <v>6</v>
      </c>
      <c r="U224" s="437">
        <f t="shared" si="19"/>
        <v>7.25</v>
      </c>
      <c r="V224" s="435">
        <v>0</v>
      </c>
      <c r="W224" s="440">
        <v>0</v>
      </c>
      <c r="X224" s="435" t="s">
        <v>3385</v>
      </c>
      <c r="Y224" s="435">
        <v>0</v>
      </c>
      <c r="Z224" s="435">
        <v>0</v>
      </c>
      <c r="AA224" s="435" t="s">
        <v>3404</v>
      </c>
      <c r="AB224" s="435">
        <v>1</v>
      </c>
      <c r="AC224" s="435">
        <v>5</v>
      </c>
      <c r="AD224" s="438" t="s">
        <v>3405</v>
      </c>
      <c r="AE224" s="435">
        <v>0</v>
      </c>
      <c r="AF224" s="435">
        <v>0</v>
      </c>
      <c r="AG224" s="438" t="s">
        <v>3406</v>
      </c>
      <c r="AH224" s="435">
        <v>0</v>
      </c>
      <c r="AI224" s="589">
        <v>1</v>
      </c>
      <c r="AJ224" s="438" t="s">
        <v>3407</v>
      </c>
      <c r="AK224" s="435">
        <v>1</v>
      </c>
      <c r="AL224" s="428">
        <v>0</v>
      </c>
      <c r="AM224" s="432" t="s">
        <v>3407</v>
      </c>
      <c r="AN224" s="435">
        <v>0</v>
      </c>
      <c r="AO224" s="590">
        <v>0</v>
      </c>
      <c r="AP224" s="434" t="s">
        <v>1722</v>
      </c>
      <c r="AQ224" s="435">
        <v>0</v>
      </c>
      <c r="AR224" s="470">
        <v>0</v>
      </c>
      <c r="AS224" s="434" t="s">
        <v>1722</v>
      </c>
      <c r="AT224" s="435">
        <v>0.75</v>
      </c>
      <c r="AU224" s="433">
        <v>0</v>
      </c>
      <c r="AV224" s="434" t="s">
        <v>1723</v>
      </c>
      <c r="AW224" s="363">
        <v>0</v>
      </c>
      <c r="AX224" s="363"/>
      <c r="AY224" s="363"/>
      <c r="AZ224" s="363">
        <v>0</v>
      </c>
      <c r="BA224" s="363"/>
      <c r="BB224" s="363"/>
      <c r="BC224" s="213">
        <v>4.5</v>
      </c>
      <c r="BD224" s="366"/>
      <c r="BE224" s="366"/>
      <c r="BF224" s="366">
        <f t="shared" si="17"/>
        <v>2.75</v>
      </c>
      <c r="BG224" s="366">
        <f t="shared" si="18"/>
        <v>6</v>
      </c>
    </row>
    <row r="225" spans="2:59" s="58" customFormat="1" ht="72" customHeight="1">
      <c r="B225" s="363" t="s">
        <v>536</v>
      </c>
      <c r="C225" s="720" t="s">
        <v>3408</v>
      </c>
      <c r="D225" s="863"/>
      <c r="E225" s="816"/>
      <c r="F225" s="816"/>
      <c r="G225" s="825"/>
      <c r="H225" s="825"/>
      <c r="I225" s="435" t="s">
        <v>1724</v>
      </c>
      <c r="J225" s="435" t="s">
        <v>998</v>
      </c>
      <c r="K225" s="435">
        <v>0.08</v>
      </c>
      <c r="L225" s="435" t="s">
        <v>547</v>
      </c>
      <c r="M225" s="435" t="s">
        <v>90</v>
      </c>
      <c r="N225" s="435" t="s">
        <v>89</v>
      </c>
      <c r="O225" s="435" t="s">
        <v>1151</v>
      </c>
      <c r="P225" s="435" t="s">
        <v>1711</v>
      </c>
      <c r="Q225" s="436">
        <v>44197</v>
      </c>
      <c r="R225" s="436">
        <v>44561</v>
      </c>
      <c r="S225" s="435">
        <f t="shared" si="20"/>
        <v>0.64</v>
      </c>
      <c r="T225" s="435">
        <v>1</v>
      </c>
      <c r="U225" s="437">
        <f t="shared" si="19"/>
        <v>1</v>
      </c>
      <c r="V225" s="435">
        <v>0</v>
      </c>
      <c r="W225" s="440">
        <v>0</v>
      </c>
      <c r="X225" s="435" t="s">
        <v>3385</v>
      </c>
      <c r="Y225" s="435">
        <v>0</v>
      </c>
      <c r="Z225" s="439">
        <v>0</v>
      </c>
      <c r="AA225" s="435" t="s">
        <v>3398</v>
      </c>
      <c r="AB225" s="440">
        <v>0</v>
      </c>
      <c r="AC225" s="440">
        <v>0</v>
      </c>
      <c r="AD225" s="438" t="s">
        <v>3409</v>
      </c>
      <c r="AE225" s="440">
        <v>0.2</v>
      </c>
      <c r="AF225" s="440">
        <v>0.2</v>
      </c>
      <c r="AG225" s="438" t="s">
        <v>3410</v>
      </c>
      <c r="AH225" s="435">
        <v>0</v>
      </c>
      <c r="AI225" s="441">
        <v>0</v>
      </c>
      <c r="AJ225" s="438" t="s">
        <v>3411</v>
      </c>
      <c r="AK225" s="440">
        <v>0.3</v>
      </c>
      <c r="AL225" s="440">
        <v>0.2</v>
      </c>
      <c r="AM225" s="438" t="s">
        <v>3412</v>
      </c>
      <c r="AN225" s="435">
        <v>0</v>
      </c>
      <c r="AO225" s="460">
        <v>0.11</v>
      </c>
      <c r="AP225" s="434" t="s">
        <v>3413</v>
      </c>
      <c r="AQ225" s="435">
        <v>0</v>
      </c>
      <c r="AR225" s="601">
        <v>0.08</v>
      </c>
      <c r="AS225" s="443" t="s">
        <v>1725</v>
      </c>
      <c r="AT225" s="440">
        <v>0.25</v>
      </c>
      <c r="AU225" s="587">
        <v>0.05</v>
      </c>
      <c r="AV225" s="443" t="s">
        <v>1726</v>
      </c>
      <c r="AW225" s="363">
        <v>0</v>
      </c>
      <c r="AX225" s="363"/>
      <c r="AY225" s="363"/>
      <c r="AZ225" s="363">
        <v>0</v>
      </c>
      <c r="BA225" s="363"/>
      <c r="BB225" s="363"/>
      <c r="BC225" s="285">
        <v>0.25</v>
      </c>
      <c r="BD225" s="366"/>
      <c r="BE225" s="366"/>
      <c r="BF225" s="366">
        <f t="shared" si="17"/>
        <v>0.75</v>
      </c>
      <c r="BG225" s="366">
        <f t="shared" si="18"/>
        <v>0.64</v>
      </c>
    </row>
    <row r="226" spans="2:59" s="58" customFormat="1" ht="72" customHeight="1">
      <c r="B226" s="363" t="s">
        <v>536</v>
      </c>
      <c r="C226" s="720" t="s">
        <v>3414</v>
      </c>
      <c r="D226" s="863"/>
      <c r="E226" s="816"/>
      <c r="F226" s="816"/>
      <c r="G226" s="825"/>
      <c r="H226" s="825"/>
      <c r="I226" s="435" t="s">
        <v>1727</v>
      </c>
      <c r="J226" s="435" t="s">
        <v>998</v>
      </c>
      <c r="K226" s="435">
        <v>0.08</v>
      </c>
      <c r="L226" s="435" t="s">
        <v>547</v>
      </c>
      <c r="M226" s="435" t="s">
        <v>90</v>
      </c>
      <c r="N226" s="435" t="s">
        <v>89</v>
      </c>
      <c r="O226" s="435" t="s">
        <v>1151</v>
      </c>
      <c r="P226" s="435" t="s">
        <v>1711</v>
      </c>
      <c r="Q226" s="436">
        <v>44197</v>
      </c>
      <c r="R226" s="436">
        <v>44561</v>
      </c>
      <c r="S226" s="435">
        <f t="shared" si="20"/>
        <v>0.58000000000000007</v>
      </c>
      <c r="T226" s="435">
        <v>1</v>
      </c>
      <c r="U226" s="437">
        <f t="shared" si="19"/>
        <v>1</v>
      </c>
      <c r="V226" s="435">
        <v>0</v>
      </c>
      <c r="W226" s="440">
        <v>0</v>
      </c>
      <c r="X226" s="435" t="s">
        <v>3385</v>
      </c>
      <c r="Y226" s="435">
        <v>0</v>
      </c>
      <c r="Z226" s="439">
        <v>0</v>
      </c>
      <c r="AA226" s="435" t="s">
        <v>553</v>
      </c>
      <c r="AB226" s="435">
        <v>0.2</v>
      </c>
      <c r="AC226" s="440">
        <v>0.2</v>
      </c>
      <c r="AD226" s="438" t="s">
        <v>3415</v>
      </c>
      <c r="AE226" s="435">
        <v>0</v>
      </c>
      <c r="AF226" s="439">
        <v>0</v>
      </c>
      <c r="AG226" s="438" t="s">
        <v>3416</v>
      </c>
      <c r="AH226" s="435">
        <v>0</v>
      </c>
      <c r="AI226" s="441">
        <v>0</v>
      </c>
      <c r="AJ226" s="438" t="s">
        <v>3417</v>
      </c>
      <c r="AK226" s="440">
        <v>0.3</v>
      </c>
      <c r="AL226" s="440">
        <v>0.16</v>
      </c>
      <c r="AM226" s="438" t="s">
        <v>3418</v>
      </c>
      <c r="AN226" s="435">
        <v>0</v>
      </c>
      <c r="AO226" s="440">
        <v>0.17</v>
      </c>
      <c r="AP226" s="434" t="s">
        <v>3419</v>
      </c>
      <c r="AQ226" s="435">
        <v>0</v>
      </c>
      <c r="AR226" s="601">
        <v>0.02</v>
      </c>
      <c r="AS226" s="443" t="s">
        <v>1728</v>
      </c>
      <c r="AT226" s="440">
        <v>0.25</v>
      </c>
      <c r="AU226" s="587">
        <v>0.03</v>
      </c>
      <c r="AV226" s="443" t="s">
        <v>1729</v>
      </c>
      <c r="AW226" s="363">
        <v>0</v>
      </c>
      <c r="AX226" s="363"/>
      <c r="AY226" s="363"/>
      <c r="AZ226" s="363">
        <v>0</v>
      </c>
      <c r="BA226" s="363"/>
      <c r="BB226" s="363"/>
      <c r="BC226" s="285">
        <v>0.25</v>
      </c>
      <c r="BD226" s="366"/>
      <c r="BE226" s="366"/>
      <c r="BF226" s="366">
        <f t="shared" si="17"/>
        <v>0.75</v>
      </c>
      <c r="BG226" s="366">
        <f t="shared" si="18"/>
        <v>0.58000000000000007</v>
      </c>
    </row>
    <row r="227" spans="2:59" s="58" customFormat="1" ht="72" customHeight="1">
      <c r="B227" s="363" t="s">
        <v>536</v>
      </c>
      <c r="C227" s="720" t="s">
        <v>3420</v>
      </c>
      <c r="D227" s="863"/>
      <c r="E227" s="816"/>
      <c r="F227" s="816"/>
      <c r="G227" s="825"/>
      <c r="H227" s="825"/>
      <c r="I227" s="435" t="s">
        <v>1730</v>
      </c>
      <c r="J227" s="435" t="s">
        <v>998</v>
      </c>
      <c r="K227" s="435">
        <v>0.1</v>
      </c>
      <c r="L227" s="435" t="s">
        <v>547</v>
      </c>
      <c r="M227" s="435" t="s">
        <v>90</v>
      </c>
      <c r="N227" s="435" t="s">
        <v>89</v>
      </c>
      <c r="O227" s="435" t="s">
        <v>1151</v>
      </c>
      <c r="P227" s="435" t="s">
        <v>1711</v>
      </c>
      <c r="Q227" s="436">
        <v>44197</v>
      </c>
      <c r="R227" s="436">
        <v>44561</v>
      </c>
      <c r="S227" s="435">
        <f t="shared" si="20"/>
        <v>1</v>
      </c>
      <c r="T227" s="435">
        <v>1</v>
      </c>
      <c r="U227" s="437">
        <f t="shared" si="19"/>
        <v>1</v>
      </c>
      <c r="V227" s="435">
        <v>0</v>
      </c>
      <c r="W227" s="440">
        <v>0</v>
      </c>
      <c r="X227" s="435" t="s">
        <v>3385</v>
      </c>
      <c r="Y227" s="435">
        <v>0</v>
      </c>
      <c r="Z227" s="588">
        <v>0.1</v>
      </c>
      <c r="AA227" s="435" t="s">
        <v>3421</v>
      </c>
      <c r="AB227" s="435">
        <v>0</v>
      </c>
      <c r="AC227" s="439">
        <v>0.2</v>
      </c>
      <c r="AD227" s="438" t="s">
        <v>3422</v>
      </c>
      <c r="AE227" s="435">
        <v>0</v>
      </c>
      <c r="AF227" s="439">
        <v>0</v>
      </c>
      <c r="AG227" s="438" t="s">
        <v>3423</v>
      </c>
      <c r="AH227" s="435">
        <v>0</v>
      </c>
      <c r="AI227" s="441">
        <v>0</v>
      </c>
      <c r="AJ227" s="438" t="s">
        <v>3424</v>
      </c>
      <c r="AK227" s="435">
        <v>0.5</v>
      </c>
      <c r="AL227" s="440">
        <v>0.2</v>
      </c>
      <c r="AM227" s="438" t="s">
        <v>3425</v>
      </c>
      <c r="AN227" s="435">
        <v>0</v>
      </c>
      <c r="AO227" s="440">
        <v>0.15</v>
      </c>
      <c r="AP227" s="434" t="s">
        <v>3426</v>
      </c>
      <c r="AQ227" s="435">
        <v>0</v>
      </c>
      <c r="AR227" s="602">
        <v>0.35</v>
      </c>
      <c r="AS227" s="443" t="s">
        <v>1731</v>
      </c>
      <c r="AT227" s="435">
        <v>0</v>
      </c>
      <c r="AU227" s="442">
        <v>0</v>
      </c>
      <c r="AV227" s="443" t="s">
        <v>1732</v>
      </c>
      <c r="AW227" s="363">
        <v>0</v>
      </c>
      <c r="AX227" s="363"/>
      <c r="AY227" s="363"/>
      <c r="AZ227" s="363">
        <v>0</v>
      </c>
      <c r="BA227" s="363"/>
      <c r="BB227" s="363"/>
      <c r="BC227" s="285">
        <v>0.5</v>
      </c>
      <c r="BD227" s="366"/>
      <c r="BE227" s="366"/>
      <c r="BF227" s="366">
        <f t="shared" si="17"/>
        <v>0.5</v>
      </c>
      <c r="BG227" s="366">
        <f t="shared" si="18"/>
        <v>1</v>
      </c>
    </row>
    <row r="228" spans="2:59" s="58" customFormat="1" ht="72" customHeight="1">
      <c r="B228" s="363" t="s">
        <v>536</v>
      </c>
      <c r="C228" s="720" t="s">
        <v>3427</v>
      </c>
      <c r="D228" s="863"/>
      <c r="E228" s="816"/>
      <c r="F228" s="816"/>
      <c r="G228" s="825"/>
      <c r="H228" s="825"/>
      <c r="I228" s="435" t="s">
        <v>1733</v>
      </c>
      <c r="J228" s="435" t="s">
        <v>998</v>
      </c>
      <c r="K228" s="435">
        <v>0.1</v>
      </c>
      <c r="L228" s="435" t="s">
        <v>547</v>
      </c>
      <c r="M228" s="435" t="s">
        <v>90</v>
      </c>
      <c r="N228" s="435" t="s">
        <v>89</v>
      </c>
      <c r="O228" s="435" t="s">
        <v>1151</v>
      </c>
      <c r="P228" s="435" t="s">
        <v>1711</v>
      </c>
      <c r="Q228" s="436">
        <v>44197</v>
      </c>
      <c r="R228" s="436">
        <v>44561</v>
      </c>
      <c r="S228" s="435">
        <f t="shared" si="20"/>
        <v>0.86</v>
      </c>
      <c r="T228" s="435">
        <v>1</v>
      </c>
      <c r="U228" s="437">
        <f t="shared" si="19"/>
        <v>1</v>
      </c>
      <c r="V228" s="435">
        <v>0</v>
      </c>
      <c r="W228" s="440">
        <v>0</v>
      </c>
      <c r="X228" s="435" t="s">
        <v>3385</v>
      </c>
      <c r="Y228" s="435">
        <v>0</v>
      </c>
      <c r="Z228" s="439">
        <v>0</v>
      </c>
      <c r="AA228" s="435" t="s">
        <v>553</v>
      </c>
      <c r="AB228" s="440">
        <v>0.25</v>
      </c>
      <c r="AC228" s="439">
        <v>0.12</v>
      </c>
      <c r="AD228" s="438" t="s">
        <v>3428</v>
      </c>
      <c r="AE228" s="435">
        <v>0</v>
      </c>
      <c r="AF228" s="439">
        <v>0</v>
      </c>
      <c r="AG228" s="438" t="s">
        <v>3429</v>
      </c>
      <c r="AH228" s="435">
        <v>0</v>
      </c>
      <c r="AI228" s="441">
        <v>0</v>
      </c>
      <c r="AJ228" s="438" t="s">
        <v>3430</v>
      </c>
      <c r="AK228" s="440">
        <v>0.25</v>
      </c>
      <c r="AL228" s="440">
        <v>0.3</v>
      </c>
      <c r="AM228" s="438" t="s">
        <v>3431</v>
      </c>
      <c r="AN228" s="435">
        <v>0</v>
      </c>
      <c r="AO228" s="460">
        <v>0.23</v>
      </c>
      <c r="AP228" s="434" t="s">
        <v>3432</v>
      </c>
      <c r="AQ228" s="435">
        <v>0</v>
      </c>
      <c r="AR228" s="602">
        <v>0.11</v>
      </c>
      <c r="AS228" s="443" t="s">
        <v>1734</v>
      </c>
      <c r="AT228" s="440">
        <v>0.25</v>
      </c>
      <c r="AU228" s="587">
        <v>0.1</v>
      </c>
      <c r="AV228" s="443" t="s">
        <v>1735</v>
      </c>
      <c r="AW228" s="363">
        <v>0</v>
      </c>
      <c r="AX228" s="363"/>
      <c r="AY228" s="363"/>
      <c r="AZ228" s="363">
        <v>0</v>
      </c>
      <c r="BA228" s="363"/>
      <c r="BB228" s="363"/>
      <c r="BC228" s="285">
        <v>0.25</v>
      </c>
      <c r="BD228" s="366"/>
      <c r="BE228" s="366"/>
      <c r="BF228" s="366">
        <f t="shared" si="17"/>
        <v>0.75</v>
      </c>
      <c r="BG228" s="366">
        <f t="shared" si="18"/>
        <v>0.86</v>
      </c>
    </row>
    <row r="229" spans="2:59" s="58" customFormat="1" ht="72" customHeight="1">
      <c r="B229" s="363" t="s">
        <v>536</v>
      </c>
      <c r="C229" s="720" t="s">
        <v>3433</v>
      </c>
      <c r="D229" s="863"/>
      <c r="E229" s="816"/>
      <c r="F229" s="816"/>
      <c r="G229" s="825"/>
      <c r="H229" s="825"/>
      <c r="I229" s="435" t="s">
        <v>1736</v>
      </c>
      <c r="J229" s="435" t="s">
        <v>998</v>
      </c>
      <c r="K229" s="435">
        <v>0.08</v>
      </c>
      <c r="L229" s="435" t="s">
        <v>547</v>
      </c>
      <c r="M229" s="435" t="s">
        <v>90</v>
      </c>
      <c r="N229" s="435" t="s">
        <v>89</v>
      </c>
      <c r="O229" s="435" t="s">
        <v>1151</v>
      </c>
      <c r="P229" s="435" t="s">
        <v>1711</v>
      </c>
      <c r="Q229" s="436">
        <v>44197</v>
      </c>
      <c r="R229" s="436">
        <v>44561</v>
      </c>
      <c r="S229" s="435">
        <f t="shared" si="20"/>
        <v>0.7</v>
      </c>
      <c r="T229" s="435">
        <v>1</v>
      </c>
      <c r="U229" s="437">
        <f t="shared" si="19"/>
        <v>1</v>
      </c>
      <c r="V229" s="435">
        <v>0</v>
      </c>
      <c r="W229" s="440">
        <v>0</v>
      </c>
      <c r="X229" s="435" t="s">
        <v>3385</v>
      </c>
      <c r="Y229" s="435">
        <v>0</v>
      </c>
      <c r="Z229" s="439">
        <v>0</v>
      </c>
      <c r="AA229" s="435" t="s">
        <v>553</v>
      </c>
      <c r="AB229" s="440">
        <v>0.25</v>
      </c>
      <c r="AC229" s="439">
        <v>0.22</v>
      </c>
      <c r="AD229" s="438" t="s">
        <v>3434</v>
      </c>
      <c r="AE229" s="435">
        <v>0</v>
      </c>
      <c r="AF229" s="439">
        <v>0</v>
      </c>
      <c r="AG229" s="438" t="s">
        <v>3435</v>
      </c>
      <c r="AH229" s="435">
        <v>0</v>
      </c>
      <c r="AI229" s="441">
        <v>0</v>
      </c>
      <c r="AJ229" s="438" t="s">
        <v>3436</v>
      </c>
      <c r="AK229" s="440">
        <v>0.25</v>
      </c>
      <c r="AL229" s="440">
        <v>0.26</v>
      </c>
      <c r="AM229" s="438" t="s">
        <v>3437</v>
      </c>
      <c r="AN229" s="435">
        <v>0</v>
      </c>
      <c r="AO229" s="460">
        <v>0.09</v>
      </c>
      <c r="AP229" s="434" t="s">
        <v>3438</v>
      </c>
      <c r="AQ229" s="435">
        <v>0</v>
      </c>
      <c r="AR229" s="602">
        <v>0.06</v>
      </c>
      <c r="AS229" s="443" t="s">
        <v>1737</v>
      </c>
      <c r="AT229" s="440">
        <v>0.25</v>
      </c>
      <c r="AU229" s="587">
        <v>7.0000000000000007E-2</v>
      </c>
      <c r="AV229" s="443" t="s">
        <v>1738</v>
      </c>
      <c r="AW229" s="363">
        <v>0</v>
      </c>
      <c r="AX229" s="363"/>
      <c r="AY229" s="363"/>
      <c r="AZ229" s="363">
        <v>0</v>
      </c>
      <c r="BA229" s="363"/>
      <c r="BB229" s="363"/>
      <c r="BC229" s="285">
        <v>0.25</v>
      </c>
      <c r="BD229" s="366"/>
      <c r="BE229" s="366"/>
      <c r="BF229" s="366">
        <f t="shared" si="17"/>
        <v>0.75</v>
      </c>
      <c r="BG229" s="366">
        <f t="shared" si="18"/>
        <v>0.7</v>
      </c>
    </row>
    <row r="230" spans="2:59" s="58" customFormat="1" ht="72" customHeight="1">
      <c r="B230" s="363" t="s">
        <v>536</v>
      </c>
      <c r="C230" s="720" t="s">
        <v>3439</v>
      </c>
      <c r="D230" s="863"/>
      <c r="E230" s="816"/>
      <c r="F230" s="816"/>
      <c r="G230" s="825"/>
      <c r="H230" s="825"/>
      <c r="I230" s="435" t="s">
        <v>1739</v>
      </c>
      <c r="J230" s="435" t="s">
        <v>998</v>
      </c>
      <c r="K230" s="435">
        <v>0.1</v>
      </c>
      <c r="L230" s="435" t="s">
        <v>547</v>
      </c>
      <c r="M230" s="435" t="s">
        <v>74</v>
      </c>
      <c r="N230" s="435" t="s">
        <v>1718</v>
      </c>
      <c r="O230" s="435" t="s">
        <v>1151</v>
      </c>
      <c r="P230" s="435" t="s">
        <v>1711</v>
      </c>
      <c r="Q230" s="436">
        <v>44197</v>
      </c>
      <c r="R230" s="436">
        <v>44561</v>
      </c>
      <c r="S230" s="435">
        <f t="shared" si="20"/>
        <v>4</v>
      </c>
      <c r="T230" s="435">
        <v>3</v>
      </c>
      <c r="U230" s="437">
        <f t="shared" si="19"/>
        <v>3.5</v>
      </c>
      <c r="V230" s="435">
        <v>0</v>
      </c>
      <c r="W230" s="435">
        <v>0</v>
      </c>
      <c r="X230" s="435" t="s">
        <v>3385</v>
      </c>
      <c r="Y230" s="435">
        <v>0</v>
      </c>
      <c r="Z230" s="435">
        <v>0</v>
      </c>
      <c r="AA230" s="435" t="s">
        <v>3440</v>
      </c>
      <c r="AB230" s="435">
        <v>0</v>
      </c>
      <c r="AC230" s="435">
        <v>0</v>
      </c>
      <c r="AD230" s="438" t="s">
        <v>3441</v>
      </c>
      <c r="AE230" s="435">
        <v>0</v>
      </c>
      <c r="AF230" s="435">
        <v>0</v>
      </c>
      <c r="AG230" s="438" t="s">
        <v>3442</v>
      </c>
      <c r="AH230" s="435">
        <v>0</v>
      </c>
      <c r="AI230" s="435">
        <v>0</v>
      </c>
      <c r="AJ230" s="438" t="s">
        <v>3443</v>
      </c>
      <c r="AK230" s="435">
        <v>1</v>
      </c>
      <c r="AL230" s="428">
        <v>0</v>
      </c>
      <c r="AM230" s="432" t="s">
        <v>3444</v>
      </c>
      <c r="AN230" s="435">
        <v>0</v>
      </c>
      <c r="AO230" s="460">
        <v>0</v>
      </c>
      <c r="AP230" s="434" t="s">
        <v>3445</v>
      </c>
      <c r="AQ230" s="435">
        <v>0</v>
      </c>
      <c r="AR230" s="471">
        <v>4</v>
      </c>
      <c r="AS230" s="434" t="s">
        <v>1740</v>
      </c>
      <c r="AT230" s="435">
        <v>0</v>
      </c>
      <c r="AU230" s="433">
        <v>0</v>
      </c>
      <c r="AV230" s="434" t="s">
        <v>1740</v>
      </c>
      <c r="AW230" s="363">
        <v>0</v>
      </c>
      <c r="AX230" s="363"/>
      <c r="AY230" s="363"/>
      <c r="AZ230" s="363">
        <v>0</v>
      </c>
      <c r="BA230" s="363"/>
      <c r="BB230" s="363"/>
      <c r="BC230" s="213">
        <v>2.5</v>
      </c>
      <c r="BD230" s="366"/>
      <c r="BE230" s="366"/>
      <c r="BF230" s="366">
        <f t="shared" si="17"/>
        <v>1</v>
      </c>
      <c r="BG230" s="366">
        <f t="shared" si="18"/>
        <v>4</v>
      </c>
    </row>
    <row r="231" spans="2:59" s="58" customFormat="1" ht="72" customHeight="1">
      <c r="B231" s="363" t="s">
        <v>536</v>
      </c>
      <c r="C231" s="720" t="s">
        <v>3446</v>
      </c>
      <c r="D231" s="863"/>
      <c r="E231" s="816"/>
      <c r="F231" s="816"/>
      <c r="G231" s="825"/>
      <c r="H231" s="825"/>
      <c r="I231" s="435" t="s">
        <v>1741</v>
      </c>
      <c r="J231" s="435" t="s">
        <v>998</v>
      </c>
      <c r="K231" s="435">
        <v>0.1</v>
      </c>
      <c r="L231" s="435" t="s">
        <v>547</v>
      </c>
      <c r="M231" s="435" t="s">
        <v>90</v>
      </c>
      <c r="N231" s="435" t="s">
        <v>89</v>
      </c>
      <c r="O231" s="435" t="s">
        <v>1151</v>
      </c>
      <c r="P231" s="435" t="s">
        <v>1711</v>
      </c>
      <c r="Q231" s="436">
        <v>44197</v>
      </c>
      <c r="R231" s="436">
        <v>44561</v>
      </c>
      <c r="S231" s="435">
        <f t="shared" si="20"/>
        <v>1</v>
      </c>
      <c r="T231" s="435">
        <v>1</v>
      </c>
      <c r="U231" s="437">
        <f t="shared" si="19"/>
        <v>1</v>
      </c>
      <c r="V231" s="435">
        <v>0</v>
      </c>
      <c r="W231" s="440">
        <v>0</v>
      </c>
      <c r="X231" s="435" t="s">
        <v>3385</v>
      </c>
      <c r="Y231" s="435">
        <v>0</v>
      </c>
      <c r="Z231" s="439">
        <v>0</v>
      </c>
      <c r="AA231" s="435" t="s">
        <v>3447</v>
      </c>
      <c r="AB231" s="435">
        <v>1</v>
      </c>
      <c r="AC231" s="439">
        <v>1</v>
      </c>
      <c r="AD231" s="438" t="s">
        <v>3448</v>
      </c>
      <c r="AE231" s="435">
        <v>0</v>
      </c>
      <c r="AF231" s="439">
        <v>0</v>
      </c>
      <c r="AG231" s="438" t="s">
        <v>3449</v>
      </c>
      <c r="AH231" s="435">
        <v>0</v>
      </c>
      <c r="AI231" s="441">
        <v>0</v>
      </c>
      <c r="AJ231" s="438" t="s">
        <v>3450</v>
      </c>
      <c r="AK231" s="435">
        <v>0</v>
      </c>
      <c r="AL231" s="435">
        <v>0</v>
      </c>
      <c r="AM231" s="438" t="s">
        <v>3450</v>
      </c>
      <c r="AN231" s="435">
        <v>0</v>
      </c>
      <c r="AO231" s="460">
        <v>0</v>
      </c>
      <c r="AP231" s="434" t="s">
        <v>1742</v>
      </c>
      <c r="AQ231" s="435">
        <v>0</v>
      </c>
      <c r="AR231" s="443">
        <v>0</v>
      </c>
      <c r="AS231" s="443" t="s">
        <v>1742</v>
      </c>
      <c r="AT231" s="435">
        <v>0</v>
      </c>
      <c r="AU231" s="442">
        <v>0</v>
      </c>
      <c r="AV231" s="443" t="s">
        <v>1743</v>
      </c>
      <c r="AW231" s="363">
        <v>0</v>
      </c>
      <c r="AX231" s="363"/>
      <c r="AY231" s="363"/>
      <c r="AZ231" s="363">
        <v>0</v>
      </c>
      <c r="BA231" s="363"/>
      <c r="BB231" s="363"/>
      <c r="BC231" s="285">
        <v>0</v>
      </c>
      <c r="BD231" s="366"/>
      <c r="BE231" s="366"/>
      <c r="BF231" s="366">
        <f t="shared" si="17"/>
        <v>1</v>
      </c>
      <c r="BG231" s="366">
        <f t="shared" si="18"/>
        <v>1</v>
      </c>
    </row>
    <row r="232" spans="2:59" s="58" customFormat="1" ht="72" customHeight="1">
      <c r="B232" s="363" t="s">
        <v>548</v>
      </c>
      <c r="C232" s="720" t="s">
        <v>3451</v>
      </c>
      <c r="D232" s="863"/>
      <c r="E232" s="816"/>
      <c r="F232" s="816"/>
      <c r="G232" s="825" t="s">
        <v>550</v>
      </c>
      <c r="H232" s="825" t="s">
        <v>1744</v>
      </c>
      <c r="I232" s="435" t="s">
        <v>1745</v>
      </c>
      <c r="J232" s="435" t="s">
        <v>998</v>
      </c>
      <c r="K232" s="435">
        <v>0.33329999999999999</v>
      </c>
      <c r="L232" s="435" t="s">
        <v>547</v>
      </c>
      <c r="M232" s="435" t="s">
        <v>1065</v>
      </c>
      <c r="N232" s="435" t="s">
        <v>1718</v>
      </c>
      <c r="O232" s="435" t="s">
        <v>1151</v>
      </c>
      <c r="P232" s="435" t="s">
        <v>1711</v>
      </c>
      <c r="Q232" s="436">
        <v>44197</v>
      </c>
      <c r="R232" s="436">
        <v>44561</v>
      </c>
      <c r="S232" s="435">
        <f t="shared" si="20"/>
        <v>0</v>
      </c>
      <c r="T232" s="435">
        <v>1</v>
      </c>
      <c r="U232" s="437">
        <f>+V232+Y232+AB232+AE232+AH232+AK232+AN232+AQ232+AT232+AW232+AZ232+BC232</f>
        <v>0.6</v>
      </c>
      <c r="V232" s="435">
        <v>0</v>
      </c>
      <c r="W232" s="435">
        <v>0</v>
      </c>
      <c r="X232" s="435" t="s">
        <v>540</v>
      </c>
      <c r="Y232" s="435">
        <v>0</v>
      </c>
      <c r="Z232" s="435">
        <v>0</v>
      </c>
      <c r="AA232" s="435" t="s">
        <v>3452</v>
      </c>
      <c r="AB232" s="435">
        <v>0</v>
      </c>
      <c r="AC232" s="435">
        <v>0</v>
      </c>
      <c r="AD232" s="438" t="s">
        <v>3453</v>
      </c>
      <c r="AE232" s="435">
        <v>0</v>
      </c>
      <c r="AF232" s="435">
        <v>0</v>
      </c>
      <c r="AG232" s="438" t="s">
        <v>3454</v>
      </c>
      <c r="AH232" s="435">
        <v>0</v>
      </c>
      <c r="AI232" s="435">
        <v>0</v>
      </c>
      <c r="AJ232" s="438" t="s">
        <v>3455</v>
      </c>
      <c r="AK232" s="435">
        <v>0</v>
      </c>
      <c r="AL232" s="428">
        <v>0</v>
      </c>
      <c r="AM232" s="432" t="s">
        <v>3456</v>
      </c>
      <c r="AN232" s="435">
        <v>0.1</v>
      </c>
      <c r="AO232" s="460">
        <v>0</v>
      </c>
      <c r="AP232" s="434" t="s">
        <v>3457</v>
      </c>
      <c r="AQ232" s="435">
        <v>0.1</v>
      </c>
      <c r="AR232" s="470">
        <v>0</v>
      </c>
      <c r="AS232" s="434" t="s">
        <v>1746</v>
      </c>
      <c r="AT232" s="435">
        <v>0.1</v>
      </c>
      <c r="AU232" s="433">
        <v>0</v>
      </c>
      <c r="AV232" s="434" t="s">
        <v>1747</v>
      </c>
      <c r="AW232" s="363">
        <v>0.1</v>
      </c>
      <c r="AX232" s="363"/>
      <c r="AY232" s="363"/>
      <c r="AZ232" s="363">
        <v>0.1</v>
      </c>
      <c r="BA232" s="363"/>
      <c r="BB232" s="363"/>
      <c r="BC232" s="213">
        <v>0.1</v>
      </c>
      <c r="BD232" s="366"/>
      <c r="BE232" s="366"/>
      <c r="BF232" s="366">
        <f t="shared" si="17"/>
        <v>0.30000000000000004</v>
      </c>
      <c r="BG232" s="366">
        <f t="shared" si="18"/>
        <v>0</v>
      </c>
    </row>
    <row r="233" spans="2:59" s="58" customFormat="1" ht="72" customHeight="1">
      <c r="B233" s="363" t="s">
        <v>548</v>
      </c>
      <c r="C233" s="720" t="s">
        <v>3458</v>
      </c>
      <c r="D233" s="863"/>
      <c r="E233" s="816"/>
      <c r="F233" s="816"/>
      <c r="G233" s="825"/>
      <c r="H233" s="825"/>
      <c r="I233" s="435" t="s">
        <v>1748</v>
      </c>
      <c r="J233" s="435" t="s">
        <v>998</v>
      </c>
      <c r="K233" s="435">
        <v>0.33329999999999999</v>
      </c>
      <c r="L233" s="435" t="s">
        <v>547</v>
      </c>
      <c r="M233" s="435" t="s">
        <v>90</v>
      </c>
      <c r="N233" s="435" t="s">
        <v>89</v>
      </c>
      <c r="O233" s="435" t="s">
        <v>1151</v>
      </c>
      <c r="P233" s="435" t="s">
        <v>1711</v>
      </c>
      <c r="Q233" s="436">
        <v>44197</v>
      </c>
      <c r="R233" s="436">
        <v>44561</v>
      </c>
      <c r="S233" s="435">
        <f t="shared" si="20"/>
        <v>0.56000000000000005</v>
      </c>
      <c r="T233" s="435">
        <v>1</v>
      </c>
      <c r="U233" s="437">
        <f t="shared" si="19"/>
        <v>1</v>
      </c>
      <c r="V233" s="435">
        <v>0</v>
      </c>
      <c r="W233" s="440">
        <v>0</v>
      </c>
      <c r="X233" s="435" t="s">
        <v>540</v>
      </c>
      <c r="Y233" s="435">
        <v>0</v>
      </c>
      <c r="Z233" s="439">
        <v>0</v>
      </c>
      <c r="AA233" s="435" t="s">
        <v>3459</v>
      </c>
      <c r="AB233" s="435">
        <v>0</v>
      </c>
      <c r="AC233" s="439">
        <v>0</v>
      </c>
      <c r="AD233" s="438" t="s">
        <v>3460</v>
      </c>
      <c r="AE233" s="435">
        <v>0.05</v>
      </c>
      <c r="AF233" s="439">
        <v>0</v>
      </c>
      <c r="AG233" s="438" t="s">
        <v>3461</v>
      </c>
      <c r="AH233" s="440">
        <v>0.05</v>
      </c>
      <c r="AI233" s="440">
        <v>0.2</v>
      </c>
      <c r="AJ233" s="438" t="s">
        <v>3462</v>
      </c>
      <c r="AK233" s="440">
        <v>0.05</v>
      </c>
      <c r="AL233" s="440">
        <v>0.11</v>
      </c>
      <c r="AM233" s="438" t="s">
        <v>3463</v>
      </c>
      <c r="AN233" s="440">
        <v>0.05</v>
      </c>
      <c r="AO233" s="591">
        <v>0</v>
      </c>
      <c r="AP233" s="434" t="s">
        <v>3464</v>
      </c>
      <c r="AQ233" s="440">
        <v>0.2</v>
      </c>
      <c r="AR233" s="602">
        <v>0.22</v>
      </c>
      <c r="AS233" s="434" t="s">
        <v>1749</v>
      </c>
      <c r="AT233" s="440">
        <v>0.2</v>
      </c>
      <c r="AU233" s="587">
        <v>0.03</v>
      </c>
      <c r="AV233" s="443" t="s">
        <v>1750</v>
      </c>
      <c r="AW233" s="60">
        <v>0.2</v>
      </c>
      <c r="AX233" s="363"/>
      <c r="AY233" s="363"/>
      <c r="AZ233" s="60">
        <v>0.1</v>
      </c>
      <c r="BA233" s="363"/>
      <c r="BB233" s="363"/>
      <c r="BC233" s="285">
        <v>0.1</v>
      </c>
      <c r="BD233" s="366"/>
      <c r="BE233" s="366"/>
      <c r="BF233" s="366">
        <f t="shared" si="17"/>
        <v>0.60000000000000009</v>
      </c>
      <c r="BG233" s="366">
        <f t="shared" si="18"/>
        <v>0.56000000000000005</v>
      </c>
    </row>
    <row r="234" spans="2:59" s="58" customFormat="1" ht="72" customHeight="1">
      <c r="B234" s="363" t="s">
        <v>548</v>
      </c>
      <c r="C234" s="720" t="s">
        <v>3465</v>
      </c>
      <c r="D234" s="863"/>
      <c r="E234" s="816"/>
      <c r="F234" s="816"/>
      <c r="G234" s="825"/>
      <c r="H234" s="825"/>
      <c r="I234" s="435" t="s">
        <v>1751</v>
      </c>
      <c r="J234" s="435" t="s">
        <v>998</v>
      </c>
      <c r="K234" s="435">
        <v>0.33339999999999997</v>
      </c>
      <c r="L234" s="435" t="s">
        <v>547</v>
      </c>
      <c r="M234" s="435" t="s">
        <v>1065</v>
      </c>
      <c r="N234" s="435" t="s">
        <v>1718</v>
      </c>
      <c r="O234" s="435" t="s">
        <v>1151</v>
      </c>
      <c r="P234" s="435" t="s">
        <v>1711</v>
      </c>
      <c r="Q234" s="436">
        <v>44197</v>
      </c>
      <c r="R234" s="436">
        <v>44561</v>
      </c>
      <c r="S234" s="435">
        <f t="shared" si="20"/>
        <v>0</v>
      </c>
      <c r="T234" s="435">
        <v>1</v>
      </c>
      <c r="U234" s="437">
        <f t="shared" si="19"/>
        <v>1</v>
      </c>
      <c r="V234" s="435">
        <v>0</v>
      </c>
      <c r="W234" s="435">
        <v>0</v>
      </c>
      <c r="X234" s="435" t="s">
        <v>540</v>
      </c>
      <c r="Y234" s="435">
        <v>0</v>
      </c>
      <c r="Z234" s="435">
        <v>0</v>
      </c>
      <c r="AA234" s="435" t="s">
        <v>3466</v>
      </c>
      <c r="AB234" s="435">
        <v>0</v>
      </c>
      <c r="AC234" s="435">
        <v>0</v>
      </c>
      <c r="AD234" s="438" t="s">
        <v>3467</v>
      </c>
      <c r="AE234" s="435">
        <v>0</v>
      </c>
      <c r="AF234" s="435">
        <v>0</v>
      </c>
      <c r="AG234" s="438" t="s">
        <v>3468</v>
      </c>
      <c r="AH234" s="435">
        <v>0</v>
      </c>
      <c r="AI234" s="435">
        <v>0</v>
      </c>
      <c r="AJ234" s="438" t="s">
        <v>3469</v>
      </c>
      <c r="AK234" s="435">
        <v>0</v>
      </c>
      <c r="AL234" s="428">
        <v>0</v>
      </c>
      <c r="AM234" s="432" t="s">
        <v>3470</v>
      </c>
      <c r="AN234" s="435">
        <v>0</v>
      </c>
      <c r="AO234" s="433">
        <v>0</v>
      </c>
      <c r="AP234" s="434" t="s">
        <v>3471</v>
      </c>
      <c r="AQ234" s="435">
        <v>0</v>
      </c>
      <c r="AR234" s="470">
        <v>0</v>
      </c>
      <c r="AS234" s="434" t="s">
        <v>1752</v>
      </c>
      <c r="AT234" s="435">
        <v>0</v>
      </c>
      <c r="AU234" s="433">
        <v>0</v>
      </c>
      <c r="AV234" s="434" t="s">
        <v>1753</v>
      </c>
      <c r="AW234" s="363">
        <v>0</v>
      </c>
      <c r="AX234" s="363"/>
      <c r="AY234" s="363"/>
      <c r="AZ234" s="363">
        <v>0</v>
      </c>
      <c r="BA234" s="363"/>
      <c r="BB234" s="363"/>
      <c r="BC234" s="213">
        <v>1</v>
      </c>
      <c r="BD234" s="366"/>
      <c r="BE234" s="366"/>
      <c r="BF234" s="366">
        <f t="shared" si="17"/>
        <v>0</v>
      </c>
      <c r="BG234" s="366">
        <f t="shared" si="18"/>
        <v>0</v>
      </c>
    </row>
    <row r="235" spans="2:59" s="58" customFormat="1" ht="72" customHeight="1">
      <c r="B235" s="363" t="s">
        <v>558</v>
      </c>
      <c r="C235" s="720" t="s">
        <v>3472</v>
      </c>
      <c r="D235" s="863"/>
      <c r="E235" s="816"/>
      <c r="F235" s="816"/>
      <c r="G235" s="825" t="s">
        <v>559</v>
      </c>
      <c r="H235" s="825" t="s">
        <v>1754</v>
      </c>
      <c r="I235" s="435" t="s">
        <v>1755</v>
      </c>
      <c r="J235" s="435" t="s">
        <v>998</v>
      </c>
      <c r="K235" s="435">
        <v>0.5</v>
      </c>
      <c r="L235" s="435" t="s">
        <v>547</v>
      </c>
      <c r="M235" s="435" t="s">
        <v>90</v>
      </c>
      <c r="N235" s="435" t="s">
        <v>89</v>
      </c>
      <c r="O235" s="435" t="s">
        <v>1151</v>
      </c>
      <c r="P235" s="435" t="s">
        <v>1711</v>
      </c>
      <c r="Q235" s="436">
        <v>44197</v>
      </c>
      <c r="R235" s="436">
        <v>44561</v>
      </c>
      <c r="S235" s="435">
        <f t="shared" si="20"/>
        <v>0.59000000000000008</v>
      </c>
      <c r="T235" s="435">
        <v>1</v>
      </c>
      <c r="U235" s="437">
        <f t="shared" si="19"/>
        <v>0.99999999999999989</v>
      </c>
      <c r="V235" s="435">
        <v>0</v>
      </c>
      <c r="W235" s="440">
        <v>0</v>
      </c>
      <c r="X235" s="435" t="s">
        <v>540</v>
      </c>
      <c r="Y235" s="435">
        <v>0</v>
      </c>
      <c r="Z235" s="439">
        <v>0</v>
      </c>
      <c r="AA235" s="435" t="s">
        <v>3452</v>
      </c>
      <c r="AB235" s="435">
        <v>0</v>
      </c>
      <c r="AC235" s="439">
        <v>0</v>
      </c>
      <c r="AD235" s="438" t="s">
        <v>3473</v>
      </c>
      <c r="AE235" s="435">
        <v>0.05</v>
      </c>
      <c r="AF235" s="439">
        <v>0</v>
      </c>
      <c r="AG235" s="438" t="s">
        <v>3474</v>
      </c>
      <c r="AH235" s="440">
        <v>0.05</v>
      </c>
      <c r="AI235" s="440">
        <v>0.2</v>
      </c>
      <c r="AJ235" s="438" t="s">
        <v>3475</v>
      </c>
      <c r="AK235" s="440">
        <v>0.05</v>
      </c>
      <c r="AL235" s="440">
        <v>0.2</v>
      </c>
      <c r="AM235" s="438" t="s">
        <v>3476</v>
      </c>
      <c r="AN235" s="440">
        <v>0.05</v>
      </c>
      <c r="AO235" s="587">
        <v>0.08</v>
      </c>
      <c r="AP235" s="434" t="s">
        <v>3477</v>
      </c>
      <c r="AQ235" s="440">
        <v>0.1</v>
      </c>
      <c r="AR235" s="602">
        <v>7.0000000000000007E-2</v>
      </c>
      <c r="AS235" s="443" t="s">
        <v>1756</v>
      </c>
      <c r="AT235" s="440">
        <v>0.2</v>
      </c>
      <c r="AU235" s="587">
        <v>0.04</v>
      </c>
      <c r="AV235" s="443" t="s">
        <v>1757</v>
      </c>
      <c r="AW235" s="60">
        <v>0.2</v>
      </c>
      <c r="AX235" s="363"/>
      <c r="AY235" s="363"/>
      <c r="AZ235" s="60">
        <v>0.2</v>
      </c>
      <c r="BA235" s="363"/>
      <c r="BB235" s="363"/>
      <c r="BC235" s="285">
        <v>0.1</v>
      </c>
      <c r="BD235" s="366"/>
      <c r="BE235" s="366"/>
      <c r="BF235" s="366">
        <f t="shared" si="17"/>
        <v>0.5</v>
      </c>
      <c r="BG235" s="366">
        <f t="shared" si="18"/>
        <v>0.59000000000000008</v>
      </c>
    </row>
    <row r="236" spans="2:59" s="58" customFormat="1" ht="72" customHeight="1">
      <c r="B236" s="363" t="s">
        <v>558</v>
      </c>
      <c r="C236" s="720" t="s">
        <v>3478</v>
      </c>
      <c r="D236" s="863"/>
      <c r="E236" s="816"/>
      <c r="F236" s="816"/>
      <c r="G236" s="825"/>
      <c r="H236" s="825"/>
      <c r="I236" s="435" t="s">
        <v>1758</v>
      </c>
      <c r="J236" s="435" t="s">
        <v>998</v>
      </c>
      <c r="K236" s="435">
        <v>0.25</v>
      </c>
      <c r="L236" s="435" t="s">
        <v>547</v>
      </c>
      <c r="M236" s="435" t="s">
        <v>90</v>
      </c>
      <c r="N236" s="435" t="s">
        <v>1759</v>
      </c>
      <c r="O236" s="435" t="s">
        <v>1151</v>
      </c>
      <c r="P236" s="435" t="s">
        <v>1711</v>
      </c>
      <c r="Q236" s="436">
        <v>44197</v>
      </c>
      <c r="R236" s="436">
        <v>44561</v>
      </c>
      <c r="S236" s="435">
        <f t="shared" si="20"/>
        <v>0.4</v>
      </c>
      <c r="T236" s="435">
        <v>1</v>
      </c>
      <c r="U236" s="437">
        <f t="shared" si="19"/>
        <v>0.99999999999999989</v>
      </c>
      <c r="V236" s="435">
        <v>0</v>
      </c>
      <c r="W236" s="440">
        <v>0</v>
      </c>
      <c r="X236" s="435" t="s">
        <v>562</v>
      </c>
      <c r="Y236" s="435">
        <v>0</v>
      </c>
      <c r="Z236" s="439">
        <v>0</v>
      </c>
      <c r="AA236" s="435" t="s">
        <v>562</v>
      </c>
      <c r="AB236" s="435">
        <v>0</v>
      </c>
      <c r="AC236" s="439">
        <v>0</v>
      </c>
      <c r="AD236" s="438" t="s">
        <v>3479</v>
      </c>
      <c r="AE236" s="440">
        <v>0.05</v>
      </c>
      <c r="AF236" s="440">
        <v>0.1</v>
      </c>
      <c r="AG236" s="438" t="s">
        <v>3480</v>
      </c>
      <c r="AH236" s="435">
        <v>0.05</v>
      </c>
      <c r="AI236" s="440">
        <v>0</v>
      </c>
      <c r="AJ236" s="438" t="s">
        <v>3481</v>
      </c>
      <c r="AK236" s="440">
        <v>0.05</v>
      </c>
      <c r="AL236" s="440">
        <v>0.1</v>
      </c>
      <c r="AM236" s="438" t="s">
        <v>3481</v>
      </c>
      <c r="AN236" s="440">
        <v>0.05</v>
      </c>
      <c r="AO236" s="587">
        <v>0.1</v>
      </c>
      <c r="AP236" s="434" t="s">
        <v>3482</v>
      </c>
      <c r="AQ236" s="440">
        <v>0.1</v>
      </c>
      <c r="AR236" s="601">
        <v>0.06</v>
      </c>
      <c r="AS236" s="443" t="s">
        <v>1760</v>
      </c>
      <c r="AT236" s="440">
        <v>0.2</v>
      </c>
      <c r="AU236" s="587">
        <v>0.04</v>
      </c>
      <c r="AV236" s="443" t="s">
        <v>1761</v>
      </c>
      <c r="AW236" s="60">
        <v>0.2</v>
      </c>
      <c r="AX236" s="363"/>
      <c r="AY236" s="363"/>
      <c r="AZ236" s="60">
        <v>0.2</v>
      </c>
      <c r="BA236" s="363"/>
      <c r="BB236" s="363"/>
      <c r="BC236" s="285">
        <v>0.1</v>
      </c>
      <c r="BD236" s="366"/>
      <c r="BE236" s="366"/>
      <c r="BF236" s="366">
        <f t="shared" si="17"/>
        <v>0.5</v>
      </c>
      <c r="BG236" s="366">
        <f t="shared" si="18"/>
        <v>0.4</v>
      </c>
    </row>
    <row r="237" spans="2:59" s="58" customFormat="1" ht="72" customHeight="1">
      <c r="B237" s="363" t="s">
        <v>558</v>
      </c>
      <c r="C237" s="720" t="s">
        <v>3483</v>
      </c>
      <c r="D237" s="863"/>
      <c r="E237" s="816"/>
      <c r="F237" s="816"/>
      <c r="G237" s="825"/>
      <c r="H237" s="825"/>
      <c r="I237" s="435" t="s">
        <v>1762</v>
      </c>
      <c r="J237" s="435" t="s">
        <v>998</v>
      </c>
      <c r="K237" s="435">
        <v>0.25</v>
      </c>
      <c r="L237" s="435" t="s">
        <v>547</v>
      </c>
      <c r="M237" s="435" t="s">
        <v>90</v>
      </c>
      <c r="N237" s="435" t="s">
        <v>1759</v>
      </c>
      <c r="O237" s="435" t="s">
        <v>1151</v>
      </c>
      <c r="P237" s="435" t="s">
        <v>1711</v>
      </c>
      <c r="Q237" s="436">
        <v>44197</v>
      </c>
      <c r="R237" s="436">
        <v>44561</v>
      </c>
      <c r="S237" s="435">
        <f t="shared" si="20"/>
        <v>1</v>
      </c>
      <c r="T237" s="435">
        <v>1</v>
      </c>
      <c r="U237" s="437">
        <f t="shared" si="19"/>
        <v>1.0000000000000002</v>
      </c>
      <c r="V237" s="435">
        <v>0</v>
      </c>
      <c r="W237" s="440">
        <v>0</v>
      </c>
      <c r="X237" s="435" t="s">
        <v>562</v>
      </c>
      <c r="Y237" s="435">
        <v>0</v>
      </c>
      <c r="Z237" s="439">
        <v>0</v>
      </c>
      <c r="AA237" s="435" t="s">
        <v>562</v>
      </c>
      <c r="AB237" s="435">
        <v>0.1</v>
      </c>
      <c r="AC237" s="440">
        <v>0</v>
      </c>
      <c r="AD237" s="438" t="s">
        <v>3484</v>
      </c>
      <c r="AE237" s="440">
        <v>0.05</v>
      </c>
      <c r="AF237" s="440">
        <v>0.15</v>
      </c>
      <c r="AG237" s="438" t="s">
        <v>3485</v>
      </c>
      <c r="AH237" s="440">
        <v>0.2</v>
      </c>
      <c r="AI237" s="440">
        <v>0.2</v>
      </c>
      <c r="AJ237" s="438" t="s">
        <v>3486</v>
      </c>
      <c r="AK237" s="440">
        <v>0.25</v>
      </c>
      <c r="AL237" s="440">
        <v>0.25</v>
      </c>
      <c r="AM237" s="438" t="s">
        <v>3487</v>
      </c>
      <c r="AN237" s="440">
        <v>0.1</v>
      </c>
      <c r="AO237" s="587">
        <v>0.4</v>
      </c>
      <c r="AP237" s="434" t="s">
        <v>1763</v>
      </c>
      <c r="AQ237" s="435">
        <v>0</v>
      </c>
      <c r="AR237" s="601">
        <v>0</v>
      </c>
      <c r="AS237" s="434" t="s">
        <v>1763</v>
      </c>
      <c r="AT237" s="440">
        <v>0.2</v>
      </c>
      <c r="AU237" s="442">
        <v>0</v>
      </c>
      <c r="AV237" s="434" t="s">
        <v>1764</v>
      </c>
      <c r="AW237" s="363">
        <v>0</v>
      </c>
      <c r="AX237" s="363"/>
      <c r="AY237" s="363"/>
      <c r="AZ237" s="60">
        <v>0.1</v>
      </c>
      <c r="BA237" s="363"/>
      <c r="BB237" s="363"/>
      <c r="BC237" s="213">
        <v>0</v>
      </c>
      <c r="BD237" s="366"/>
      <c r="BE237" s="366"/>
      <c r="BF237" s="366">
        <f t="shared" si="17"/>
        <v>0.90000000000000013</v>
      </c>
      <c r="BG237" s="366">
        <f t="shared" si="18"/>
        <v>1</v>
      </c>
    </row>
    <row r="238" spans="2:59" s="58" customFormat="1" ht="72" customHeight="1">
      <c r="B238" s="363" t="s">
        <v>567</v>
      </c>
      <c r="C238" s="720" t="s">
        <v>3488</v>
      </c>
      <c r="D238" s="863"/>
      <c r="E238" s="816"/>
      <c r="F238" s="816"/>
      <c r="G238" s="825"/>
      <c r="H238" s="825" t="s">
        <v>1765</v>
      </c>
      <c r="I238" s="435" t="s">
        <v>1766</v>
      </c>
      <c r="J238" s="435" t="s">
        <v>998</v>
      </c>
      <c r="K238" s="435">
        <v>0.5</v>
      </c>
      <c r="L238" s="435" t="s">
        <v>547</v>
      </c>
      <c r="M238" s="435" t="s">
        <v>74</v>
      </c>
      <c r="N238" s="435" t="s">
        <v>1767</v>
      </c>
      <c r="O238" s="435" t="s">
        <v>1151</v>
      </c>
      <c r="P238" s="435" t="s">
        <v>1711</v>
      </c>
      <c r="Q238" s="436">
        <v>44197</v>
      </c>
      <c r="R238" s="436">
        <v>44561</v>
      </c>
      <c r="S238" s="435">
        <f t="shared" si="20"/>
        <v>3</v>
      </c>
      <c r="T238" s="435">
        <v>4</v>
      </c>
      <c r="U238" s="437">
        <f t="shared" si="19"/>
        <v>4</v>
      </c>
      <c r="V238" s="435">
        <v>0</v>
      </c>
      <c r="W238" s="435">
        <v>0</v>
      </c>
      <c r="X238" s="435" t="s">
        <v>617</v>
      </c>
      <c r="Y238" s="435">
        <v>0</v>
      </c>
      <c r="Z238" s="435">
        <v>0</v>
      </c>
      <c r="AA238" s="435" t="s">
        <v>617</v>
      </c>
      <c r="AB238" s="435">
        <v>0</v>
      </c>
      <c r="AC238" s="435">
        <v>0</v>
      </c>
      <c r="AD238" s="438" t="s">
        <v>3489</v>
      </c>
      <c r="AE238" s="435">
        <v>0</v>
      </c>
      <c r="AF238" s="435">
        <v>0</v>
      </c>
      <c r="AG238" s="438" t="s">
        <v>3490</v>
      </c>
      <c r="AH238" s="435">
        <v>0</v>
      </c>
      <c r="AI238" s="435">
        <v>0</v>
      </c>
      <c r="AJ238" s="438" t="s">
        <v>3491</v>
      </c>
      <c r="AK238" s="435">
        <v>0</v>
      </c>
      <c r="AL238" s="592">
        <v>1</v>
      </c>
      <c r="AM238" s="432" t="s">
        <v>3491</v>
      </c>
      <c r="AN238" s="435">
        <v>2</v>
      </c>
      <c r="AO238" s="433">
        <v>1</v>
      </c>
      <c r="AP238" s="434" t="s">
        <v>1768</v>
      </c>
      <c r="AQ238" s="435">
        <v>0</v>
      </c>
      <c r="AR238" s="470">
        <v>0</v>
      </c>
      <c r="AS238" s="434" t="s">
        <v>1768</v>
      </c>
      <c r="AT238" s="435">
        <v>0</v>
      </c>
      <c r="AU238" s="433">
        <v>1</v>
      </c>
      <c r="AV238" s="434" t="s">
        <v>1769</v>
      </c>
      <c r="AW238" s="363">
        <v>0</v>
      </c>
      <c r="AX238" s="363"/>
      <c r="AY238" s="363"/>
      <c r="AZ238" s="363">
        <v>0</v>
      </c>
      <c r="BA238" s="363"/>
      <c r="BB238" s="363"/>
      <c r="BC238" s="213">
        <v>2</v>
      </c>
      <c r="BD238" s="366"/>
      <c r="BE238" s="366"/>
      <c r="BF238" s="366">
        <f t="shared" si="17"/>
        <v>2</v>
      </c>
      <c r="BG238" s="366">
        <f t="shared" si="18"/>
        <v>3</v>
      </c>
    </row>
    <row r="239" spans="2:59" s="58" customFormat="1" ht="72" customHeight="1">
      <c r="B239" s="363" t="s">
        <v>567</v>
      </c>
      <c r="C239" s="720" t="s">
        <v>3492</v>
      </c>
      <c r="D239" s="863"/>
      <c r="E239" s="816"/>
      <c r="F239" s="816"/>
      <c r="G239" s="825"/>
      <c r="H239" s="825"/>
      <c r="I239" s="435" t="s">
        <v>1770</v>
      </c>
      <c r="J239" s="435" t="s">
        <v>998</v>
      </c>
      <c r="K239" s="435">
        <v>0.5</v>
      </c>
      <c r="L239" s="435" t="s">
        <v>547</v>
      </c>
      <c r="M239" s="435" t="s">
        <v>90</v>
      </c>
      <c r="N239" s="435" t="s">
        <v>776</v>
      </c>
      <c r="O239" s="435" t="s">
        <v>1151</v>
      </c>
      <c r="P239" s="435" t="s">
        <v>1711</v>
      </c>
      <c r="Q239" s="436">
        <v>44197</v>
      </c>
      <c r="R239" s="436">
        <v>44561</v>
      </c>
      <c r="S239" s="435">
        <f t="shared" si="20"/>
        <v>0.49999999999999994</v>
      </c>
      <c r="T239" s="435">
        <v>1</v>
      </c>
      <c r="U239" s="437">
        <f t="shared" si="19"/>
        <v>1</v>
      </c>
      <c r="V239" s="435">
        <v>0</v>
      </c>
      <c r="W239" s="440">
        <v>0</v>
      </c>
      <c r="X239" s="435" t="s">
        <v>562</v>
      </c>
      <c r="Y239" s="435">
        <v>0</v>
      </c>
      <c r="Z239" s="439">
        <v>0</v>
      </c>
      <c r="AA239" s="435" t="s">
        <v>562</v>
      </c>
      <c r="AB239" s="435">
        <v>0</v>
      </c>
      <c r="AC239" s="439">
        <v>0</v>
      </c>
      <c r="AD239" s="438" t="s">
        <v>3493</v>
      </c>
      <c r="AE239" s="435">
        <v>0</v>
      </c>
      <c r="AF239" s="439">
        <v>0</v>
      </c>
      <c r="AG239" s="438" t="s">
        <v>3480</v>
      </c>
      <c r="AH239" s="435">
        <v>0</v>
      </c>
      <c r="AI239" s="441">
        <v>0</v>
      </c>
      <c r="AJ239" s="438" t="s">
        <v>3481</v>
      </c>
      <c r="AK239" s="435">
        <v>0</v>
      </c>
      <c r="AL239" s="440">
        <v>0.22</v>
      </c>
      <c r="AM239" s="593" t="s">
        <v>3481</v>
      </c>
      <c r="AN239" s="435">
        <v>0</v>
      </c>
      <c r="AO239" s="594">
        <v>0.08</v>
      </c>
      <c r="AP239" s="434" t="s">
        <v>3482</v>
      </c>
      <c r="AQ239" s="435">
        <v>0.1</v>
      </c>
      <c r="AR239" s="601">
        <v>0.16</v>
      </c>
      <c r="AS239" s="443" t="s">
        <v>1771</v>
      </c>
      <c r="AT239" s="435">
        <v>0</v>
      </c>
      <c r="AU239" s="587">
        <v>0.04</v>
      </c>
      <c r="AV239" s="443" t="s">
        <v>1772</v>
      </c>
      <c r="AW239" s="60">
        <v>0.4</v>
      </c>
      <c r="AX239" s="363"/>
      <c r="AY239" s="363"/>
      <c r="AZ239" s="363">
        <v>0</v>
      </c>
      <c r="BA239" s="363"/>
      <c r="BB239" s="363"/>
      <c r="BC239" s="285">
        <v>0.5</v>
      </c>
      <c r="BD239" s="366"/>
      <c r="BE239" s="366"/>
      <c r="BF239" s="366">
        <f t="shared" si="17"/>
        <v>0.1</v>
      </c>
      <c r="BG239" s="366">
        <f t="shared" si="18"/>
        <v>0.49999999999999994</v>
      </c>
    </row>
    <row r="240" spans="2:59" s="58" customFormat="1" ht="72" customHeight="1">
      <c r="B240" s="363" t="s">
        <v>572</v>
      </c>
      <c r="C240" s="720" t="s">
        <v>3494</v>
      </c>
      <c r="D240" s="863"/>
      <c r="E240" s="816"/>
      <c r="F240" s="816"/>
      <c r="G240" s="825" t="s">
        <v>574</v>
      </c>
      <c r="H240" s="825" t="s">
        <v>1773</v>
      </c>
      <c r="I240" s="435" t="s">
        <v>1774</v>
      </c>
      <c r="J240" s="435" t="s">
        <v>998</v>
      </c>
      <c r="K240" s="435">
        <v>0.4</v>
      </c>
      <c r="L240" s="435" t="s">
        <v>547</v>
      </c>
      <c r="M240" s="435" t="s">
        <v>90</v>
      </c>
      <c r="N240" s="435" t="s">
        <v>89</v>
      </c>
      <c r="O240" s="435" t="s">
        <v>220</v>
      </c>
      <c r="P240" s="435" t="s">
        <v>1711</v>
      </c>
      <c r="Q240" s="436">
        <v>44197</v>
      </c>
      <c r="R240" s="436">
        <v>44561</v>
      </c>
      <c r="S240" s="435">
        <f t="shared" si="20"/>
        <v>0.59000000000000008</v>
      </c>
      <c r="T240" s="435">
        <v>1</v>
      </c>
      <c r="U240" s="437">
        <f t="shared" si="19"/>
        <v>1</v>
      </c>
      <c r="V240" s="435">
        <v>0</v>
      </c>
      <c r="W240" s="440">
        <v>0</v>
      </c>
      <c r="X240" s="435" t="s">
        <v>3495</v>
      </c>
      <c r="Y240" s="435">
        <v>0</v>
      </c>
      <c r="Z240" s="439">
        <v>0</v>
      </c>
      <c r="AA240" s="435" t="s">
        <v>562</v>
      </c>
      <c r="AB240" s="435">
        <v>0</v>
      </c>
      <c r="AC240" s="439">
        <v>0</v>
      </c>
      <c r="AD240" s="438" t="s">
        <v>3496</v>
      </c>
      <c r="AE240" s="435">
        <v>0</v>
      </c>
      <c r="AF240" s="439">
        <v>0</v>
      </c>
      <c r="AG240" s="438" t="s">
        <v>3497</v>
      </c>
      <c r="AH240" s="435">
        <v>0</v>
      </c>
      <c r="AI240" s="441">
        <v>0</v>
      </c>
      <c r="AJ240" s="438" t="s">
        <v>3498</v>
      </c>
      <c r="AK240" s="435">
        <v>0</v>
      </c>
      <c r="AL240" s="435">
        <v>0</v>
      </c>
      <c r="AM240" s="438" t="s">
        <v>3499</v>
      </c>
      <c r="AN240" s="435">
        <v>0.5</v>
      </c>
      <c r="AO240" s="587">
        <v>0.3</v>
      </c>
      <c r="AP240" s="434" t="s">
        <v>3500</v>
      </c>
      <c r="AQ240" s="435">
        <v>0</v>
      </c>
      <c r="AR240" s="603">
        <v>0.01</v>
      </c>
      <c r="AS240" s="452" t="s">
        <v>1775</v>
      </c>
      <c r="AT240" s="435">
        <v>0</v>
      </c>
      <c r="AU240" s="587">
        <v>0.28000000000000003</v>
      </c>
      <c r="AV240" s="443" t="s">
        <v>1776</v>
      </c>
      <c r="AW240" s="363">
        <v>0</v>
      </c>
      <c r="AX240" s="363"/>
      <c r="AY240" s="363"/>
      <c r="AZ240" s="363">
        <v>0</v>
      </c>
      <c r="BA240" s="363"/>
      <c r="BB240" s="363"/>
      <c r="BC240" s="285">
        <v>0.5</v>
      </c>
      <c r="BD240" s="366"/>
      <c r="BE240" s="366"/>
      <c r="BF240" s="366">
        <f t="shared" si="17"/>
        <v>0.5</v>
      </c>
      <c r="BG240" s="366">
        <f t="shared" si="18"/>
        <v>0.59000000000000008</v>
      </c>
    </row>
    <row r="241" spans="2:59" s="58" customFormat="1" ht="72" customHeight="1">
      <c r="B241" s="363" t="s">
        <v>572</v>
      </c>
      <c r="C241" s="720" t="s">
        <v>3501</v>
      </c>
      <c r="D241" s="863"/>
      <c r="E241" s="816"/>
      <c r="F241" s="816"/>
      <c r="G241" s="825"/>
      <c r="H241" s="825"/>
      <c r="I241" s="435" t="s">
        <v>1777</v>
      </c>
      <c r="J241" s="435" t="s">
        <v>998</v>
      </c>
      <c r="K241" s="435">
        <v>0.4</v>
      </c>
      <c r="L241" s="435" t="s">
        <v>547</v>
      </c>
      <c r="M241" s="435" t="s">
        <v>1065</v>
      </c>
      <c r="N241" s="435" t="s">
        <v>1718</v>
      </c>
      <c r="O241" s="435" t="s">
        <v>220</v>
      </c>
      <c r="P241" s="435" t="s">
        <v>1711</v>
      </c>
      <c r="Q241" s="436">
        <v>44197</v>
      </c>
      <c r="R241" s="436">
        <v>44561</v>
      </c>
      <c r="S241" s="435">
        <f t="shared" si="20"/>
        <v>0</v>
      </c>
      <c r="T241" s="435">
        <v>1</v>
      </c>
      <c r="U241" s="437">
        <f t="shared" si="19"/>
        <v>1</v>
      </c>
      <c r="V241" s="435">
        <v>0</v>
      </c>
      <c r="W241" s="435">
        <v>0</v>
      </c>
      <c r="X241" s="435" t="s">
        <v>3495</v>
      </c>
      <c r="Y241" s="435">
        <v>0</v>
      </c>
      <c r="Z241" s="435">
        <v>0</v>
      </c>
      <c r="AA241" s="435" t="s">
        <v>562</v>
      </c>
      <c r="AB241" s="435">
        <v>0</v>
      </c>
      <c r="AC241" s="435">
        <v>0</v>
      </c>
      <c r="AD241" s="438" t="s">
        <v>3496</v>
      </c>
      <c r="AE241" s="435">
        <v>0</v>
      </c>
      <c r="AF241" s="435">
        <v>0</v>
      </c>
      <c r="AG241" s="438" t="s">
        <v>3502</v>
      </c>
      <c r="AH241" s="435">
        <v>0</v>
      </c>
      <c r="AI241" s="435">
        <v>0</v>
      </c>
      <c r="AJ241" s="438" t="s">
        <v>3498</v>
      </c>
      <c r="AK241" s="435">
        <v>0</v>
      </c>
      <c r="AL241" s="428">
        <v>0</v>
      </c>
      <c r="AM241" s="432" t="s">
        <v>3499</v>
      </c>
      <c r="AN241" s="435">
        <v>0</v>
      </c>
      <c r="AO241" s="460">
        <v>0</v>
      </c>
      <c r="AP241" s="434" t="s">
        <v>3500</v>
      </c>
      <c r="AQ241" s="435">
        <v>0</v>
      </c>
      <c r="AR241" s="471">
        <v>0</v>
      </c>
      <c r="AS241" s="449" t="s">
        <v>1775</v>
      </c>
      <c r="AT241" s="435">
        <v>0</v>
      </c>
      <c r="AU241" s="433">
        <v>0</v>
      </c>
      <c r="AV241" s="434" t="s">
        <v>1778</v>
      </c>
      <c r="AW241" s="363">
        <v>0</v>
      </c>
      <c r="AX241" s="363"/>
      <c r="AY241" s="363"/>
      <c r="AZ241" s="363">
        <v>0</v>
      </c>
      <c r="BA241" s="363"/>
      <c r="BB241" s="363"/>
      <c r="BC241" s="213">
        <v>1</v>
      </c>
      <c r="BD241" s="366"/>
      <c r="BE241" s="366"/>
      <c r="BF241" s="366">
        <f t="shared" si="17"/>
        <v>0</v>
      </c>
      <c r="BG241" s="366">
        <f t="shared" si="18"/>
        <v>0</v>
      </c>
    </row>
    <row r="242" spans="2:59" s="58" customFormat="1" ht="72" customHeight="1">
      <c r="B242" s="363" t="s">
        <v>572</v>
      </c>
      <c r="C242" s="720" t="s">
        <v>3503</v>
      </c>
      <c r="D242" s="863"/>
      <c r="E242" s="816"/>
      <c r="F242" s="816"/>
      <c r="G242" s="825"/>
      <c r="H242" s="825"/>
      <c r="I242" s="435" t="s">
        <v>1779</v>
      </c>
      <c r="J242" s="435" t="s">
        <v>998</v>
      </c>
      <c r="K242" s="435">
        <v>0.2</v>
      </c>
      <c r="L242" s="435" t="s">
        <v>547</v>
      </c>
      <c r="M242" s="435" t="s">
        <v>90</v>
      </c>
      <c r="N242" s="435" t="s">
        <v>89</v>
      </c>
      <c r="O242" s="435" t="s">
        <v>220</v>
      </c>
      <c r="P242" s="435" t="s">
        <v>1711</v>
      </c>
      <c r="Q242" s="436">
        <v>44197</v>
      </c>
      <c r="R242" s="436">
        <v>44561</v>
      </c>
      <c r="S242" s="435">
        <f t="shared" si="20"/>
        <v>0.71</v>
      </c>
      <c r="T242" s="435">
        <v>1</v>
      </c>
      <c r="U242" s="437">
        <f t="shared" si="19"/>
        <v>1</v>
      </c>
      <c r="V242" s="435">
        <v>0</v>
      </c>
      <c r="W242" s="440">
        <v>0</v>
      </c>
      <c r="X242" s="435" t="s">
        <v>604</v>
      </c>
      <c r="Y242" s="435">
        <v>0</v>
      </c>
      <c r="Z242" s="439">
        <v>0</v>
      </c>
      <c r="AA242" s="435" t="s">
        <v>577</v>
      </c>
      <c r="AB242" s="435">
        <v>0</v>
      </c>
      <c r="AC242" s="439">
        <v>0</v>
      </c>
      <c r="AD242" s="438" t="s">
        <v>3504</v>
      </c>
      <c r="AE242" s="440">
        <v>0.25</v>
      </c>
      <c r="AF242" s="440">
        <v>0</v>
      </c>
      <c r="AG242" s="438" t="s">
        <v>3505</v>
      </c>
      <c r="AH242" s="435">
        <v>0</v>
      </c>
      <c r="AI242" s="441">
        <v>0</v>
      </c>
      <c r="AJ242" s="438" t="s">
        <v>3506</v>
      </c>
      <c r="AK242" s="440">
        <v>0.25</v>
      </c>
      <c r="AL242" s="440">
        <v>0.6</v>
      </c>
      <c r="AM242" s="438" t="s">
        <v>3507</v>
      </c>
      <c r="AN242" s="435">
        <v>0</v>
      </c>
      <c r="AO242" s="587">
        <v>0.06</v>
      </c>
      <c r="AP242" s="434" t="s">
        <v>3508</v>
      </c>
      <c r="AQ242" s="435">
        <v>0</v>
      </c>
      <c r="AR242" s="601">
        <v>0.01</v>
      </c>
      <c r="AS242" s="443" t="s">
        <v>1780</v>
      </c>
      <c r="AT242" s="435">
        <v>0</v>
      </c>
      <c r="AU242" s="587">
        <v>0.04</v>
      </c>
      <c r="AV242" s="443" t="s">
        <v>1781</v>
      </c>
      <c r="AW242" s="363">
        <v>0</v>
      </c>
      <c r="AX242" s="363"/>
      <c r="AY242" s="363"/>
      <c r="AZ242" s="363">
        <v>0</v>
      </c>
      <c r="BA242" s="363"/>
      <c r="BB242" s="363"/>
      <c r="BC242" s="285">
        <v>0.5</v>
      </c>
      <c r="BD242" s="366"/>
      <c r="BE242" s="366"/>
      <c r="BF242" s="366">
        <f t="shared" si="17"/>
        <v>0.5</v>
      </c>
      <c r="BG242" s="366">
        <f t="shared" si="18"/>
        <v>0.71</v>
      </c>
    </row>
    <row r="243" spans="2:59" s="58" customFormat="1" ht="72" customHeight="1">
      <c r="B243" s="363" t="s">
        <v>581</v>
      </c>
      <c r="C243" s="720" t="s">
        <v>3509</v>
      </c>
      <c r="D243" s="863"/>
      <c r="E243" s="816"/>
      <c r="F243" s="816"/>
      <c r="G243" s="825" t="s">
        <v>550</v>
      </c>
      <c r="H243" s="825" t="s">
        <v>1782</v>
      </c>
      <c r="I243" s="435" t="s">
        <v>1783</v>
      </c>
      <c r="J243" s="435" t="s">
        <v>998</v>
      </c>
      <c r="K243" s="435">
        <v>0.5</v>
      </c>
      <c r="L243" s="435" t="s">
        <v>547</v>
      </c>
      <c r="M243" s="435" t="s">
        <v>90</v>
      </c>
      <c r="N243" s="435" t="s">
        <v>89</v>
      </c>
      <c r="O243" s="435" t="s">
        <v>220</v>
      </c>
      <c r="P243" s="435" t="s">
        <v>1711</v>
      </c>
      <c r="Q243" s="436">
        <v>44197</v>
      </c>
      <c r="R243" s="436">
        <v>44561</v>
      </c>
      <c r="S243" s="435">
        <f t="shared" si="20"/>
        <v>0.8</v>
      </c>
      <c r="T243" s="435">
        <v>1</v>
      </c>
      <c r="U243" s="437">
        <f t="shared" si="19"/>
        <v>1</v>
      </c>
      <c r="V243" s="435">
        <v>0</v>
      </c>
      <c r="W243" s="440">
        <v>0</v>
      </c>
      <c r="X243" s="435" t="s">
        <v>640</v>
      </c>
      <c r="Y243" s="435">
        <v>0.05</v>
      </c>
      <c r="Z243" s="588">
        <v>0.04</v>
      </c>
      <c r="AA243" s="435" t="s">
        <v>3510</v>
      </c>
      <c r="AB243" s="435">
        <v>0</v>
      </c>
      <c r="AC243" s="440">
        <v>0</v>
      </c>
      <c r="AD243" s="438" t="s">
        <v>3511</v>
      </c>
      <c r="AE243" s="435">
        <v>0.2</v>
      </c>
      <c r="AF243" s="439">
        <v>0</v>
      </c>
      <c r="AG243" s="438" t="s">
        <v>3512</v>
      </c>
      <c r="AH243" s="435">
        <v>0</v>
      </c>
      <c r="AI243" s="441">
        <v>0</v>
      </c>
      <c r="AJ243" s="438" t="s">
        <v>3513</v>
      </c>
      <c r="AK243" s="435">
        <v>0.5</v>
      </c>
      <c r="AL243" s="440">
        <v>0.7</v>
      </c>
      <c r="AM243" s="438" t="s">
        <v>3514</v>
      </c>
      <c r="AN243" s="435">
        <v>0</v>
      </c>
      <c r="AO243" s="442">
        <v>0</v>
      </c>
      <c r="AP243" s="434" t="s">
        <v>3515</v>
      </c>
      <c r="AQ243" s="435">
        <v>0</v>
      </c>
      <c r="AR243" s="601">
        <v>0.01</v>
      </c>
      <c r="AS243" s="443" t="s">
        <v>1784</v>
      </c>
      <c r="AT243" s="435">
        <v>0.25</v>
      </c>
      <c r="AU243" s="587">
        <v>0.05</v>
      </c>
      <c r="AV243" s="443" t="s">
        <v>1785</v>
      </c>
      <c r="AW243" s="363">
        <v>0</v>
      </c>
      <c r="AX243" s="363"/>
      <c r="AY243" s="363"/>
      <c r="AZ243" s="363">
        <v>0</v>
      </c>
      <c r="BA243" s="363"/>
      <c r="BB243" s="363"/>
      <c r="BC243" s="213">
        <v>0</v>
      </c>
      <c r="BD243" s="366"/>
      <c r="BE243" s="366"/>
      <c r="BF243" s="366">
        <f t="shared" si="17"/>
        <v>1</v>
      </c>
      <c r="BG243" s="366">
        <f t="shared" si="18"/>
        <v>0.8</v>
      </c>
    </row>
    <row r="244" spans="2:59" s="58" customFormat="1" ht="72" customHeight="1">
      <c r="B244" s="363" t="s">
        <v>581</v>
      </c>
      <c r="C244" s="720" t="s">
        <v>3516</v>
      </c>
      <c r="D244" s="863"/>
      <c r="E244" s="816"/>
      <c r="F244" s="816"/>
      <c r="G244" s="825"/>
      <c r="H244" s="825"/>
      <c r="I244" s="435" t="s">
        <v>1786</v>
      </c>
      <c r="J244" s="435" t="s">
        <v>998</v>
      </c>
      <c r="K244" s="435">
        <v>0.5</v>
      </c>
      <c r="L244" s="435" t="s">
        <v>547</v>
      </c>
      <c r="M244" s="435" t="s">
        <v>1065</v>
      </c>
      <c r="N244" s="435" t="s">
        <v>1718</v>
      </c>
      <c r="O244" s="435" t="s">
        <v>220</v>
      </c>
      <c r="P244" s="435" t="s">
        <v>1711</v>
      </c>
      <c r="Q244" s="436">
        <v>44197</v>
      </c>
      <c r="R244" s="436">
        <v>44561</v>
      </c>
      <c r="S244" s="435">
        <f t="shared" si="20"/>
        <v>0</v>
      </c>
      <c r="T244" s="435">
        <v>1</v>
      </c>
      <c r="U244" s="437">
        <f t="shared" si="19"/>
        <v>1</v>
      </c>
      <c r="V244" s="435">
        <v>0</v>
      </c>
      <c r="W244" s="435">
        <v>0</v>
      </c>
      <c r="X244" s="435" t="s">
        <v>582</v>
      </c>
      <c r="Y244" s="435">
        <v>0</v>
      </c>
      <c r="Z244" s="435">
        <v>0</v>
      </c>
      <c r="AA244" s="435" t="s">
        <v>3517</v>
      </c>
      <c r="AB244" s="435">
        <v>0</v>
      </c>
      <c r="AC244" s="435">
        <v>0</v>
      </c>
      <c r="AD244" s="438" t="s">
        <v>3518</v>
      </c>
      <c r="AE244" s="435">
        <v>0</v>
      </c>
      <c r="AF244" s="435">
        <v>0</v>
      </c>
      <c r="AG244" s="438" t="s">
        <v>3519</v>
      </c>
      <c r="AH244" s="435">
        <v>0</v>
      </c>
      <c r="AI244" s="435">
        <v>0</v>
      </c>
      <c r="AJ244" s="438" t="s">
        <v>3520</v>
      </c>
      <c r="AK244" s="435">
        <v>0</v>
      </c>
      <c r="AL244" s="428">
        <v>0</v>
      </c>
      <c r="AM244" s="432" t="s">
        <v>3521</v>
      </c>
      <c r="AN244" s="435">
        <v>0</v>
      </c>
      <c r="AO244" s="433">
        <v>0</v>
      </c>
      <c r="AP244" s="434" t="s">
        <v>3522</v>
      </c>
      <c r="AQ244" s="435">
        <v>0</v>
      </c>
      <c r="AR244" s="470">
        <v>0</v>
      </c>
      <c r="AS244" s="434" t="s">
        <v>1787</v>
      </c>
      <c r="AT244" s="435">
        <v>0</v>
      </c>
      <c r="AU244" s="433">
        <v>0</v>
      </c>
      <c r="AV244" s="434" t="s">
        <v>1788</v>
      </c>
      <c r="AW244" s="363">
        <v>0</v>
      </c>
      <c r="AX244" s="363"/>
      <c r="AY244" s="363"/>
      <c r="AZ244" s="363">
        <v>0</v>
      </c>
      <c r="BA244" s="363"/>
      <c r="BB244" s="363"/>
      <c r="BC244" s="213">
        <v>1</v>
      </c>
      <c r="BD244" s="366"/>
      <c r="BE244" s="366"/>
      <c r="BF244" s="366">
        <f t="shared" si="17"/>
        <v>0</v>
      </c>
      <c r="BG244" s="366">
        <f t="shared" si="18"/>
        <v>0</v>
      </c>
    </row>
    <row r="245" spans="2:59" s="58" customFormat="1" ht="72" customHeight="1">
      <c r="B245" s="363" t="s">
        <v>587</v>
      </c>
      <c r="C245" s="720" t="s">
        <v>3523</v>
      </c>
      <c r="D245" s="863"/>
      <c r="E245" s="816"/>
      <c r="F245" s="816"/>
      <c r="G245" s="825"/>
      <c r="H245" s="435" t="s">
        <v>1789</v>
      </c>
      <c r="I245" s="435" t="s">
        <v>1790</v>
      </c>
      <c r="J245" s="435" t="s">
        <v>998</v>
      </c>
      <c r="K245" s="435">
        <v>1</v>
      </c>
      <c r="L245" s="435" t="s">
        <v>547</v>
      </c>
      <c r="M245" s="435" t="s">
        <v>90</v>
      </c>
      <c r="N245" s="435" t="s">
        <v>89</v>
      </c>
      <c r="O245" s="435" t="s">
        <v>220</v>
      </c>
      <c r="P245" s="435" t="s">
        <v>1711</v>
      </c>
      <c r="Q245" s="436">
        <v>44197</v>
      </c>
      <c r="R245" s="436">
        <v>44561</v>
      </c>
      <c r="S245" s="435">
        <f t="shared" si="20"/>
        <v>0.87000000000000011</v>
      </c>
      <c r="T245" s="440">
        <v>1</v>
      </c>
      <c r="U245" s="437">
        <f t="shared" si="19"/>
        <v>1</v>
      </c>
      <c r="V245" s="435">
        <v>0</v>
      </c>
      <c r="W245" s="440">
        <v>0.08</v>
      </c>
      <c r="X245" s="435" t="s">
        <v>3524</v>
      </c>
      <c r="Y245" s="440">
        <v>0.05</v>
      </c>
      <c r="Z245" s="588">
        <v>0.1</v>
      </c>
      <c r="AA245" s="435" t="s">
        <v>3525</v>
      </c>
      <c r="AB245" s="435">
        <v>0</v>
      </c>
      <c r="AC245" s="439">
        <v>0</v>
      </c>
      <c r="AD245" s="438" t="s">
        <v>3526</v>
      </c>
      <c r="AE245" s="440">
        <v>0.2</v>
      </c>
      <c r="AF245" s="439">
        <v>0</v>
      </c>
      <c r="AG245" s="438" t="s">
        <v>3527</v>
      </c>
      <c r="AH245" s="440">
        <v>0.3</v>
      </c>
      <c r="AI245" s="440">
        <v>0.4</v>
      </c>
      <c r="AJ245" s="438" t="s">
        <v>3528</v>
      </c>
      <c r="AK245" s="440">
        <v>0.2</v>
      </c>
      <c r="AL245" s="440">
        <v>0.11</v>
      </c>
      <c r="AM245" s="438" t="s">
        <v>3529</v>
      </c>
      <c r="AN245" s="440">
        <v>0.25</v>
      </c>
      <c r="AO245" s="460">
        <v>0.17</v>
      </c>
      <c r="AP245" s="434" t="s">
        <v>3530</v>
      </c>
      <c r="AQ245" s="435">
        <v>0</v>
      </c>
      <c r="AR245" s="601">
        <v>0.01</v>
      </c>
      <c r="AS245" s="443" t="s">
        <v>1791</v>
      </c>
      <c r="AT245" s="435">
        <v>0</v>
      </c>
      <c r="AU245" s="587">
        <v>0</v>
      </c>
      <c r="AV245" s="443" t="s">
        <v>1792</v>
      </c>
      <c r="AW245" s="363">
        <v>0</v>
      </c>
      <c r="AX245" s="363"/>
      <c r="AY245" s="363"/>
      <c r="AZ245" s="363">
        <v>0</v>
      </c>
      <c r="BA245" s="363"/>
      <c r="BB245" s="363"/>
      <c r="BC245" s="213">
        <v>0</v>
      </c>
      <c r="BD245" s="366"/>
      <c r="BE245" s="366"/>
      <c r="BF245" s="366">
        <f t="shared" si="17"/>
        <v>1</v>
      </c>
      <c r="BG245" s="366">
        <f t="shared" si="18"/>
        <v>0.87000000000000011</v>
      </c>
    </row>
    <row r="246" spans="2:59" s="58" customFormat="1" ht="72" customHeight="1">
      <c r="B246" s="363" t="s">
        <v>593</v>
      </c>
      <c r="C246" s="720" t="s">
        <v>3531</v>
      </c>
      <c r="D246" s="863"/>
      <c r="E246" s="816"/>
      <c r="F246" s="816"/>
      <c r="G246" s="825"/>
      <c r="H246" s="825" t="s">
        <v>1793</v>
      </c>
      <c r="I246" s="435" t="s">
        <v>1794</v>
      </c>
      <c r="J246" s="435" t="s">
        <v>998</v>
      </c>
      <c r="K246" s="435">
        <v>0.5</v>
      </c>
      <c r="L246" s="435" t="s">
        <v>547</v>
      </c>
      <c r="M246" s="435" t="s">
        <v>74</v>
      </c>
      <c r="N246" s="435" t="s">
        <v>1767</v>
      </c>
      <c r="O246" s="435" t="s">
        <v>1151</v>
      </c>
      <c r="P246" s="435" t="s">
        <v>1711</v>
      </c>
      <c r="Q246" s="436">
        <v>44197</v>
      </c>
      <c r="R246" s="436">
        <v>44561</v>
      </c>
      <c r="S246" s="435">
        <f t="shared" si="20"/>
        <v>3</v>
      </c>
      <c r="T246" s="435">
        <v>3</v>
      </c>
      <c r="U246" s="437">
        <f t="shared" si="19"/>
        <v>3</v>
      </c>
      <c r="V246" s="435">
        <v>0</v>
      </c>
      <c r="W246" s="435">
        <v>0</v>
      </c>
      <c r="X246" s="435" t="s">
        <v>597</v>
      </c>
      <c r="Y246" s="435">
        <v>0</v>
      </c>
      <c r="Z246" s="435">
        <v>1</v>
      </c>
      <c r="AA246" s="435" t="s">
        <v>3532</v>
      </c>
      <c r="AB246" s="435">
        <v>0</v>
      </c>
      <c r="AC246" s="435">
        <v>0</v>
      </c>
      <c r="AD246" s="438" t="s">
        <v>3533</v>
      </c>
      <c r="AE246" s="435">
        <v>0</v>
      </c>
      <c r="AF246" s="435">
        <v>0</v>
      </c>
      <c r="AG246" s="438" t="s">
        <v>3534</v>
      </c>
      <c r="AH246" s="435">
        <v>1</v>
      </c>
      <c r="AI246" s="435">
        <v>0</v>
      </c>
      <c r="AJ246" s="438" t="s">
        <v>3535</v>
      </c>
      <c r="AK246" s="435">
        <v>0</v>
      </c>
      <c r="AL246" s="428">
        <v>1</v>
      </c>
      <c r="AM246" s="432" t="s">
        <v>3536</v>
      </c>
      <c r="AN246" s="435">
        <v>0</v>
      </c>
      <c r="AO246" s="433">
        <v>1</v>
      </c>
      <c r="AP246" s="434" t="s">
        <v>3537</v>
      </c>
      <c r="AQ246" s="435">
        <v>0</v>
      </c>
      <c r="AR246" s="470">
        <v>0</v>
      </c>
      <c r="AS246" s="434" t="s">
        <v>1795</v>
      </c>
      <c r="AT246" s="435">
        <v>0</v>
      </c>
      <c r="AU246" s="433">
        <v>0</v>
      </c>
      <c r="AV246" s="434" t="s">
        <v>1796</v>
      </c>
      <c r="AW246" s="363">
        <v>0</v>
      </c>
      <c r="AX246" s="363"/>
      <c r="AY246" s="363"/>
      <c r="AZ246" s="363">
        <v>2</v>
      </c>
      <c r="BA246" s="363"/>
      <c r="BB246" s="363"/>
      <c r="BC246" s="213">
        <v>0</v>
      </c>
      <c r="BD246" s="366"/>
      <c r="BE246" s="366"/>
      <c r="BF246" s="366">
        <f t="shared" si="17"/>
        <v>1</v>
      </c>
      <c r="BG246" s="366">
        <f t="shared" si="18"/>
        <v>3</v>
      </c>
    </row>
    <row r="247" spans="2:59" s="58" customFormat="1" ht="72" customHeight="1">
      <c r="B247" s="363" t="s">
        <v>593</v>
      </c>
      <c r="C247" s="720" t="s">
        <v>3538</v>
      </c>
      <c r="D247" s="863"/>
      <c r="E247" s="816"/>
      <c r="F247" s="816"/>
      <c r="G247" s="825"/>
      <c r="H247" s="825"/>
      <c r="I247" s="435" t="s">
        <v>1797</v>
      </c>
      <c r="J247" s="435" t="s">
        <v>998</v>
      </c>
      <c r="K247" s="435">
        <v>0.5</v>
      </c>
      <c r="L247" s="435" t="s">
        <v>547</v>
      </c>
      <c r="M247" s="435" t="s">
        <v>74</v>
      </c>
      <c r="N247" s="435" t="s">
        <v>1718</v>
      </c>
      <c r="O247" s="435" t="s">
        <v>1151</v>
      </c>
      <c r="P247" s="435" t="s">
        <v>1711</v>
      </c>
      <c r="Q247" s="436">
        <v>44197</v>
      </c>
      <c r="R247" s="436">
        <v>44561</v>
      </c>
      <c r="S247" s="435">
        <f t="shared" si="20"/>
        <v>3</v>
      </c>
      <c r="T247" s="435">
        <v>4</v>
      </c>
      <c r="U247" s="437">
        <f t="shared" si="19"/>
        <v>3</v>
      </c>
      <c r="V247" s="435">
        <v>0</v>
      </c>
      <c r="W247" s="435">
        <v>0</v>
      </c>
      <c r="X247" s="435" t="s">
        <v>3385</v>
      </c>
      <c r="Y247" s="435">
        <v>0</v>
      </c>
      <c r="Z247" s="435">
        <v>0</v>
      </c>
      <c r="AA247" s="435" t="s">
        <v>3539</v>
      </c>
      <c r="AB247" s="435">
        <v>0</v>
      </c>
      <c r="AC247" s="435">
        <v>0</v>
      </c>
      <c r="AD247" s="438" t="s">
        <v>3540</v>
      </c>
      <c r="AE247" s="435">
        <v>1</v>
      </c>
      <c r="AF247" s="435">
        <v>0</v>
      </c>
      <c r="AG247" s="438" t="s">
        <v>3541</v>
      </c>
      <c r="AH247" s="435">
        <v>0</v>
      </c>
      <c r="AI247" s="435">
        <v>1</v>
      </c>
      <c r="AJ247" s="438" t="s">
        <v>3542</v>
      </c>
      <c r="AK247" s="435">
        <v>1</v>
      </c>
      <c r="AL247" s="428">
        <v>1</v>
      </c>
      <c r="AM247" s="432" t="s">
        <v>3543</v>
      </c>
      <c r="AN247" s="435">
        <v>0</v>
      </c>
      <c r="AO247" s="433">
        <v>0</v>
      </c>
      <c r="AP247" s="434" t="s">
        <v>3544</v>
      </c>
      <c r="AQ247" s="435">
        <v>0</v>
      </c>
      <c r="AR247" s="470">
        <v>0</v>
      </c>
      <c r="AS247" s="434" t="s">
        <v>1798</v>
      </c>
      <c r="AT247" s="435">
        <v>1</v>
      </c>
      <c r="AU247" s="433">
        <v>1</v>
      </c>
      <c r="AV247" s="434" t="s">
        <v>1799</v>
      </c>
      <c r="AW247" s="363">
        <v>0</v>
      </c>
      <c r="AX247" s="363"/>
      <c r="AY247" s="363"/>
      <c r="AZ247" s="363">
        <v>0</v>
      </c>
      <c r="BA247" s="363"/>
      <c r="BB247" s="363"/>
      <c r="BC247" s="213">
        <v>0</v>
      </c>
      <c r="BD247" s="366"/>
      <c r="BE247" s="366"/>
      <c r="BF247" s="366">
        <f t="shared" si="17"/>
        <v>3</v>
      </c>
      <c r="BG247" s="366">
        <f t="shared" si="18"/>
        <v>3</v>
      </c>
    </row>
    <row r="248" spans="2:59" s="58" customFormat="1" ht="72" customHeight="1">
      <c r="B248" s="363" t="s">
        <v>601</v>
      </c>
      <c r="C248" s="720" t="s">
        <v>3545</v>
      </c>
      <c r="D248" s="863"/>
      <c r="E248" s="816"/>
      <c r="F248" s="816"/>
      <c r="G248" s="435" t="s">
        <v>574</v>
      </c>
      <c r="H248" s="435" t="s">
        <v>1800</v>
      </c>
      <c r="I248" s="435" t="s">
        <v>1801</v>
      </c>
      <c r="J248" s="435" t="s">
        <v>998</v>
      </c>
      <c r="K248" s="435">
        <v>1</v>
      </c>
      <c r="L248" s="435" t="s">
        <v>547</v>
      </c>
      <c r="M248" s="435" t="s">
        <v>74</v>
      </c>
      <c r="N248" s="435" t="s">
        <v>1718</v>
      </c>
      <c r="O248" s="435" t="s">
        <v>220</v>
      </c>
      <c r="P248" s="435" t="s">
        <v>1711</v>
      </c>
      <c r="Q248" s="436">
        <v>44197</v>
      </c>
      <c r="R248" s="436">
        <v>44561</v>
      </c>
      <c r="S248" s="435">
        <f t="shared" si="20"/>
        <v>3</v>
      </c>
      <c r="T248" s="435">
        <v>6</v>
      </c>
      <c r="U248" s="437">
        <f t="shared" si="19"/>
        <v>6</v>
      </c>
      <c r="V248" s="435">
        <v>0</v>
      </c>
      <c r="W248" s="435">
        <v>0</v>
      </c>
      <c r="X248" s="435" t="s">
        <v>604</v>
      </c>
      <c r="Y248" s="435">
        <v>0</v>
      </c>
      <c r="Z248" s="435">
        <v>0</v>
      </c>
      <c r="AA248" s="435" t="s">
        <v>577</v>
      </c>
      <c r="AB248" s="435">
        <v>1</v>
      </c>
      <c r="AC248" s="435">
        <v>0</v>
      </c>
      <c r="AD248" s="438" t="s">
        <v>3546</v>
      </c>
      <c r="AE248" s="435">
        <v>0</v>
      </c>
      <c r="AF248" s="435">
        <v>0</v>
      </c>
      <c r="AG248" s="438" t="s">
        <v>3547</v>
      </c>
      <c r="AH248" s="435">
        <v>0</v>
      </c>
      <c r="AI248" s="435">
        <v>0</v>
      </c>
      <c r="AJ248" s="438" t="s">
        <v>3548</v>
      </c>
      <c r="AK248" s="435">
        <v>2</v>
      </c>
      <c r="AL248" s="428">
        <v>2</v>
      </c>
      <c r="AM248" s="432" t="s">
        <v>3549</v>
      </c>
      <c r="AN248" s="435">
        <v>0</v>
      </c>
      <c r="AO248" s="433">
        <v>0</v>
      </c>
      <c r="AP248" s="434" t="s">
        <v>3550</v>
      </c>
      <c r="AQ248" s="435">
        <v>0</v>
      </c>
      <c r="AR248" s="470">
        <v>0</v>
      </c>
      <c r="AS248" s="434" t="s">
        <v>1802</v>
      </c>
      <c r="AT248" s="435">
        <v>1</v>
      </c>
      <c r="AU248" s="433">
        <v>1</v>
      </c>
      <c r="AV248" s="434" t="s">
        <v>1803</v>
      </c>
      <c r="AW248" s="363">
        <v>0</v>
      </c>
      <c r="AX248" s="363"/>
      <c r="AY248" s="363"/>
      <c r="AZ248" s="363">
        <v>0</v>
      </c>
      <c r="BA248" s="363"/>
      <c r="BB248" s="363"/>
      <c r="BC248" s="213">
        <v>2</v>
      </c>
      <c r="BD248" s="366"/>
      <c r="BE248" s="366"/>
      <c r="BF248" s="366">
        <f t="shared" si="17"/>
        <v>4</v>
      </c>
      <c r="BG248" s="366">
        <f t="shared" si="18"/>
        <v>3</v>
      </c>
    </row>
    <row r="249" spans="2:59" s="58" customFormat="1" ht="72" customHeight="1">
      <c r="B249" s="363" t="s">
        <v>607</v>
      </c>
      <c r="C249" s="720" t="s">
        <v>3551</v>
      </c>
      <c r="D249" s="863"/>
      <c r="E249" s="816"/>
      <c r="F249" s="816"/>
      <c r="G249" s="435" t="s">
        <v>574</v>
      </c>
      <c r="H249" s="435" t="s">
        <v>1804</v>
      </c>
      <c r="I249" s="435" t="s">
        <v>1805</v>
      </c>
      <c r="J249" s="435" t="s">
        <v>998</v>
      </c>
      <c r="K249" s="435">
        <v>1</v>
      </c>
      <c r="L249" s="435" t="s">
        <v>547</v>
      </c>
      <c r="M249" s="435" t="s">
        <v>1065</v>
      </c>
      <c r="N249" s="435" t="s">
        <v>1718</v>
      </c>
      <c r="O249" s="435" t="s">
        <v>220</v>
      </c>
      <c r="P249" s="435" t="s">
        <v>1711</v>
      </c>
      <c r="Q249" s="436">
        <v>44197</v>
      </c>
      <c r="R249" s="436">
        <v>44561</v>
      </c>
      <c r="S249" s="435">
        <f t="shared" si="20"/>
        <v>1</v>
      </c>
      <c r="T249" s="435">
        <v>1</v>
      </c>
      <c r="U249" s="437">
        <f t="shared" si="19"/>
        <v>1</v>
      </c>
      <c r="V249" s="435">
        <v>0</v>
      </c>
      <c r="W249" s="435">
        <v>0</v>
      </c>
      <c r="X249" s="435" t="s">
        <v>610</v>
      </c>
      <c r="Y249" s="435">
        <v>0</v>
      </c>
      <c r="Z249" s="435">
        <v>0</v>
      </c>
      <c r="AA249" s="435" t="s">
        <v>3552</v>
      </c>
      <c r="AB249" s="435">
        <v>0</v>
      </c>
      <c r="AC249" s="435">
        <v>0</v>
      </c>
      <c r="AD249" s="438" t="s">
        <v>3553</v>
      </c>
      <c r="AE249" s="435">
        <v>0</v>
      </c>
      <c r="AF249" s="435">
        <v>1</v>
      </c>
      <c r="AG249" s="438" t="s">
        <v>3554</v>
      </c>
      <c r="AH249" s="435">
        <v>0</v>
      </c>
      <c r="AI249" s="435">
        <v>0</v>
      </c>
      <c r="AJ249" s="438" t="s">
        <v>3555</v>
      </c>
      <c r="AK249" s="435">
        <v>0</v>
      </c>
      <c r="AL249" s="459">
        <v>0</v>
      </c>
      <c r="AM249" s="432" t="s">
        <v>3556</v>
      </c>
      <c r="AN249" s="435">
        <v>0</v>
      </c>
      <c r="AO249" s="433">
        <v>0</v>
      </c>
      <c r="AP249" s="434" t="s">
        <v>1806</v>
      </c>
      <c r="AQ249" s="435">
        <v>0</v>
      </c>
      <c r="AR249" s="470">
        <v>0</v>
      </c>
      <c r="AS249" s="434" t="s">
        <v>1806</v>
      </c>
      <c r="AT249" s="435">
        <v>0</v>
      </c>
      <c r="AU249" s="433">
        <v>0</v>
      </c>
      <c r="AV249" s="434" t="s">
        <v>1807</v>
      </c>
      <c r="AW249" s="363">
        <v>0</v>
      </c>
      <c r="AX249" s="363"/>
      <c r="AY249" s="363"/>
      <c r="AZ249" s="363">
        <v>0</v>
      </c>
      <c r="BA249" s="363"/>
      <c r="BB249" s="363"/>
      <c r="BC249" s="213">
        <v>1</v>
      </c>
      <c r="BD249" s="366"/>
      <c r="BE249" s="366"/>
      <c r="BF249" s="366">
        <f t="shared" si="17"/>
        <v>0</v>
      </c>
      <c r="BG249" s="366">
        <f t="shared" si="18"/>
        <v>1</v>
      </c>
    </row>
    <row r="250" spans="2:59" s="58" customFormat="1" ht="72" customHeight="1">
      <c r="B250" s="363" t="s">
        <v>614</v>
      </c>
      <c r="C250" s="720" t="s">
        <v>3557</v>
      </c>
      <c r="D250" s="863"/>
      <c r="E250" s="816"/>
      <c r="F250" s="816"/>
      <c r="G250" s="435" t="s">
        <v>574</v>
      </c>
      <c r="H250" s="435" t="s">
        <v>1808</v>
      </c>
      <c r="I250" s="435" t="s">
        <v>1809</v>
      </c>
      <c r="J250" s="435" t="s">
        <v>998</v>
      </c>
      <c r="K250" s="435">
        <v>1</v>
      </c>
      <c r="L250" s="435" t="s">
        <v>547</v>
      </c>
      <c r="M250" s="435" t="s">
        <v>74</v>
      </c>
      <c r="N250" s="435" t="s">
        <v>73</v>
      </c>
      <c r="O250" s="435" t="s">
        <v>1810</v>
      </c>
      <c r="P250" s="435" t="s">
        <v>1711</v>
      </c>
      <c r="Q250" s="436">
        <v>44197</v>
      </c>
      <c r="R250" s="436">
        <v>44561</v>
      </c>
      <c r="S250" s="435">
        <f t="shared" si="20"/>
        <v>3</v>
      </c>
      <c r="T250" s="435">
        <v>3</v>
      </c>
      <c r="U250" s="437">
        <f t="shared" si="19"/>
        <v>3</v>
      </c>
      <c r="V250" s="435">
        <v>0</v>
      </c>
      <c r="W250" s="435">
        <v>0</v>
      </c>
      <c r="X250" s="435" t="s">
        <v>617</v>
      </c>
      <c r="Y250" s="435">
        <v>0</v>
      </c>
      <c r="Z250" s="435">
        <v>0</v>
      </c>
      <c r="AA250" s="435" t="s">
        <v>617</v>
      </c>
      <c r="AB250" s="435">
        <v>0</v>
      </c>
      <c r="AC250" s="435">
        <v>0</v>
      </c>
      <c r="AD250" s="438" t="s">
        <v>618</v>
      </c>
      <c r="AE250" s="435">
        <v>1</v>
      </c>
      <c r="AF250" s="435">
        <v>1</v>
      </c>
      <c r="AG250" s="438" t="s">
        <v>3558</v>
      </c>
      <c r="AH250" s="435">
        <v>0</v>
      </c>
      <c r="AI250" s="435">
        <v>0</v>
      </c>
      <c r="AJ250" s="438" t="s">
        <v>3559</v>
      </c>
      <c r="AK250" s="435">
        <v>0</v>
      </c>
      <c r="AL250" s="428">
        <v>1</v>
      </c>
      <c r="AM250" s="432" t="s">
        <v>3560</v>
      </c>
      <c r="AN250" s="435">
        <v>0</v>
      </c>
      <c r="AO250" s="433">
        <v>0</v>
      </c>
      <c r="AP250" s="434" t="s">
        <v>3561</v>
      </c>
      <c r="AQ250" s="435">
        <v>2</v>
      </c>
      <c r="AR250" s="470">
        <v>0</v>
      </c>
      <c r="AS250" s="434" t="s">
        <v>1811</v>
      </c>
      <c r="AT250" s="435">
        <v>0</v>
      </c>
      <c r="AU250" s="433">
        <v>1</v>
      </c>
      <c r="AV250" s="434" t="s">
        <v>1812</v>
      </c>
      <c r="AW250" s="363">
        <v>0</v>
      </c>
      <c r="AX250" s="363"/>
      <c r="AY250" s="363"/>
      <c r="AZ250" s="363">
        <v>0</v>
      </c>
      <c r="BA250" s="363"/>
      <c r="BB250" s="363"/>
      <c r="BC250" s="213">
        <v>0</v>
      </c>
      <c r="BD250" s="366"/>
      <c r="BE250" s="366"/>
      <c r="BF250" s="366">
        <f t="shared" si="17"/>
        <v>3</v>
      </c>
      <c r="BG250" s="366">
        <f t="shared" si="18"/>
        <v>3</v>
      </c>
    </row>
    <row r="251" spans="2:59" s="58" customFormat="1" ht="72" customHeight="1">
      <c r="B251" s="363" t="s">
        <v>620</v>
      </c>
      <c r="C251" s="720" t="s">
        <v>3562</v>
      </c>
      <c r="D251" s="863"/>
      <c r="E251" s="816"/>
      <c r="F251" s="816"/>
      <c r="G251" s="435" t="s">
        <v>574</v>
      </c>
      <c r="H251" s="435" t="s">
        <v>1813</v>
      </c>
      <c r="I251" s="435" t="s">
        <v>1814</v>
      </c>
      <c r="J251" s="435" t="s">
        <v>998</v>
      </c>
      <c r="K251" s="435">
        <v>1</v>
      </c>
      <c r="L251" s="435" t="s">
        <v>547</v>
      </c>
      <c r="M251" s="435" t="s">
        <v>74</v>
      </c>
      <c r="N251" s="435" t="s">
        <v>73</v>
      </c>
      <c r="O251" s="435" t="s">
        <v>1151</v>
      </c>
      <c r="P251" s="435" t="s">
        <v>1711</v>
      </c>
      <c r="Q251" s="436">
        <v>44197</v>
      </c>
      <c r="R251" s="436">
        <v>44561</v>
      </c>
      <c r="S251" s="435">
        <f t="shared" si="20"/>
        <v>4</v>
      </c>
      <c r="T251" s="435">
        <v>6</v>
      </c>
      <c r="U251" s="437">
        <f t="shared" si="19"/>
        <v>6</v>
      </c>
      <c r="V251" s="435">
        <v>0</v>
      </c>
      <c r="W251" s="435">
        <v>0</v>
      </c>
      <c r="X251" s="435" t="s">
        <v>553</v>
      </c>
      <c r="Y251" s="435">
        <v>0</v>
      </c>
      <c r="Z251" s="435">
        <v>0</v>
      </c>
      <c r="AA251" s="435" t="s">
        <v>553</v>
      </c>
      <c r="AB251" s="435">
        <v>1</v>
      </c>
      <c r="AC251" s="435">
        <v>0</v>
      </c>
      <c r="AD251" s="438" t="s">
        <v>623</v>
      </c>
      <c r="AE251" s="435">
        <v>0</v>
      </c>
      <c r="AF251" s="435">
        <v>0</v>
      </c>
      <c r="AG251" s="438" t="s">
        <v>3563</v>
      </c>
      <c r="AH251" s="435">
        <v>0</v>
      </c>
      <c r="AI251" s="435">
        <v>0</v>
      </c>
      <c r="AJ251" s="438" t="s">
        <v>3564</v>
      </c>
      <c r="AK251" s="435">
        <v>2</v>
      </c>
      <c r="AL251" s="428">
        <v>2</v>
      </c>
      <c r="AM251" s="432" t="s">
        <v>3565</v>
      </c>
      <c r="AN251" s="435">
        <v>0</v>
      </c>
      <c r="AO251" s="433">
        <v>2</v>
      </c>
      <c r="AP251" s="434" t="s">
        <v>3566</v>
      </c>
      <c r="AQ251" s="435">
        <v>0</v>
      </c>
      <c r="AR251" s="470">
        <v>0</v>
      </c>
      <c r="AS251" s="434" t="s">
        <v>1815</v>
      </c>
      <c r="AT251" s="435">
        <v>2</v>
      </c>
      <c r="AU251" s="433">
        <v>0</v>
      </c>
      <c r="AV251" s="434" t="s">
        <v>1816</v>
      </c>
      <c r="AW251" s="363">
        <v>0</v>
      </c>
      <c r="AX251" s="363"/>
      <c r="AY251" s="363"/>
      <c r="AZ251" s="363">
        <v>0</v>
      </c>
      <c r="BA251" s="363"/>
      <c r="BB251" s="363"/>
      <c r="BC251" s="213">
        <v>1</v>
      </c>
      <c r="BD251" s="366"/>
      <c r="BE251" s="366"/>
      <c r="BF251" s="366">
        <f t="shared" si="17"/>
        <v>5</v>
      </c>
      <c r="BG251" s="366">
        <f t="shared" si="18"/>
        <v>4</v>
      </c>
    </row>
    <row r="252" spans="2:59" s="58" customFormat="1" ht="72" customHeight="1">
      <c r="B252" s="363" t="s">
        <v>625</v>
      </c>
      <c r="C252" s="720" t="s">
        <v>3567</v>
      </c>
      <c r="D252" s="863"/>
      <c r="E252" s="816"/>
      <c r="F252" s="816"/>
      <c r="G252" s="435" t="s">
        <v>574</v>
      </c>
      <c r="H252" s="435" t="s">
        <v>1817</v>
      </c>
      <c r="I252" s="435" t="s">
        <v>1818</v>
      </c>
      <c r="J252" s="435" t="s">
        <v>998</v>
      </c>
      <c r="K252" s="435">
        <v>1</v>
      </c>
      <c r="L252" s="435" t="s">
        <v>547</v>
      </c>
      <c r="M252" s="435" t="s">
        <v>90</v>
      </c>
      <c r="N252" s="435" t="s">
        <v>89</v>
      </c>
      <c r="O252" s="435" t="s">
        <v>1819</v>
      </c>
      <c r="P252" s="435" t="s">
        <v>1711</v>
      </c>
      <c r="Q252" s="436">
        <v>44197</v>
      </c>
      <c r="R252" s="436">
        <v>44561</v>
      </c>
      <c r="S252" s="435">
        <f t="shared" si="20"/>
        <v>0.71</v>
      </c>
      <c r="T252" s="435">
        <v>1</v>
      </c>
      <c r="U252" s="437">
        <f t="shared" si="19"/>
        <v>0.99999999999999989</v>
      </c>
      <c r="V252" s="435">
        <v>0</v>
      </c>
      <c r="W252" s="440">
        <v>0</v>
      </c>
      <c r="X252" s="435" t="s">
        <v>604</v>
      </c>
      <c r="Y252" s="435">
        <v>0</v>
      </c>
      <c r="Z252" s="439">
        <v>0</v>
      </c>
      <c r="AA252" s="435" t="s">
        <v>3568</v>
      </c>
      <c r="AB252" s="435">
        <v>0</v>
      </c>
      <c r="AC252" s="439">
        <v>0</v>
      </c>
      <c r="AD252" s="438" t="s">
        <v>629</v>
      </c>
      <c r="AE252" s="435">
        <v>0</v>
      </c>
      <c r="AF252" s="439">
        <v>0</v>
      </c>
      <c r="AG252" s="438" t="s">
        <v>3569</v>
      </c>
      <c r="AH252" s="435">
        <v>0</v>
      </c>
      <c r="AI252" s="441">
        <v>0</v>
      </c>
      <c r="AJ252" s="438" t="s">
        <v>3570</v>
      </c>
      <c r="AK252" s="440">
        <v>0.1</v>
      </c>
      <c r="AL252" s="440">
        <v>0.6</v>
      </c>
      <c r="AM252" s="438" t="s">
        <v>3571</v>
      </c>
      <c r="AN252" s="440">
        <v>0.2</v>
      </c>
      <c r="AO252" s="587">
        <v>0.06</v>
      </c>
      <c r="AP252" s="434" t="s">
        <v>3572</v>
      </c>
      <c r="AQ252" s="440">
        <v>0.1</v>
      </c>
      <c r="AR252" s="602">
        <v>0.05</v>
      </c>
      <c r="AS252" s="443" t="s">
        <v>1820</v>
      </c>
      <c r="AT252" s="440">
        <v>0.1</v>
      </c>
      <c r="AU252" s="587">
        <v>0</v>
      </c>
      <c r="AV252" s="443" t="s">
        <v>1821</v>
      </c>
      <c r="AW252" s="60">
        <v>0.2</v>
      </c>
      <c r="AX252" s="363"/>
      <c r="AY252" s="363"/>
      <c r="AZ252" s="60">
        <v>0.2</v>
      </c>
      <c r="BA252" s="363"/>
      <c r="BB252" s="363"/>
      <c r="BC252" s="285">
        <v>0.1</v>
      </c>
      <c r="BD252" s="366"/>
      <c r="BE252" s="366"/>
      <c r="BF252" s="366">
        <f t="shared" si="17"/>
        <v>0.5</v>
      </c>
      <c r="BG252" s="366">
        <f t="shared" si="18"/>
        <v>0.71</v>
      </c>
    </row>
    <row r="253" spans="2:59" s="58" customFormat="1" ht="72" customHeight="1">
      <c r="B253" s="363" t="s">
        <v>631</v>
      </c>
      <c r="C253" s="720" t="s">
        <v>3573</v>
      </c>
      <c r="D253" s="863"/>
      <c r="E253" s="816"/>
      <c r="F253" s="816"/>
      <c r="G253" s="825" t="s">
        <v>574</v>
      </c>
      <c r="H253" s="825" t="s">
        <v>1822</v>
      </c>
      <c r="I253" s="435" t="s">
        <v>1823</v>
      </c>
      <c r="J253" s="435" t="s">
        <v>998</v>
      </c>
      <c r="K253" s="435">
        <v>0.5</v>
      </c>
      <c r="L253" s="435" t="s">
        <v>547</v>
      </c>
      <c r="M253" s="435" t="s">
        <v>90</v>
      </c>
      <c r="N253" s="435" t="s">
        <v>89</v>
      </c>
      <c r="O253" s="435" t="s">
        <v>220</v>
      </c>
      <c r="P253" s="435" t="s">
        <v>1711</v>
      </c>
      <c r="Q253" s="436">
        <v>44197</v>
      </c>
      <c r="R253" s="436">
        <v>44561</v>
      </c>
      <c r="S253" s="435">
        <f t="shared" si="20"/>
        <v>0.56999999999999995</v>
      </c>
      <c r="T253" s="435">
        <v>1</v>
      </c>
      <c r="U253" s="437">
        <f t="shared" si="19"/>
        <v>1</v>
      </c>
      <c r="V253" s="435">
        <v>0</v>
      </c>
      <c r="W253" s="440">
        <v>0</v>
      </c>
      <c r="X253" s="435" t="s">
        <v>3574</v>
      </c>
      <c r="Y253" s="435">
        <v>0</v>
      </c>
      <c r="Z253" s="439">
        <v>0</v>
      </c>
      <c r="AA253" s="435" t="s">
        <v>3575</v>
      </c>
      <c r="AB253" s="435">
        <v>0</v>
      </c>
      <c r="AC253" s="439">
        <v>0</v>
      </c>
      <c r="AD253" s="438" t="s">
        <v>3576</v>
      </c>
      <c r="AE253" s="435">
        <v>0</v>
      </c>
      <c r="AF253" s="439">
        <v>0</v>
      </c>
      <c r="AG253" s="438" t="s">
        <v>3577</v>
      </c>
      <c r="AH253" s="435">
        <v>0</v>
      </c>
      <c r="AI253" s="441">
        <v>0</v>
      </c>
      <c r="AJ253" s="438" t="s">
        <v>3578</v>
      </c>
      <c r="AK253" s="440">
        <v>0.5</v>
      </c>
      <c r="AL253" s="440">
        <v>0.3</v>
      </c>
      <c r="AM253" s="438" t="s">
        <v>3579</v>
      </c>
      <c r="AN253" s="435">
        <v>0</v>
      </c>
      <c r="AO253" s="587">
        <v>0.15</v>
      </c>
      <c r="AP253" s="434" t="s">
        <v>1824</v>
      </c>
      <c r="AQ253" s="435">
        <v>0</v>
      </c>
      <c r="AR253" s="443">
        <v>0</v>
      </c>
      <c r="AS253" s="434" t="s">
        <v>1824</v>
      </c>
      <c r="AT253" s="435">
        <v>0</v>
      </c>
      <c r="AU253" s="587">
        <v>0.12</v>
      </c>
      <c r="AV253" s="443" t="s">
        <v>1825</v>
      </c>
      <c r="AW253" s="363">
        <v>0</v>
      </c>
      <c r="AX253" s="363"/>
      <c r="AY253" s="363"/>
      <c r="AZ253" s="363">
        <v>0</v>
      </c>
      <c r="BA253" s="363"/>
      <c r="BB253" s="363"/>
      <c r="BC253" s="285">
        <v>0.5</v>
      </c>
      <c r="BD253" s="366"/>
      <c r="BE253" s="366"/>
      <c r="BF253" s="366">
        <f t="shared" si="17"/>
        <v>0.5</v>
      </c>
      <c r="BG253" s="366">
        <f t="shared" si="18"/>
        <v>0.56999999999999995</v>
      </c>
    </row>
    <row r="254" spans="2:59" s="58" customFormat="1" ht="72" customHeight="1">
      <c r="B254" s="363" t="s">
        <v>631</v>
      </c>
      <c r="C254" s="720" t="s">
        <v>3580</v>
      </c>
      <c r="D254" s="863"/>
      <c r="E254" s="816"/>
      <c r="F254" s="816"/>
      <c r="G254" s="825"/>
      <c r="H254" s="825"/>
      <c r="I254" s="435" t="s">
        <v>1826</v>
      </c>
      <c r="J254" s="435" t="s">
        <v>998</v>
      </c>
      <c r="K254" s="435">
        <v>0.5</v>
      </c>
      <c r="L254" s="435" t="s">
        <v>547</v>
      </c>
      <c r="M254" s="435" t="s">
        <v>90</v>
      </c>
      <c r="N254" s="435" t="s">
        <v>89</v>
      </c>
      <c r="O254" s="435" t="s">
        <v>220</v>
      </c>
      <c r="P254" s="435" t="s">
        <v>1711</v>
      </c>
      <c r="Q254" s="436">
        <v>44197</v>
      </c>
      <c r="R254" s="436">
        <v>44561</v>
      </c>
      <c r="S254" s="435">
        <f t="shared" si="20"/>
        <v>0.51</v>
      </c>
      <c r="T254" s="435">
        <v>1</v>
      </c>
      <c r="U254" s="437">
        <f t="shared" si="19"/>
        <v>1</v>
      </c>
      <c r="V254" s="435">
        <v>0</v>
      </c>
      <c r="W254" s="440">
        <v>0</v>
      </c>
      <c r="X254" s="435" t="s">
        <v>3574</v>
      </c>
      <c r="Y254" s="435">
        <v>0</v>
      </c>
      <c r="Z254" s="439">
        <v>0.2</v>
      </c>
      <c r="AA254" s="435" t="s">
        <v>634</v>
      </c>
      <c r="AB254" s="435">
        <v>0</v>
      </c>
      <c r="AC254" s="439">
        <v>0</v>
      </c>
      <c r="AD254" s="438" t="s">
        <v>3581</v>
      </c>
      <c r="AE254" s="435">
        <v>0</v>
      </c>
      <c r="AF254" s="439">
        <v>0</v>
      </c>
      <c r="AG254" s="438" t="s">
        <v>3582</v>
      </c>
      <c r="AH254" s="435">
        <v>0</v>
      </c>
      <c r="AI254" s="441">
        <v>0</v>
      </c>
      <c r="AJ254" s="438" t="s">
        <v>3583</v>
      </c>
      <c r="AK254" s="440">
        <v>0.5</v>
      </c>
      <c r="AL254" s="440">
        <v>0.2</v>
      </c>
      <c r="AM254" s="438" t="s">
        <v>3584</v>
      </c>
      <c r="AN254" s="435">
        <v>0</v>
      </c>
      <c r="AO254" s="595">
        <v>0.11</v>
      </c>
      <c r="AP254" s="434" t="s">
        <v>3585</v>
      </c>
      <c r="AQ254" s="435">
        <v>0</v>
      </c>
      <c r="AR254" s="443">
        <v>0</v>
      </c>
      <c r="AS254" s="443" t="s">
        <v>1827</v>
      </c>
      <c r="AT254" s="435">
        <v>0</v>
      </c>
      <c r="AU254" s="587">
        <v>0</v>
      </c>
      <c r="AV254" s="443" t="s">
        <v>1828</v>
      </c>
      <c r="AW254" s="363">
        <v>0</v>
      </c>
      <c r="AX254" s="363"/>
      <c r="AY254" s="363"/>
      <c r="AZ254" s="363">
        <v>0</v>
      </c>
      <c r="BA254" s="363"/>
      <c r="BB254" s="363"/>
      <c r="BC254" s="285">
        <v>0.5</v>
      </c>
      <c r="BD254" s="366"/>
      <c r="BE254" s="366"/>
      <c r="BF254" s="366">
        <f t="shared" si="17"/>
        <v>0.5</v>
      </c>
      <c r="BG254" s="366">
        <f t="shared" si="18"/>
        <v>0.51</v>
      </c>
    </row>
    <row r="255" spans="2:59" s="58" customFormat="1" ht="72" customHeight="1">
      <c r="B255" s="363" t="s">
        <v>637</v>
      </c>
      <c r="C255" s="720" t="s">
        <v>3586</v>
      </c>
      <c r="D255" s="863"/>
      <c r="E255" s="816"/>
      <c r="F255" s="816"/>
      <c r="G255" s="825" t="s">
        <v>574</v>
      </c>
      <c r="H255" s="825" t="s">
        <v>1829</v>
      </c>
      <c r="I255" s="435" t="s">
        <v>1830</v>
      </c>
      <c r="J255" s="435" t="s">
        <v>998</v>
      </c>
      <c r="K255" s="435">
        <v>0.5</v>
      </c>
      <c r="L255" s="435" t="s">
        <v>547</v>
      </c>
      <c r="M255" s="435" t="s">
        <v>90</v>
      </c>
      <c r="N255" s="435" t="s">
        <v>89</v>
      </c>
      <c r="O255" s="435" t="s">
        <v>1151</v>
      </c>
      <c r="P255" s="435" t="s">
        <v>1711</v>
      </c>
      <c r="Q255" s="436">
        <v>44197</v>
      </c>
      <c r="R255" s="436">
        <v>44561</v>
      </c>
      <c r="S255" s="435">
        <f t="shared" si="20"/>
        <v>0.78</v>
      </c>
      <c r="T255" s="435">
        <v>1</v>
      </c>
      <c r="U255" s="437">
        <f t="shared" si="19"/>
        <v>1</v>
      </c>
      <c r="V255" s="435">
        <v>0</v>
      </c>
      <c r="W255" s="440">
        <v>0</v>
      </c>
      <c r="X255" s="435" t="s">
        <v>640</v>
      </c>
      <c r="Y255" s="435">
        <v>0</v>
      </c>
      <c r="Z255" s="439">
        <v>0</v>
      </c>
      <c r="AA255" s="435" t="s">
        <v>640</v>
      </c>
      <c r="AB255" s="435">
        <v>0</v>
      </c>
      <c r="AC255" s="439">
        <v>0</v>
      </c>
      <c r="AD255" s="438" t="s">
        <v>3587</v>
      </c>
      <c r="AE255" s="440">
        <v>0.25</v>
      </c>
      <c r="AF255" s="440">
        <v>0</v>
      </c>
      <c r="AG255" s="438" t="s">
        <v>3588</v>
      </c>
      <c r="AH255" s="435">
        <v>0</v>
      </c>
      <c r="AI255" s="441">
        <v>0</v>
      </c>
      <c r="AJ255" s="438" t="s">
        <v>3589</v>
      </c>
      <c r="AK255" s="435">
        <v>0</v>
      </c>
      <c r="AL255" s="440">
        <v>0.6</v>
      </c>
      <c r="AM255" s="438" t="s">
        <v>3590</v>
      </c>
      <c r="AN255" s="440">
        <v>0.25</v>
      </c>
      <c r="AO255" s="587">
        <v>0.16</v>
      </c>
      <c r="AP255" s="434" t="s">
        <v>1831</v>
      </c>
      <c r="AQ255" s="435">
        <v>0</v>
      </c>
      <c r="AR255" s="443">
        <v>0</v>
      </c>
      <c r="AS255" s="434" t="s">
        <v>1831</v>
      </c>
      <c r="AT255" s="435">
        <v>0</v>
      </c>
      <c r="AU255" s="587">
        <v>0.02</v>
      </c>
      <c r="AV255" s="443" t="s">
        <v>1832</v>
      </c>
      <c r="AW255" s="363">
        <v>0</v>
      </c>
      <c r="AX255" s="363"/>
      <c r="AY255" s="363"/>
      <c r="AZ255" s="363">
        <v>0</v>
      </c>
      <c r="BA255" s="363"/>
      <c r="BB255" s="363"/>
      <c r="BC255" s="285">
        <v>0.5</v>
      </c>
      <c r="BD255" s="366"/>
      <c r="BE255" s="366"/>
      <c r="BF255" s="366">
        <f t="shared" si="17"/>
        <v>0.5</v>
      </c>
      <c r="BG255" s="366">
        <f t="shared" si="18"/>
        <v>0.78</v>
      </c>
    </row>
    <row r="256" spans="2:59" s="58" customFormat="1" ht="72" customHeight="1">
      <c r="B256" s="364" t="s">
        <v>637</v>
      </c>
      <c r="C256" s="730" t="s">
        <v>3591</v>
      </c>
      <c r="D256" s="863"/>
      <c r="E256" s="816"/>
      <c r="F256" s="816"/>
      <c r="G256" s="825"/>
      <c r="H256" s="825"/>
      <c r="I256" s="435" t="s">
        <v>1833</v>
      </c>
      <c r="J256" s="435" t="s">
        <v>998</v>
      </c>
      <c r="K256" s="435">
        <v>0.5</v>
      </c>
      <c r="L256" s="435" t="s">
        <v>547</v>
      </c>
      <c r="M256" s="435" t="s">
        <v>90</v>
      </c>
      <c r="N256" s="435" t="s">
        <v>89</v>
      </c>
      <c r="O256" s="435" t="s">
        <v>1151</v>
      </c>
      <c r="P256" s="435" t="s">
        <v>1711</v>
      </c>
      <c r="Q256" s="436">
        <v>44197</v>
      </c>
      <c r="R256" s="436">
        <v>44561</v>
      </c>
      <c r="S256" s="435">
        <f t="shared" si="20"/>
        <v>0.84</v>
      </c>
      <c r="T256" s="435">
        <v>1</v>
      </c>
      <c r="U256" s="437">
        <f t="shared" si="19"/>
        <v>1</v>
      </c>
      <c r="V256" s="435">
        <v>0</v>
      </c>
      <c r="W256" s="440">
        <v>0</v>
      </c>
      <c r="X256" s="435" t="s">
        <v>640</v>
      </c>
      <c r="Y256" s="435">
        <v>0</v>
      </c>
      <c r="Z256" s="439">
        <v>0</v>
      </c>
      <c r="AA256" s="435" t="s">
        <v>640</v>
      </c>
      <c r="AB256" s="440">
        <v>0.25</v>
      </c>
      <c r="AC256" s="439">
        <v>0</v>
      </c>
      <c r="AD256" s="438" t="s">
        <v>3592</v>
      </c>
      <c r="AE256" s="435">
        <v>0</v>
      </c>
      <c r="AF256" s="439">
        <v>0</v>
      </c>
      <c r="AG256" s="438" t="s">
        <v>3593</v>
      </c>
      <c r="AH256" s="435">
        <v>0</v>
      </c>
      <c r="AI256" s="441">
        <v>0</v>
      </c>
      <c r="AJ256" s="438" t="s">
        <v>3594</v>
      </c>
      <c r="AK256" s="440">
        <v>0.25</v>
      </c>
      <c r="AL256" s="440">
        <v>0.5</v>
      </c>
      <c r="AM256" s="438" t="s">
        <v>3595</v>
      </c>
      <c r="AN256" s="435">
        <v>0</v>
      </c>
      <c r="AO256" s="595">
        <v>0.22</v>
      </c>
      <c r="AP256" s="596" t="s">
        <v>1834</v>
      </c>
      <c r="AQ256" s="435">
        <v>0</v>
      </c>
      <c r="AR256" s="443">
        <v>0</v>
      </c>
      <c r="AS256" s="596" t="s">
        <v>1834</v>
      </c>
      <c r="AT256" s="440">
        <v>0.25</v>
      </c>
      <c r="AU256" s="587">
        <v>0.12</v>
      </c>
      <c r="AV256" s="443" t="s">
        <v>1835</v>
      </c>
      <c r="AW256" s="363">
        <v>0</v>
      </c>
      <c r="AX256" s="363"/>
      <c r="AY256" s="363"/>
      <c r="AZ256" s="363">
        <v>0</v>
      </c>
      <c r="BA256" s="363"/>
      <c r="BB256" s="363"/>
      <c r="BC256" s="285">
        <v>0.25</v>
      </c>
      <c r="BD256" s="366"/>
      <c r="BE256" s="366"/>
      <c r="BF256" s="366">
        <f t="shared" si="17"/>
        <v>0.75</v>
      </c>
      <c r="BG256" s="366">
        <f t="shared" si="18"/>
        <v>0.84</v>
      </c>
    </row>
    <row r="257" spans="2:59" s="58" customFormat="1" ht="66.75" customHeight="1">
      <c r="B257" s="363" t="s">
        <v>572</v>
      </c>
      <c r="C257" s="720" t="s">
        <v>3596</v>
      </c>
      <c r="D257" s="862"/>
      <c r="E257" s="816"/>
      <c r="F257" s="816"/>
      <c r="G257" s="461" t="s">
        <v>574</v>
      </c>
      <c r="H257" s="461" t="s">
        <v>1773</v>
      </c>
      <c r="I257" s="461" t="s">
        <v>1836</v>
      </c>
      <c r="J257" s="461" t="s">
        <v>1136</v>
      </c>
      <c r="K257" s="461">
        <v>1</v>
      </c>
      <c r="L257" s="461" t="s">
        <v>547</v>
      </c>
      <c r="M257" s="461" t="s">
        <v>74</v>
      </c>
      <c r="N257" s="461" t="s">
        <v>73</v>
      </c>
      <c r="O257" s="461" t="s">
        <v>1151</v>
      </c>
      <c r="P257" s="461" t="s">
        <v>1711</v>
      </c>
      <c r="Q257" s="462">
        <v>44197</v>
      </c>
      <c r="R257" s="462">
        <v>44561</v>
      </c>
      <c r="S257" s="461">
        <f t="shared" si="20"/>
        <v>183</v>
      </c>
      <c r="T257" s="461">
        <v>152</v>
      </c>
      <c r="U257" s="463">
        <f t="shared" si="19"/>
        <v>152</v>
      </c>
      <c r="V257" s="461">
        <v>0</v>
      </c>
      <c r="W257" s="461">
        <v>0</v>
      </c>
      <c r="X257" s="461"/>
      <c r="Y257" s="461">
        <v>0</v>
      </c>
      <c r="Z257" s="461">
        <v>0</v>
      </c>
      <c r="AA257" s="461"/>
      <c r="AB257" s="464">
        <v>0</v>
      </c>
      <c r="AC257" s="461">
        <v>0</v>
      </c>
      <c r="AD257" s="466"/>
      <c r="AE257" s="461">
        <v>0</v>
      </c>
      <c r="AF257" s="461">
        <v>0</v>
      </c>
      <c r="AG257" s="461" t="s">
        <v>3597</v>
      </c>
      <c r="AH257" s="461">
        <v>0</v>
      </c>
      <c r="AI257" s="461">
        <v>0</v>
      </c>
      <c r="AJ257" s="461"/>
      <c r="AK257" s="464">
        <v>0</v>
      </c>
      <c r="AL257" s="461">
        <v>156</v>
      </c>
      <c r="AM257" s="461" t="s">
        <v>3598</v>
      </c>
      <c r="AN257" s="461">
        <v>0</v>
      </c>
      <c r="AO257" s="597">
        <v>27</v>
      </c>
      <c r="AP257" s="598" t="s">
        <v>3599</v>
      </c>
      <c r="AQ257" s="461">
        <v>0</v>
      </c>
      <c r="AR257" s="599">
        <v>0</v>
      </c>
      <c r="AS257" s="598" t="s">
        <v>1837</v>
      </c>
      <c r="AT257" s="464">
        <v>0</v>
      </c>
      <c r="AU257" s="600">
        <v>0</v>
      </c>
      <c r="AV257" s="596" t="s">
        <v>3600</v>
      </c>
      <c r="AW257" s="364">
        <v>0</v>
      </c>
      <c r="AX257" s="364"/>
      <c r="AY257" s="364"/>
      <c r="AZ257" s="364">
        <v>0</v>
      </c>
      <c r="BA257" s="364"/>
      <c r="BB257" s="364"/>
      <c r="BC257" s="291">
        <v>152</v>
      </c>
      <c r="BD257" s="217"/>
      <c r="BE257" s="217"/>
      <c r="BF257" s="366">
        <f t="shared" si="17"/>
        <v>0</v>
      </c>
      <c r="BG257" s="366">
        <f t="shared" si="18"/>
        <v>183</v>
      </c>
    </row>
    <row r="258" spans="2:59" s="58" customFormat="1" ht="51.75" customHeight="1">
      <c r="B258" s="372" t="s">
        <v>643</v>
      </c>
      <c r="C258" s="733" t="s">
        <v>3601</v>
      </c>
      <c r="D258" s="854" t="s">
        <v>644</v>
      </c>
      <c r="E258" s="809">
        <v>0.54600000000000004</v>
      </c>
      <c r="F258" s="809">
        <v>0.55400000000000005</v>
      </c>
      <c r="G258" s="826" t="s">
        <v>646</v>
      </c>
      <c r="H258" s="826" t="s">
        <v>1838</v>
      </c>
      <c r="I258" s="375" t="s">
        <v>1839</v>
      </c>
      <c r="J258" s="375" t="s">
        <v>1136</v>
      </c>
      <c r="K258" s="375">
        <v>0.3</v>
      </c>
      <c r="L258" s="375" t="s">
        <v>654</v>
      </c>
      <c r="M258" s="375" t="s">
        <v>74</v>
      </c>
      <c r="N258" s="375" t="s">
        <v>649</v>
      </c>
      <c r="O258" s="375" t="s">
        <v>58</v>
      </c>
      <c r="P258" s="375" t="s">
        <v>1840</v>
      </c>
      <c r="Q258" s="376">
        <v>44197</v>
      </c>
      <c r="R258" s="376">
        <v>44561</v>
      </c>
      <c r="S258" s="375">
        <f>+W258+Z258+AC258+AF258+AI258+AL258+AO258+AR258+AU258+AX258+BA258+BD258</f>
        <v>0</v>
      </c>
      <c r="T258" s="375">
        <v>1000</v>
      </c>
      <c r="U258" s="377">
        <f t="shared" si="19"/>
        <v>1000</v>
      </c>
      <c r="V258" s="375">
        <v>0</v>
      </c>
      <c r="W258" s="375">
        <v>0</v>
      </c>
      <c r="X258" s="378" t="s">
        <v>3602</v>
      </c>
      <c r="Y258" s="375">
        <v>0</v>
      </c>
      <c r="Z258" s="375">
        <v>0</v>
      </c>
      <c r="AA258" s="378" t="s">
        <v>1873</v>
      </c>
      <c r="AB258" s="375">
        <v>0</v>
      </c>
      <c r="AC258" s="375">
        <v>0</v>
      </c>
      <c r="AD258" s="379" t="s">
        <v>1873</v>
      </c>
      <c r="AE258" s="375">
        <v>0</v>
      </c>
      <c r="AF258" s="375">
        <v>0</v>
      </c>
      <c r="AG258" s="379" t="s">
        <v>3603</v>
      </c>
      <c r="AH258" s="375">
        <v>0</v>
      </c>
      <c r="AI258" s="604">
        <v>0</v>
      </c>
      <c r="AJ258" s="605" t="s">
        <v>3604</v>
      </c>
      <c r="AK258" s="375">
        <v>0</v>
      </c>
      <c r="AL258" s="604">
        <v>0</v>
      </c>
      <c r="AM258" s="605" t="s">
        <v>3605</v>
      </c>
      <c r="AN258" s="375">
        <v>0</v>
      </c>
      <c r="AO258" s="606">
        <v>0</v>
      </c>
      <c r="AP258" s="607" t="s">
        <v>3606</v>
      </c>
      <c r="AQ258" s="375">
        <v>0</v>
      </c>
      <c r="AR258" s="607">
        <v>0</v>
      </c>
      <c r="AS258" s="607" t="s">
        <v>1841</v>
      </c>
      <c r="AT258" s="375">
        <v>0</v>
      </c>
      <c r="AU258" s="487">
        <v>0</v>
      </c>
      <c r="AV258" s="480" t="s">
        <v>1842</v>
      </c>
      <c r="AW258" s="69">
        <v>1000</v>
      </c>
      <c r="AX258" s="69"/>
      <c r="AY258" s="69"/>
      <c r="AZ258" s="69">
        <v>0</v>
      </c>
      <c r="BA258" s="69"/>
      <c r="BB258" s="69"/>
      <c r="BC258" s="69">
        <v>0</v>
      </c>
      <c r="BD258" s="70"/>
      <c r="BE258" s="70"/>
      <c r="BF258" s="366">
        <f t="shared" si="17"/>
        <v>0</v>
      </c>
      <c r="BG258" s="366">
        <f t="shared" si="18"/>
        <v>0</v>
      </c>
    </row>
    <row r="259" spans="2:59" s="58" customFormat="1" ht="47.25" customHeight="1">
      <c r="B259" s="363" t="s">
        <v>643</v>
      </c>
      <c r="C259" s="720" t="s">
        <v>3607</v>
      </c>
      <c r="D259" s="855"/>
      <c r="E259" s="810"/>
      <c r="F259" s="810"/>
      <c r="G259" s="827"/>
      <c r="H259" s="827"/>
      <c r="I259" s="382" t="s">
        <v>1843</v>
      </c>
      <c r="J259" s="382" t="s">
        <v>998</v>
      </c>
      <c r="K259" s="382">
        <v>0.7</v>
      </c>
      <c r="L259" s="382" t="s">
        <v>654</v>
      </c>
      <c r="M259" s="382" t="s">
        <v>1065</v>
      </c>
      <c r="N259" s="382" t="s">
        <v>1844</v>
      </c>
      <c r="O259" s="382" t="s">
        <v>1845</v>
      </c>
      <c r="P259" s="382" t="s">
        <v>1840</v>
      </c>
      <c r="Q259" s="383">
        <v>44197</v>
      </c>
      <c r="R259" s="383">
        <v>44561</v>
      </c>
      <c r="S259" s="382">
        <f t="shared" si="20"/>
        <v>0</v>
      </c>
      <c r="T259" s="382">
        <v>1</v>
      </c>
      <c r="U259" s="384">
        <f t="shared" si="19"/>
        <v>1</v>
      </c>
      <c r="V259" s="382">
        <v>0</v>
      </c>
      <c r="W259" s="382">
        <v>0</v>
      </c>
      <c r="X259" s="391" t="s">
        <v>3608</v>
      </c>
      <c r="Y259" s="382">
        <v>0</v>
      </c>
      <c r="Z259" s="382">
        <v>0</v>
      </c>
      <c r="AA259" s="391" t="s">
        <v>3608</v>
      </c>
      <c r="AB259" s="382">
        <v>0</v>
      </c>
      <c r="AC259" s="382">
        <v>0</v>
      </c>
      <c r="AD259" s="385" t="s">
        <v>3608</v>
      </c>
      <c r="AE259" s="382">
        <v>0</v>
      </c>
      <c r="AF259" s="382">
        <v>0</v>
      </c>
      <c r="AG259" s="385" t="s">
        <v>3609</v>
      </c>
      <c r="AH259" s="382">
        <v>0</v>
      </c>
      <c r="AI259" s="401">
        <v>0</v>
      </c>
      <c r="AJ259" s="402" t="s">
        <v>3610</v>
      </c>
      <c r="AK259" s="382">
        <v>0</v>
      </c>
      <c r="AL259" s="401">
        <v>0</v>
      </c>
      <c r="AM259" s="402" t="s">
        <v>3605</v>
      </c>
      <c r="AN259" s="382">
        <v>0</v>
      </c>
      <c r="AO259" s="403">
        <v>0</v>
      </c>
      <c r="AP259" s="404" t="s">
        <v>3606</v>
      </c>
      <c r="AQ259" s="382">
        <v>0</v>
      </c>
      <c r="AR259" s="404">
        <v>0</v>
      </c>
      <c r="AS259" s="404" t="s">
        <v>1841</v>
      </c>
      <c r="AT259" s="382">
        <v>1</v>
      </c>
      <c r="AU259" s="388">
        <v>0</v>
      </c>
      <c r="AV259" s="389" t="s">
        <v>1842</v>
      </c>
      <c r="AW259" s="371">
        <v>0</v>
      </c>
      <c r="AX259" s="371"/>
      <c r="AY259" s="371"/>
      <c r="AZ259" s="371">
        <v>0</v>
      </c>
      <c r="BA259" s="371"/>
      <c r="BB259" s="371"/>
      <c r="BC259" s="371">
        <v>0</v>
      </c>
      <c r="BD259" s="40"/>
      <c r="BE259" s="40"/>
      <c r="BF259" s="366">
        <f t="shared" si="17"/>
        <v>1</v>
      </c>
      <c r="BG259" s="366">
        <f t="shared" si="18"/>
        <v>0</v>
      </c>
    </row>
    <row r="260" spans="2:59" s="58" customFormat="1" ht="24" customHeight="1">
      <c r="B260" s="363" t="s">
        <v>655</v>
      </c>
      <c r="C260" s="720" t="s">
        <v>3611</v>
      </c>
      <c r="D260" s="855"/>
      <c r="E260" s="810"/>
      <c r="F260" s="810"/>
      <c r="G260" s="827" t="s">
        <v>657</v>
      </c>
      <c r="H260" s="827" t="s">
        <v>1846</v>
      </c>
      <c r="I260" s="382" t="s">
        <v>1847</v>
      </c>
      <c r="J260" s="382" t="s">
        <v>998</v>
      </c>
      <c r="K260" s="382">
        <v>0.1</v>
      </c>
      <c r="L260" s="382" t="s">
        <v>661</v>
      </c>
      <c r="M260" s="382" t="s">
        <v>74</v>
      </c>
      <c r="N260" s="382" t="s">
        <v>1848</v>
      </c>
      <c r="O260" s="382" t="s">
        <v>1849</v>
      </c>
      <c r="P260" s="382" t="s">
        <v>1850</v>
      </c>
      <c r="Q260" s="383">
        <v>44197</v>
      </c>
      <c r="R260" s="383">
        <v>44561</v>
      </c>
      <c r="S260" s="382">
        <f>+W260+Z260+AC260+AF260+AI260+AL260+AO260+AR260+AU260+AX260+BA260+BD260</f>
        <v>9777</v>
      </c>
      <c r="T260" s="382">
        <v>3631</v>
      </c>
      <c r="U260" s="384">
        <f t="shared" si="19"/>
        <v>3631</v>
      </c>
      <c r="V260" s="382">
        <v>0</v>
      </c>
      <c r="W260" s="382">
        <v>0</v>
      </c>
      <c r="X260" s="391" t="s">
        <v>3612</v>
      </c>
      <c r="Y260" s="382">
        <v>0</v>
      </c>
      <c r="Z260" s="382">
        <v>0</v>
      </c>
      <c r="AA260" s="391" t="s">
        <v>1873</v>
      </c>
      <c r="AB260" s="382">
        <v>0</v>
      </c>
      <c r="AC260" s="382">
        <v>0</v>
      </c>
      <c r="AD260" s="385" t="s">
        <v>1873</v>
      </c>
      <c r="AE260" s="382">
        <v>0</v>
      </c>
      <c r="AF260" s="382">
        <v>4603</v>
      </c>
      <c r="AG260" s="385" t="s">
        <v>3613</v>
      </c>
      <c r="AH260" s="382">
        <v>0</v>
      </c>
      <c r="AI260" s="382">
        <v>0</v>
      </c>
      <c r="AJ260" s="385" t="s">
        <v>1873</v>
      </c>
      <c r="AK260" s="382">
        <v>0</v>
      </c>
      <c r="AL260" s="382">
        <f>4723-AF260</f>
        <v>120</v>
      </c>
      <c r="AM260" s="385" t="s">
        <v>3614</v>
      </c>
      <c r="AN260" s="382">
        <v>0</v>
      </c>
      <c r="AO260" s="388">
        <v>70</v>
      </c>
      <c r="AP260" s="404" t="s">
        <v>3615</v>
      </c>
      <c r="AQ260" s="382">
        <v>0</v>
      </c>
      <c r="AR260" s="389">
        <v>56</v>
      </c>
      <c r="AS260" s="404" t="s">
        <v>1851</v>
      </c>
      <c r="AT260" s="382">
        <v>3631</v>
      </c>
      <c r="AU260" s="388">
        <v>4928</v>
      </c>
      <c r="AV260" s="389" t="s">
        <v>1852</v>
      </c>
      <c r="AW260" s="367">
        <v>0</v>
      </c>
      <c r="AX260" s="367"/>
      <c r="AY260" s="367"/>
      <c r="AZ260" s="367">
        <v>0</v>
      </c>
      <c r="BA260" s="367"/>
      <c r="BB260" s="367"/>
      <c r="BC260" s="213">
        <v>0</v>
      </c>
      <c r="BD260" s="215"/>
      <c r="BE260" s="215"/>
      <c r="BF260" s="366">
        <f t="shared" si="17"/>
        <v>3631</v>
      </c>
      <c r="BG260" s="366">
        <f t="shared" si="18"/>
        <v>9777</v>
      </c>
    </row>
    <row r="261" spans="2:59" s="58" customFormat="1" ht="98.25" customHeight="1">
      <c r="B261" s="363" t="s">
        <v>655</v>
      </c>
      <c r="C261" s="720" t="s">
        <v>3616</v>
      </c>
      <c r="D261" s="855"/>
      <c r="E261" s="810"/>
      <c r="F261" s="810"/>
      <c r="G261" s="827"/>
      <c r="H261" s="827"/>
      <c r="I261" s="382" t="s">
        <v>1853</v>
      </c>
      <c r="J261" s="382" t="s">
        <v>998</v>
      </c>
      <c r="K261" s="382">
        <v>0.15</v>
      </c>
      <c r="L261" s="382" t="s">
        <v>661</v>
      </c>
      <c r="M261" s="382" t="s">
        <v>74</v>
      </c>
      <c r="N261" s="382" t="s">
        <v>1854</v>
      </c>
      <c r="O261" s="382" t="s">
        <v>1855</v>
      </c>
      <c r="P261" s="382" t="s">
        <v>1850</v>
      </c>
      <c r="Q261" s="383">
        <v>44197</v>
      </c>
      <c r="R261" s="383">
        <v>44561</v>
      </c>
      <c r="S261" s="382">
        <f t="shared" si="20"/>
        <v>0</v>
      </c>
      <c r="T261" s="382">
        <v>3</v>
      </c>
      <c r="U261" s="384">
        <f t="shared" si="19"/>
        <v>3</v>
      </c>
      <c r="V261" s="382">
        <v>0</v>
      </c>
      <c r="W261" s="382">
        <v>0</v>
      </c>
      <c r="X261" s="391" t="s">
        <v>3617</v>
      </c>
      <c r="Y261" s="382">
        <v>0</v>
      </c>
      <c r="Z261" s="382">
        <v>0</v>
      </c>
      <c r="AA261" s="391" t="s">
        <v>3618</v>
      </c>
      <c r="AB261" s="382">
        <v>0</v>
      </c>
      <c r="AC261" s="382">
        <v>0</v>
      </c>
      <c r="AD261" s="382" t="s">
        <v>1873</v>
      </c>
      <c r="AE261" s="382">
        <v>0</v>
      </c>
      <c r="AF261" s="382">
        <v>0</v>
      </c>
      <c r="AG261" s="382" t="s">
        <v>3619</v>
      </c>
      <c r="AH261" s="382">
        <v>0</v>
      </c>
      <c r="AI261" s="401">
        <v>0</v>
      </c>
      <c r="AJ261" s="608" t="s">
        <v>1873</v>
      </c>
      <c r="AK261" s="382">
        <v>0</v>
      </c>
      <c r="AL261" s="401">
        <v>0</v>
      </c>
      <c r="AM261" s="402" t="s">
        <v>3620</v>
      </c>
      <c r="AN261" s="382">
        <v>0</v>
      </c>
      <c r="AO261" s="403">
        <v>0</v>
      </c>
      <c r="AP261" s="404" t="s">
        <v>3621</v>
      </c>
      <c r="AQ261" s="382">
        <v>0</v>
      </c>
      <c r="AR261" s="404">
        <v>0</v>
      </c>
      <c r="AS261" s="404" t="s">
        <v>1856</v>
      </c>
      <c r="AT261" s="382">
        <v>3</v>
      </c>
      <c r="AU261" s="388">
        <v>0</v>
      </c>
      <c r="AV261" s="389" t="s">
        <v>1856</v>
      </c>
      <c r="AW261" s="367">
        <v>0</v>
      </c>
      <c r="AX261" s="367"/>
      <c r="AY261" s="367"/>
      <c r="AZ261" s="367">
        <v>0</v>
      </c>
      <c r="BA261" s="367"/>
      <c r="BB261" s="367"/>
      <c r="BC261" s="213">
        <v>0</v>
      </c>
      <c r="BD261" s="215"/>
      <c r="BE261" s="215"/>
      <c r="BF261" s="366">
        <f t="shared" si="17"/>
        <v>3</v>
      </c>
      <c r="BG261" s="366">
        <f t="shared" si="18"/>
        <v>0</v>
      </c>
    </row>
    <row r="262" spans="2:59" s="58" customFormat="1" ht="60" customHeight="1">
      <c r="B262" s="363" t="s">
        <v>655</v>
      </c>
      <c r="C262" s="720" t="s">
        <v>3622</v>
      </c>
      <c r="D262" s="855"/>
      <c r="E262" s="810"/>
      <c r="F262" s="810"/>
      <c r="G262" s="827"/>
      <c r="H262" s="827"/>
      <c r="I262" s="382" t="s">
        <v>1857</v>
      </c>
      <c r="J262" s="382" t="s">
        <v>998</v>
      </c>
      <c r="K262" s="382">
        <v>0.35</v>
      </c>
      <c r="L262" s="382" t="s">
        <v>661</v>
      </c>
      <c r="M262" s="382" t="s">
        <v>90</v>
      </c>
      <c r="N262" s="382" t="s">
        <v>1858</v>
      </c>
      <c r="O262" s="382" t="s">
        <v>1855</v>
      </c>
      <c r="P262" s="382" t="s">
        <v>1850</v>
      </c>
      <c r="Q262" s="383">
        <v>44197</v>
      </c>
      <c r="R262" s="383">
        <v>44561</v>
      </c>
      <c r="S262" s="382">
        <f t="shared" si="20"/>
        <v>0.7</v>
      </c>
      <c r="T262" s="382">
        <v>1</v>
      </c>
      <c r="U262" s="384">
        <f t="shared" si="19"/>
        <v>1</v>
      </c>
      <c r="V262" s="382">
        <v>0</v>
      </c>
      <c r="W262" s="382">
        <v>0</v>
      </c>
      <c r="X262" s="391" t="s">
        <v>3623</v>
      </c>
      <c r="Y262" s="382">
        <v>0</v>
      </c>
      <c r="Z262" s="394">
        <v>0</v>
      </c>
      <c r="AA262" s="391" t="s">
        <v>1873</v>
      </c>
      <c r="AB262" s="382">
        <v>0</v>
      </c>
      <c r="AC262" s="395">
        <v>0</v>
      </c>
      <c r="AD262" s="385" t="s">
        <v>1873</v>
      </c>
      <c r="AE262" s="382">
        <v>0</v>
      </c>
      <c r="AF262" s="395">
        <v>0.5</v>
      </c>
      <c r="AG262" s="385" t="s">
        <v>3624</v>
      </c>
      <c r="AH262" s="382">
        <v>0</v>
      </c>
      <c r="AI262" s="609">
        <v>0</v>
      </c>
      <c r="AJ262" s="402" t="s">
        <v>1873</v>
      </c>
      <c r="AK262" s="382">
        <v>0</v>
      </c>
      <c r="AL262" s="401">
        <v>0.1</v>
      </c>
      <c r="AM262" s="402" t="s">
        <v>3625</v>
      </c>
      <c r="AN262" s="382">
        <v>0</v>
      </c>
      <c r="AO262" s="401">
        <v>0.1</v>
      </c>
      <c r="AP262" s="404" t="s">
        <v>3625</v>
      </c>
      <c r="AQ262" s="382">
        <v>0</v>
      </c>
      <c r="AR262" s="404">
        <v>0</v>
      </c>
      <c r="AS262" s="404" t="s">
        <v>1859</v>
      </c>
      <c r="AT262" s="382">
        <v>0</v>
      </c>
      <c r="AU262" s="388">
        <v>0</v>
      </c>
      <c r="AV262" s="389" t="s">
        <v>1859</v>
      </c>
      <c r="AW262" s="367">
        <v>0</v>
      </c>
      <c r="AX262" s="367"/>
      <c r="AY262" s="367"/>
      <c r="AZ262" s="367">
        <v>0</v>
      </c>
      <c r="BA262" s="367"/>
      <c r="BB262" s="367"/>
      <c r="BC262" s="285">
        <v>1</v>
      </c>
      <c r="BD262" s="215"/>
      <c r="BE262" s="215"/>
      <c r="BF262" s="366">
        <f t="shared" si="17"/>
        <v>0</v>
      </c>
      <c r="BG262" s="366">
        <f t="shared" si="18"/>
        <v>0.7</v>
      </c>
    </row>
    <row r="263" spans="2:59" s="58" customFormat="1" ht="70.5" customHeight="1">
      <c r="B263" s="363" t="s">
        <v>655</v>
      </c>
      <c r="C263" s="720" t="s">
        <v>3626</v>
      </c>
      <c r="D263" s="855"/>
      <c r="E263" s="810"/>
      <c r="F263" s="810"/>
      <c r="G263" s="827"/>
      <c r="H263" s="827"/>
      <c r="I263" s="382" t="s">
        <v>1860</v>
      </c>
      <c r="J263" s="382" t="s">
        <v>998</v>
      </c>
      <c r="K263" s="382">
        <v>0.25</v>
      </c>
      <c r="L263" s="382" t="s">
        <v>661</v>
      </c>
      <c r="M263" s="382" t="s">
        <v>90</v>
      </c>
      <c r="N263" s="382" t="s">
        <v>1858</v>
      </c>
      <c r="O263" s="382" t="s">
        <v>1855</v>
      </c>
      <c r="P263" s="382" t="s">
        <v>1850</v>
      </c>
      <c r="Q263" s="383">
        <v>44197</v>
      </c>
      <c r="R263" s="383">
        <v>44561</v>
      </c>
      <c r="S263" s="382">
        <f t="shared" si="20"/>
        <v>0.6</v>
      </c>
      <c r="T263" s="382">
        <v>1</v>
      </c>
      <c r="U263" s="384">
        <f t="shared" si="19"/>
        <v>1</v>
      </c>
      <c r="V263" s="382">
        <v>0</v>
      </c>
      <c r="W263" s="382">
        <v>0</v>
      </c>
      <c r="X263" s="391" t="s">
        <v>3627</v>
      </c>
      <c r="Y263" s="382">
        <v>0</v>
      </c>
      <c r="Z263" s="394">
        <v>0</v>
      </c>
      <c r="AA263" s="391" t="s">
        <v>1873</v>
      </c>
      <c r="AB263" s="382">
        <v>0</v>
      </c>
      <c r="AC263" s="395">
        <v>0</v>
      </c>
      <c r="AD263" s="385" t="s">
        <v>1873</v>
      </c>
      <c r="AE263" s="382">
        <v>0</v>
      </c>
      <c r="AF263" s="395">
        <v>0</v>
      </c>
      <c r="AG263" s="385" t="s">
        <v>3628</v>
      </c>
      <c r="AH263" s="382">
        <v>0</v>
      </c>
      <c r="AI263" s="609">
        <v>0</v>
      </c>
      <c r="AJ263" s="402" t="s">
        <v>1873</v>
      </c>
      <c r="AK263" s="382">
        <v>0</v>
      </c>
      <c r="AL263" s="401" t="s">
        <v>1861</v>
      </c>
      <c r="AM263" s="402" t="s">
        <v>1862</v>
      </c>
      <c r="AN263" s="382">
        <v>0</v>
      </c>
      <c r="AO263" s="403">
        <v>0</v>
      </c>
      <c r="AP263" s="404" t="s">
        <v>1873</v>
      </c>
      <c r="AQ263" s="382">
        <v>0</v>
      </c>
      <c r="AR263" s="404">
        <v>0</v>
      </c>
      <c r="AS263" s="404" t="s">
        <v>1862</v>
      </c>
      <c r="AT263" s="382">
        <v>0</v>
      </c>
      <c r="AU263" s="388">
        <v>0</v>
      </c>
      <c r="AV263" s="389" t="s">
        <v>1863</v>
      </c>
      <c r="AW263" s="77">
        <v>1</v>
      </c>
      <c r="AX263" s="371"/>
      <c r="AY263" s="371"/>
      <c r="AZ263" s="371">
        <v>0</v>
      </c>
      <c r="BA263" s="371"/>
      <c r="BB263" s="371"/>
      <c r="BC263" s="371">
        <v>0</v>
      </c>
      <c r="BD263" s="40"/>
      <c r="BE263" s="40"/>
      <c r="BF263" s="366">
        <f t="shared" si="17"/>
        <v>0</v>
      </c>
      <c r="BG263" s="366">
        <f t="shared" si="18"/>
        <v>0.6</v>
      </c>
    </row>
    <row r="264" spans="2:59" s="58" customFormat="1" ht="79.5" customHeight="1">
      <c r="B264" s="363" t="s">
        <v>655</v>
      </c>
      <c r="C264" s="720" t="s">
        <v>3629</v>
      </c>
      <c r="D264" s="855"/>
      <c r="E264" s="810"/>
      <c r="F264" s="810"/>
      <c r="G264" s="827"/>
      <c r="H264" s="827"/>
      <c r="I264" s="382" t="s">
        <v>1864</v>
      </c>
      <c r="J264" s="382" t="s">
        <v>998</v>
      </c>
      <c r="K264" s="382">
        <v>0.05</v>
      </c>
      <c r="L264" s="382" t="s">
        <v>661</v>
      </c>
      <c r="M264" s="382" t="s">
        <v>1065</v>
      </c>
      <c r="N264" s="382" t="s">
        <v>1865</v>
      </c>
      <c r="O264" s="382" t="s">
        <v>1866</v>
      </c>
      <c r="P264" s="382" t="s">
        <v>1850</v>
      </c>
      <c r="Q264" s="383">
        <v>44197</v>
      </c>
      <c r="R264" s="383">
        <v>44561</v>
      </c>
      <c r="S264" s="382">
        <f t="shared" si="20"/>
        <v>0</v>
      </c>
      <c r="T264" s="382">
        <v>1</v>
      </c>
      <c r="U264" s="384">
        <f t="shared" si="19"/>
        <v>1</v>
      </c>
      <c r="V264" s="382">
        <v>0</v>
      </c>
      <c r="W264" s="382">
        <v>0</v>
      </c>
      <c r="X264" s="391" t="s">
        <v>650</v>
      </c>
      <c r="Y264" s="382">
        <v>0</v>
      </c>
      <c r="Z264" s="382">
        <v>0</v>
      </c>
      <c r="AA264" s="391" t="s">
        <v>650</v>
      </c>
      <c r="AB264" s="382">
        <v>0</v>
      </c>
      <c r="AC264" s="382">
        <v>0</v>
      </c>
      <c r="AD264" s="385" t="s">
        <v>650</v>
      </c>
      <c r="AE264" s="382">
        <v>0</v>
      </c>
      <c r="AF264" s="382">
        <v>0</v>
      </c>
      <c r="AG264" s="385" t="s">
        <v>3630</v>
      </c>
      <c r="AH264" s="382">
        <v>0</v>
      </c>
      <c r="AI264" s="401">
        <v>0</v>
      </c>
      <c r="AJ264" s="402" t="s">
        <v>1873</v>
      </c>
      <c r="AK264" s="382">
        <v>0</v>
      </c>
      <c r="AL264" s="401">
        <v>0</v>
      </c>
      <c r="AM264" s="402" t="s">
        <v>3631</v>
      </c>
      <c r="AN264" s="382">
        <v>0</v>
      </c>
      <c r="AO264" s="403">
        <v>0</v>
      </c>
      <c r="AP264" s="404" t="s">
        <v>1873</v>
      </c>
      <c r="AQ264" s="382">
        <v>0</v>
      </c>
      <c r="AR264" s="404">
        <v>0</v>
      </c>
      <c r="AS264" s="404" t="s">
        <v>1867</v>
      </c>
      <c r="AT264" s="382">
        <v>0</v>
      </c>
      <c r="AU264" s="388">
        <v>0</v>
      </c>
      <c r="AV264" s="389" t="s">
        <v>1868</v>
      </c>
      <c r="AW264" s="367">
        <v>1</v>
      </c>
      <c r="AX264" s="367"/>
      <c r="AY264" s="367"/>
      <c r="AZ264" s="367">
        <v>0</v>
      </c>
      <c r="BA264" s="367"/>
      <c r="BB264" s="367"/>
      <c r="BC264" s="213">
        <v>0</v>
      </c>
      <c r="BD264" s="215"/>
      <c r="BE264" s="215"/>
      <c r="BF264" s="366">
        <f t="shared" si="17"/>
        <v>0</v>
      </c>
      <c r="BG264" s="366">
        <f t="shared" si="18"/>
        <v>0</v>
      </c>
    </row>
    <row r="265" spans="2:59" s="58" customFormat="1" ht="96">
      <c r="B265" s="363" t="s">
        <v>655</v>
      </c>
      <c r="C265" s="720" t="s">
        <v>3632</v>
      </c>
      <c r="D265" s="855"/>
      <c r="E265" s="810"/>
      <c r="F265" s="810"/>
      <c r="G265" s="827"/>
      <c r="H265" s="827"/>
      <c r="I265" s="382" t="s">
        <v>1869</v>
      </c>
      <c r="J265" s="382" t="s">
        <v>1136</v>
      </c>
      <c r="K265" s="382">
        <v>0.1</v>
      </c>
      <c r="L265" s="382" t="s">
        <v>661</v>
      </c>
      <c r="M265" s="382" t="s">
        <v>74</v>
      </c>
      <c r="N265" s="382" t="s">
        <v>1870</v>
      </c>
      <c r="O265" s="382" t="s">
        <v>1871</v>
      </c>
      <c r="P265" s="382" t="s">
        <v>1850</v>
      </c>
      <c r="Q265" s="383">
        <v>44197</v>
      </c>
      <c r="R265" s="383">
        <v>44561</v>
      </c>
      <c r="S265" s="382">
        <f t="shared" si="20"/>
        <v>892035</v>
      </c>
      <c r="T265" s="382">
        <v>2600000</v>
      </c>
      <c r="U265" s="384">
        <f t="shared" si="19"/>
        <v>2600000</v>
      </c>
      <c r="V265" s="382">
        <v>0</v>
      </c>
      <c r="W265" s="382">
        <v>0</v>
      </c>
      <c r="X265" s="391" t="s">
        <v>3633</v>
      </c>
      <c r="Y265" s="382">
        <v>0</v>
      </c>
      <c r="Z265" s="382">
        <v>0</v>
      </c>
      <c r="AA265" s="391" t="s">
        <v>1873</v>
      </c>
      <c r="AB265" s="382">
        <v>0</v>
      </c>
      <c r="AC265" s="382">
        <v>0</v>
      </c>
      <c r="AD265" s="385" t="s">
        <v>1873</v>
      </c>
      <c r="AE265" s="382">
        <v>0</v>
      </c>
      <c r="AF265" s="382">
        <v>404470</v>
      </c>
      <c r="AG265" s="385" t="s">
        <v>3634</v>
      </c>
      <c r="AH265" s="382">
        <v>0</v>
      </c>
      <c r="AI265" s="401">
        <v>0</v>
      </c>
      <c r="AJ265" s="402" t="s">
        <v>1873</v>
      </c>
      <c r="AK265" s="382">
        <v>0</v>
      </c>
      <c r="AL265" s="401">
        <v>0</v>
      </c>
      <c r="AM265" s="402" t="s">
        <v>3635</v>
      </c>
      <c r="AN265" s="382">
        <v>0</v>
      </c>
      <c r="AO265" s="403">
        <v>0</v>
      </c>
      <c r="AP265" s="404" t="s">
        <v>1873</v>
      </c>
      <c r="AQ265" s="382">
        <v>0</v>
      </c>
      <c r="AR265" s="404">
        <v>41510</v>
      </c>
      <c r="AS265" s="404" t="s">
        <v>1872</v>
      </c>
      <c r="AT265" s="382">
        <v>0</v>
      </c>
      <c r="AU265" s="388">
        <v>446055</v>
      </c>
      <c r="AV265" s="389" t="s">
        <v>3636</v>
      </c>
      <c r="AW265" s="371">
        <v>0</v>
      </c>
      <c r="AX265" s="371"/>
      <c r="AY265" s="371"/>
      <c r="AZ265" s="371">
        <v>0</v>
      </c>
      <c r="BA265" s="371"/>
      <c r="BB265" s="371"/>
      <c r="BC265" s="371">
        <v>2600000</v>
      </c>
      <c r="BD265" s="40"/>
      <c r="BE265" s="40"/>
      <c r="BF265" s="366">
        <f t="shared" si="17"/>
        <v>0</v>
      </c>
      <c r="BG265" s="366">
        <f t="shared" si="18"/>
        <v>892035</v>
      </c>
    </row>
    <row r="266" spans="2:59" s="58" customFormat="1" ht="24" customHeight="1">
      <c r="B266" s="363" t="s">
        <v>662</v>
      </c>
      <c r="C266" s="720" t="s">
        <v>3637</v>
      </c>
      <c r="D266" s="855"/>
      <c r="E266" s="810"/>
      <c r="F266" s="810"/>
      <c r="G266" s="827" t="s">
        <v>663</v>
      </c>
      <c r="H266" s="827" t="s">
        <v>1874</v>
      </c>
      <c r="I266" s="382" t="s">
        <v>1875</v>
      </c>
      <c r="J266" s="382" t="s">
        <v>998</v>
      </c>
      <c r="K266" s="382">
        <v>0.2</v>
      </c>
      <c r="L266" s="382" t="s">
        <v>668</v>
      </c>
      <c r="M266" s="382" t="s">
        <v>74</v>
      </c>
      <c r="N266" s="382" t="s">
        <v>649</v>
      </c>
      <c r="O266" s="382" t="s">
        <v>1855</v>
      </c>
      <c r="P266" s="382" t="s">
        <v>1850</v>
      </c>
      <c r="Q266" s="383">
        <v>44197</v>
      </c>
      <c r="R266" s="383">
        <v>44561</v>
      </c>
      <c r="S266" s="382">
        <f t="shared" si="20"/>
        <v>25.04</v>
      </c>
      <c r="T266" s="382">
        <v>750</v>
      </c>
      <c r="U266" s="384">
        <f t="shared" si="19"/>
        <v>750</v>
      </c>
      <c r="V266" s="382">
        <v>0</v>
      </c>
      <c r="W266" s="382">
        <v>0</v>
      </c>
      <c r="X266" s="391" t="s">
        <v>650</v>
      </c>
      <c r="Y266" s="382">
        <v>0</v>
      </c>
      <c r="Z266" s="382">
        <v>0</v>
      </c>
      <c r="AA266" s="391" t="s">
        <v>650</v>
      </c>
      <c r="AB266" s="382">
        <v>0</v>
      </c>
      <c r="AC266" s="382">
        <v>0</v>
      </c>
      <c r="AD266" s="385" t="s">
        <v>650</v>
      </c>
      <c r="AE266" s="382">
        <v>0</v>
      </c>
      <c r="AF266" s="382">
        <v>0</v>
      </c>
      <c r="AG266" s="385" t="s">
        <v>650</v>
      </c>
      <c r="AH266" s="382">
        <v>0</v>
      </c>
      <c r="AI266" s="401">
        <v>0</v>
      </c>
      <c r="AJ266" s="402" t="s">
        <v>650</v>
      </c>
      <c r="AK266" s="382">
        <v>750</v>
      </c>
      <c r="AL266" s="401">
        <v>0</v>
      </c>
      <c r="AM266" s="402" t="s">
        <v>1873</v>
      </c>
      <c r="AN266" s="382">
        <v>0</v>
      </c>
      <c r="AO266" s="403">
        <v>0</v>
      </c>
      <c r="AP266" s="404" t="s">
        <v>1873</v>
      </c>
      <c r="AQ266" s="382">
        <v>0</v>
      </c>
      <c r="AR266" s="404">
        <v>0</v>
      </c>
      <c r="AS266" s="404" t="s">
        <v>1873</v>
      </c>
      <c r="AT266" s="382">
        <v>0</v>
      </c>
      <c r="AU266" s="388" t="s">
        <v>3638</v>
      </c>
      <c r="AV266" s="389" t="s">
        <v>1876</v>
      </c>
      <c r="AW266" s="367">
        <v>0</v>
      </c>
      <c r="AX266" s="367"/>
      <c r="AY266" s="367"/>
      <c r="AZ266" s="367">
        <v>0</v>
      </c>
      <c r="BA266" s="367"/>
      <c r="BB266" s="367"/>
      <c r="BC266" s="213">
        <v>0</v>
      </c>
      <c r="BD266" s="215"/>
      <c r="BE266" s="215"/>
      <c r="BF266" s="366">
        <f t="shared" ref="BF266:BF329" si="21">+V266+Y266+AB266+AE266+AH266+AK266+AN266+AQ266+AT266</f>
        <v>750</v>
      </c>
      <c r="BG266" s="366">
        <f t="shared" ref="BG266:BG329" si="22">+W266+Z266+AC266+AF266+AI266+AL266+AO266+AR266+AU266</f>
        <v>25.04</v>
      </c>
    </row>
    <row r="267" spans="2:59" s="58" customFormat="1" ht="60">
      <c r="B267" s="363" t="s">
        <v>662</v>
      </c>
      <c r="C267" s="720" t="s">
        <v>3639</v>
      </c>
      <c r="D267" s="855"/>
      <c r="E267" s="810"/>
      <c r="F267" s="810"/>
      <c r="G267" s="827"/>
      <c r="H267" s="827"/>
      <c r="I267" s="382" t="s">
        <v>1877</v>
      </c>
      <c r="J267" s="382" t="s">
        <v>1136</v>
      </c>
      <c r="K267" s="382">
        <v>0.2</v>
      </c>
      <c r="L267" s="382" t="s">
        <v>668</v>
      </c>
      <c r="M267" s="382" t="s">
        <v>90</v>
      </c>
      <c r="N267" s="382" t="s">
        <v>1858</v>
      </c>
      <c r="O267" s="382" t="s">
        <v>1855</v>
      </c>
      <c r="P267" s="382" t="s">
        <v>1850</v>
      </c>
      <c r="Q267" s="383">
        <v>44197</v>
      </c>
      <c r="R267" s="383">
        <v>44561</v>
      </c>
      <c r="S267" s="382">
        <f t="shared" si="20"/>
        <v>0</v>
      </c>
      <c r="T267" s="382">
        <v>1.9E-2</v>
      </c>
      <c r="U267" s="384">
        <f t="shared" si="19"/>
        <v>1.9E-2</v>
      </c>
      <c r="V267" s="382">
        <v>0</v>
      </c>
      <c r="W267" s="382">
        <v>0</v>
      </c>
      <c r="X267" s="391" t="s">
        <v>3640</v>
      </c>
      <c r="Y267" s="382">
        <v>0</v>
      </c>
      <c r="Z267" s="395">
        <v>0</v>
      </c>
      <c r="AA267" s="391" t="s">
        <v>1878</v>
      </c>
      <c r="AB267" s="382">
        <v>0</v>
      </c>
      <c r="AC267" s="395">
        <v>0</v>
      </c>
      <c r="AD267" s="385" t="s">
        <v>1878</v>
      </c>
      <c r="AE267" s="382">
        <v>0</v>
      </c>
      <c r="AF267" s="395">
        <v>0</v>
      </c>
      <c r="AG267" s="385" t="s">
        <v>1878</v>
      </c>
      <c r="AH267" s="382">
        <v>0</v>
      </c>
      <c r="AI267" s="609">
        <v>0</v>
      </c>
      <c r="AJ267" s="402" t="s">
        <v>1878</v>
      </c>
      <c r="AK267" s="382">
        <v>0</v>
      </c>
      <c r="AL267" s="401">
        <v>0</v>
      </c>
      <c r="AM267" s="402" t="s">
        <v>1878</v>
      </c>
      <c r="AN267" s="382">
        <v>0</v>
      </c>
      <c r="AO267" s="403">
        <v>0</v>
      </c>
      <c r="AP267" s="404" t="s">
        <v>1878</v>
      </c>
      <c r="AQ267" s="382">
        <v>0</v>
      </c>
      <c r="AR267" s="404">
        <v>0</v>
      </c>
      <c r="AS267" s="404" t="s">
        <v>1878</v>
      </c>
      <c r="AT267" s="382">
        <v>0</v>
      </c>
      <c r="AU267" s="388">
        <v>0</v>
      </c>
      <c r="AV267" s="389" t="s">
        <v>1878</v>
      </c>
      <c r="AW267" s="367">
        <v>0</v>
      </c>
      <c r="AX267" s="367"/>
      <c r="AY267" s="367"/>
      <c r="AZ267" s="367">
        <v>0</v>
      </c>
      <c r="BA267" s="367"/>
      <c r="BB267" s="367"/>
      <c r="BC267" s="71">
        <v>1.9E-2</v>
      </c>
      <c r="BD267" s="215"/>
      <c r="BE267" s="215"/>
      <c r="BF267" s="366">
        <f t="shared" si="21"/>
        <v>0</v>
      </c>
      <c r="BG267" s="366">
        <f t="shared" si="22"/>
        <v>0</v>
      </c>
    </row>
    <row r="268" spans="2:59" s="58" customFormat="1" ht="144">
      <c r="B268" s="363" t="s">
        <v>662</v>
      </c>
      <c r="C268" s="720" t="s">
        <v>3641</v>
      </c>
      <c r="D268" s="855"/>
      <c r="E268" s="810"/>
      <c r="F268" s="810"/>
      <c r="G268" s="827"/>
      <c r="H268" s="827"/>
      <c r="I268" s="382" t="s">
        <v>1879</v>
      </c>
      <c r="J268" s="382" t="s">
        <v>998</v>
      </c>
      <c r="K268" s="382">
        <v>0.6</v>
      </c>
      <c r="L268" s="382" t="s">
        <v>676</v>
      </c>
      <c r="M268" s="382" t="s">
        <v>90</v>
      </c>
      <c r="N268" s="382" t="s">
        <v>1858</v>
      </c>
      <c r="O268" s="382" t="s">
        <v>1855</v>
      </c>
      <c r="P268" s="382" t="s">
        <v>1850</v>
      </c>
      <c r="Q268" s="383">
        <v>44197</v>
      </c>
      <c r="R268" s="383">
        <v>44561</v>
      </c>
      <c r="S268" s="382">
        <f t="shared" si="20"/>
        <v>0.79999999999999993</v>
      </c>
      <c r="T268" s="382">
        <v>1</v>
      </c>
      <c r="U268" s="384">
        <f t="shared" si="19"/>
        <v>1</v>
      </c>
      <c r="V268" s="382">
        <v>0</v>
      </c>
      <c r="W268" s="382">
        <v>0</v>
      </c>
      <c r="X268" s="391" t="s">
        <v>3642</v>
      </c>
      <c r="Y268" s="382">
        <v>0</v>
      </c>
      <c r="Z268" s="394">
        <v>0</v>
      </c>
      <c r="AA268" s="391" t="s">
        <v>1873</v>
      </c>
      <c r="AB268" s="382">
        <v>0</v>
      </c>
      <c r="AC268" s="395">
        <v>0</v>
      </c>
      <c r="AD268" s="385" t="s">
        <v>1873</v>
      </c>
      <c r="AE268" s="382">
        <v>0</v>
      </c>
      <c r="AF268" s="394">
        <v>0.4</v>
      </c>
      <c r="AG268" s="385" t="s">
        <v>3643</v>
      </c>
      <c r="AH268" s="382">
        <v>0</v>
      </c>
      <c r="AI268" s="609">
        <v>0</v>
      </c>
      <c r="AJ268" s="402" t="s">
        <v>1873</v>
      </c>
      <c r="AK268" s="382">
        <v>0</v>
      </c>
      <c r="AL268" s="401">
        <v>0</v>
      </c>
      <c r="AM268" s="402" t="s">
        <v>1873</v>
      </c>
      <c r="AN268" s="382">
        <v>0</v>
      </c>
      <c r="AO268" s="482">
        <v>0.3</v>
      </c>
      <c r="AP268" s="404" t="s">
        <v>3644</v>
      </c>
      <c r="AQ268" s="382">
        <v>0</v>
      </c>
      <c r="AR268" s="618">
        <v>0.1</v>
      </c>
      <c r="AS268" s="404" t="s">
        <v>1880</v>
      </c>
      <c r="AT268" s="382">
        <v>0</v>
      </c>
      <c r="AU268" s="388">
        <v>0</v>
      </c>
      <c r="AV268" s="389" t="s">
        <v>1873</v>
      </c>
      <c r="AW268" s="367">
        <v>0</v>
      </c>
      <c r="AX268" s="367"/>
      <c r="AY268" s="367"/>
      <c r="AZ268" s="367">
        <v>0</v>
      </c>
      <c r="BA268" s="367"/>
      <c r="BB268" s="367"/>
      <c r="BC268" s="285">
        <v>1</v>
      </c>
      <c r="BD268" s="215"/>
      <c r="BE268" s="215"/>
      <c r="BF268" s="366">
        <f t="shared" si="21"/>
        <v>0</v>
      </c>
      <c r="BG268" s="366">
        <f t="shared" si="22"/>
        <v>0.79999999999999993</v>
      </c>
    </row>
    <row r="269" spans="2:59" s="58" customFormat="1" ht="36" customHeight="1">
      <c r="B269" s="363" t="s">
        <v>669</v>
      </c>
      <c r="C269" s="720" t="s">
        <v>3645</v>
      </c>
      <c r="D269" s="855"/>
      <c r="E269" s="810"/>
      <c r="F269" s="810"/>
      <c r="G269" s="827" t="s">
        <v>672</v>
      </c>
      <c r="H269" s="827" t="s">
        <v>1881</v>
      </c>
      <c r="I269" s="382" t="s">
        <v>1882</v>
      </c>
      <c r="J269" s="382" t="s">
        <v>1039</v>
      </c>
      <c r="K269" s="382">
        <v>0.35</v>
      </c>
      <c r="L269" s="382" t="s">
        <v>676</v>
      </c>
      <c r="M269" s="382" t="s">
        <v>74</v>
      </c>
      <c r="N269" s="382" t="s">
        <v>1883</v>
      </c>
      <c r="O269" s="382" t="s">
        <v>1858</v>
      </c>
      <c r="P269" s="382" t="s">
        <v>1850</v>
      </c>
      <c r="Q269" s="383">
        <v>44197</v>
      </c>
      <c r="R269" s="383">
        <v>44561</v>
      </c>
      <c r="S269" s="382">
        <f t="shared" si="20"/>
        <v>0.25</v>
      </c>
      <c r="T269" s="382">
        <v>2</v>
      </c>
      <c r="U269" s="384">
        <f t="shared" si="19"/>
        <v>2</v>
      </c>
      <c r="V269" s="382">
        <v>0</v>
      </c>
      <c r="W269" s="382">
        <v>0</v>
      </c>
      <c r="X269" s="391" t="s">
        <v>650</v>
      </c>
      <c r="Y269" s="382">
        <v>0</v>
      </c>
      <c r="Z269" s="382">
        <v>0</v>
      </c>
      <c r="AA269" s="391" t="s">
        <v>650</v>
      </c>
      <c r="AB269" s="382">
        <v>0</v>
      </c>
      <c r="AC269" s="382">
        <v>0</v>
      </c>
      <c r="AD269" s="385" t="s">
        <v>650</v>
      </c>
      <c r="AE269" s="382">
        <v>0</v>
      </c>
      <c r="AF269" s="394">
        <v>0.25</v>
      </c>
      <c r="AG269" s="385" t="s">
        <v>3646</v>
      </c>
      <c r="AH269" s="382">
        <v>0</v>
      </c>
      <c r="AI269" s="401">
        <v>0</v>
      </c>
      <c r="AJ269" s="402" t="s">
        <v>650</v>
      </c>
      <c r="AK269" s="382">
        <v>0</v>
      </c>
      <c r="AL269" s="401">
        <v>0</v>
      </c>
      <c r="AM269" s="402" t="s">
        <v>650</v>
      </c>
      <c r="AN269" s="382">
        <v>0</v>
      </c>
      <c r="AO269" s="403">
        <v>0</v>
      </c>
      <c r="AP269" s="404" t="s">
        <v>3647</v>
      </c>
      <c r="AQ269" s="382">
        <v>0</v>
      </c>
      <c r="AR269" s="404">
        <v>0</v>
      </c>
      <c r="AS269" s="404" t="s">
        <v>1884</v>
      </c>
      <c r="AT269" s="382">
        <v>2</v>
      </c>
      <c r="AU269" s="388">
        <v>0</v>
      </c>
      <c r="AV269" s="389" t="s">
        <v>1873</v>
      </c>
      <c r="AW269" s="371">
        <v>0</v>
      </c>
      <c r="AX269" s="371"/>
      <c r="AY269" s="371"/>
      <c r="AZ269" s="371">
        <v>0</v>
      </c>
      <c r="BA269" s="371"/>
      <c r="BB269" s="371"/>
      <c r="BC269" s="371">
        <v>0</v>
      </c>
      <c r="BD269" s="40"/>
      <c r="BE269" s="40"/>
      <c r="BF269" s="366">
        <f t="shared" si="21"/>
        <v>2</v>
      </c>
      <c r="BG269" s="366">
        <f t="shared" si="22"/>
        <v>0.25</v>
      </c>
    </row>
    <row r="270" spans="2:59" s="58" customFormat="1" ht="84">
      <c r="B270" s="363" t="s">
        <v>669</v>
      </c>
      <c r="C270" s="720" t="s">
        <v>3648</v>
      </c>
      <c r="D270" s="855"/>
      <c r="E270" s="810"/>
      <c r="F270" s="810"/>
      <c r="G270" s="827"/>
      <c r="H270" s="827"/>
      <c r="I270" s="382" t="s">
        <v>1885</v>
      </c>
      <c r="J270" s="382" t="s">
        <v>1039</v>
      </c>
      <c r="K270" s="382">
        <v>0.35</v>
      </c>
      <c r="L270" s="382" t="s">
        <v>668</v>
      </c>
      <c r="M270" s="382" t="s">
        <v>74</v>
      </c>
      <c r="N270" s="382" t="s">
        <v>1883</v>
      </c>
      <c r="O270" s="382" t="s">
        <v>1858</v>
      </c>
      <c r="P270" s="382" t="s">
        <v>1850</v>
      </c>
      <c r="Q270" s="383">
        <v>44197</v>
      </c>
      <c r="R270" s="383">
        <v>44561</v>
      </c>
      <c r="S270" s="382">
        <f t="shared" si="20"/>
        <v>0</v>
      </c>
      <c r="T270" s="382">
        <v>2</v>
      </c>
      <c r="U270" s="384">
        <f t="shared" si="19"/>
        <v>2</v>
      </c>
      <c r="V270" s="382">
        <v>0</v>
      </c>
      <c r="W270" s="382">
        <v>0</v>
      </c>
      <c r="X270" s="391" t="s">
        <v>650</v>
      </c>
      <c r="Y270" s="382">
        <v>0</v>
      </c>
      <c r="Z270" s="382">
        <v>0</v>
      </c>
      <c r="AA270" s="391" t="s">
        <v>650</v>
      </c>
      <c r="AB270" s="382">
        <v>0</v>
      </c>
      <c r="AC270" s="382">
        <v>0</v>
      </c>
      <c r="AD270" s="385" t="s">
        <v>650</v>
      </c>
      <c r="AE270" s="382">
        <v>0</v>
      </c>
      <c r="AF270" s="382">
        <v>0</v>
      </c>
      <c r="AG270" s="385" t="s">
        <v>650</v>
      </c>
      <c r="AH270" s="382">
        <v>0</v>
      </c>
      <c r="AI270" s="401">
        <v>0</v>
      </c>
      <c r="AJ270" s="402" t="s">
        <v>650</v>
      </c>
      <c r="AK270" s="382">
        <v>0</v>
      </c>
      <c r="AL270" s="401">
        <v>0</v>
      </c>
      <c r="AM270" s="402" t="s">
        <v>650</v>
      </c>
      <c r="AN270" s="382">
        <v>0</v>
      </c>
      <c r="AO270" s="403">
        <v>0</v>
      </c>
      <c r="AP270" s="404" t="s">
        <v>650</v>
      </c>
      <c r="AQ270" s="382">
        <v>0</v>
      </c>
      <c r="AR270" s="404">
        <v>0</v>
      </c>
      <c r="AS270" s="404" t="s">
        <v>1886</v>
      </c>
      <c r="AT270" s="382">
        <v>2</v>
      </c>
      <c r="AU270" s="388">
        <v>0</v>
      </c>
      <c r="AV270" s="389" t="s">
        <v>1873</v>
      </c>
      <c r="AW270" s="371">
        <v>0</v>
      </c>
      <c r="AX270" s="371"/>
      <c r="AY270" s="371"/>
      <c r="AZ270" s="371">
        <v>0</v>
      </c>
      <c r="BA270" s="371"/>
      <c r="BB270" s="371"/>
      <c r="BC270" s="371">
        <v>0</v>
      </c>
      <c r="BD270" s="40"/>
      <c r="BE270" s="40"/>
      <c r="BF270" s="366">
        <f t="shared" si="21"/>
        <v>2</v>
      </c>
      <c r="BG270" s="366">
        <f t="shared" si="22"/>
        <v>0</v>
      </c>
    </row>
    <row r="271" spans="2:59" s="58" customFormat="1" ht="72">
      <c r="B271" s="363" t="s">
        <v>669</v>
      </c>
      <c r="C271" s="720" t="s">
        <v>3649</v>
      </c>
      <c r="D271" s="855"/>
      <c r="E271" s="810"/>
      <c r="F271" s="810"/>
      <c r="G271" s="827"/>
      <c r="H271" s="827"/>
      <c r="I271" s="382" t="s">
        <v>1887</v>
      </c>
      <c r="J271" s="382" t="s">
        <v>1039</v>
      </c>
      <c r="K271" s="382">
        <v>0.15</v>
      </c>
      <c r="L271" s="382" t="s">
        <v>676</v>
      </c>
      <c r="M271" s="382" t="s">
        <v>1065</v>
      </c>
      <c r="N271" s="382" t="s">
        <v>1883</v>
      </c>
      <c r="O271" s="382" t="s">
        <v>1858</v>
      </c>
      <c r="P271" s="382" t="s">
        <v>1850</v>
      </c>
      <c r="Q271" s="383">
        <v>44197</v>
      </c>
      <c r="R271" s="383">
        <v>44561</v>
      </c>
      <c r="S271" s="382">
        <f t="shared" si="20"/>
        <v>0.9</v>
      </c>
      <c r="T271" s="382">
        <v>1</v>
      </c>
      <c r="U271" s="384">
        <f t="shared" si="19"/>
        <v>1</v>
      </c>
      <c r="V271" s="382">
        <v>0</v>
      </c>
      <c r="W271" s="382">
        <v>0</v>
      </c>
      <c r="X271" s="391" t="s">
        <v>650</v>
      </c>
      <c r="Y271" s="382">
        <v>0</v>
      </c>
      <c r="Z271" s="382">
        <v>0</v>
      </c>
      <c r="AA271" s="391" t="s">
        <v>650</v>
      </c>
      <c r="AB271" s="382">
        <v>0</v>
      </c>
      <c r="AC271" s="382">
        <v>0</v>
      </c>
      <c r="AD271" s="385" t="s">
        <v>650</v>
      </c>
      <c r="AE271" s="382">
        <v>0</v>
      </c>
      <c r="AF271" s="394">
        <v>0.9</v>
      </c>
      <c r="AG271" s="385" t="s">
        <v>3650</v>
      </c>
      <c r="AH271" s="382">
        <v>0</v>
      </c>
      <c r="AI271" s="401">
        <v>0</v>
      </c>
      <c r="AJ271" s="402" t="s">
        <v>650</v>
      </c>
      <c r="AK271" s="382">
        <v>0</v>
      </c>
      <c r="AL271" s="401">
        <v>0</v>
      </c>
      <c r="AM271" s="402" t="s">
        <v>650</v>
      </c>
      <c r="AN271" s="382">
        <v>0</v>
      </c>
      <c r="AO271" s="403">
        <v>0</v>
      </c>
      <c r="AP271" s="404" t="s">
        <v>3651</v>
      </c>
      <c r="AQ271" s="382">
        <v>0</v>
      </c>
      <c r="AR271" s="404">
        <v>0</v>
      </c>
      <c r="AS271" s="404" t="s">
        <v>1888</v>
      </c>
      <c r="AT271" s="382">
        <v>1</v>
      </c>
      <c r="AU271" s="388">
        <v>0</v>
      </c>
      <c r="AV271" s="389" t="s">
        <v>1873</v>
      </c>
      <c r="AW271" s="371">
        <v>0</v>
      </c>
      <c r="AX271" s="371"/>
      <c r="AY271" s="371"/>
      <c r="AZ271" s="371">
        <v>0</v>
      </c>
      <c r="BA271" s="371"/>
      <c r="BB271" s="371"/>
      <c r="BC271" s="371">
        <v>0</v>
      </c>
      <c r="BD271" s="40"/>
      <c r="BE271" s="40"/>
      <c r="BF271" s="366">
        <f t="shared" si="21"/>
        <v>1</v>
      </c>
      <c r="BG271" s="366">
        <f t="shared" si="22"/>
        <v>0.9</v>
      </c>
    </row>
    <row r="272" spans="2:59" s="58" customFormat="1" ht="60">
      <c r="B272" s="363" t="s">
        <v>669</v>
      </c>
      <c r="C272" s="720" t="s">
        <v>3652</v>
      </c>
      <c r="D272" s="855"/>
      <c r="E272" s="810"/>
      <c r="F272" s="810"/>
      <c r="G272" s="827"/>
      <c r="H272" s="827"/>
      <c r="I272" s="382" t="s">
        <v>1889</v>
      </c>
      <c r="J272" s="382" t="s">
        <v>1039</v>
      </c>
      <c r="K272" s="382">
        <v>0.15</v>
      </c>
      <c r="L272" s="382" t="s">
        <v>676</v>
      </c>
      <c r="M272" s="382" t="s">
        <v>1065</v>
      </c>
      <c r="N272" s="382" t="s">
        <v>1883</v>
      </c>
      <c r="O272" s="382" t="s">
        <v>1858</v>
      </c>
      <c r="P272" s="382" t="s">
        <v>1850</v>
      </c>
      <c r="Q272" s="383">
        <v>44197</v>
      </c>
      <c r="R272" s="383">
        <v>44561</v>
      </c>
      <c r="S272" s="382">
        <f t="shared" si="20"/>
        <v>0</v>
      </c>
      <c r="T272" s="382">
        <v>1</v>
      </c>
      <c r="U272" s="384">
        <f t="shared" si="19"/>
        <v>1</v>
      </c>
      <c r="V272" s="382">
        <v>0</v>
      </c>
      <c r="W272" s="382">
        <v>0</v>
      </c>
      <c r="X272" s="391" t="s">
        <v>650</v>
      </c>
      <c r="Y272" s="382">
        <v>0</v>
      </c>
      <c r="Z272" s="382">
        <v>0</v>
      </c>
      <c r="AA272" s="391" t="s">
        <v>650</v>
      </c>
      <c r="AB272" s="382">
        <v>0</v>
      </c>
      <c r="AC272" s="382">
        <v>0</v>
      </c>
      <c r="AD272" s="385" t="s">
        <v>650</v>
      </c>
      <c r="AE272" s="382">
        <v>0</v>
      </c>
      <c r="AF272" s="382">
        <v>0</v>
      </c>
      <c r="AG272" s="385" t="s">
        <v>3653</v>
      </c>
      <c r="AH272" s="382">
        <v>0</v>
      </c>
      <c r="AI272" s="401">
        <v>0</v>
      </c>
      <c r="AJ272" s="402" t="s">
        <v>650</v>
      </c>
      <c r="AK272" s="382">
        <v>0</v>
      </c>
      <c r="AL272" s="401">
        <v>0</v>
      </c>
      <c r="AM272" s="402" t="s">
        <v>650</v>
      </c>
      <c r="AN272" s="382">
        <v>0</v>
      </c>
      <c r="AO272" s="403">
        <v>0</v>
      </c>
      <c r="AP272" s="404" t="s">
        <v>1890</v>
      </c>
      <c r="AQ272" s="382">
        <v>0</v>
      </c>
      <c r="AR272" s="404">
        <v>0</v>
      </c>
      <c r="AS272" s="404" t="s">
        <v>1890</v>
      </c>
      <c r="AT272" s="382">
        <v>1</v>
      </c>
      <c r="AU272" s="388">
        <v>0</v>
      </c>
      <c r="AV272" s="389" t="s">
        <v>1873</v>
      </c>
      <c r="AW272" s="371">
        <v>0</v>
      </c>
      <c r="AX272" s="371"/>
      <c r="AY272" s="371"/>
      <c r="AZ272" s="371">
        <v>0</v>
      </c>
      <c r="BA272" s="371"/>
      <c r="BB272" s="371"/>
      <c r="BC272" s="371">
        <v>0</v>
      </c>
      <c r="BD272" s="40"/>
      <c r="BE272" s="40"/>
      <c r="BF272" s="366">
        <f t="shared" si="21"/>
        <v>1</v>
      </c>
      <c r="BG272" s="366">
        <f t="shared" si="22"/>
        <v>0</v>
      </c>
    </row>
    <row r="273" spans="2:59" s="58" customFormat="1" ht="36" customHeight="1">
      <c r="B273" s="363" t="s">
        <v>677</v>
      </c>
      <c r="C273" s="720" t="s">
        <v>3654</v>
      </c>
      <c r="D273" s="855"/>
      <c r="E273" s="810"/>
      <c r="F273" s="810"/>
      <c r="G273" s="827" t="s">
        <v>678</v>
      </c>
      <c r="H273" s="827" t="s">
        <v>1891</v>
      </c>
      <c r="I273" s="382" t="s">
        <v>1892</v>
      </c>
      <c r="J273" s="382" t="s">
        <v>998</v>
      </c>
      <c r="K273" s="382">
        <v>0.7</v>
      </c>
      <c r="L273" s="382" t="s">
        <v>684</v>
      </c>
      <c r="M273" s="382" t="s">
        <v>74</v>
      </c>
      <c r="N273" s="382" t="s">
        <v>220</v>
      </c>
      <c r="O273" s="382" t="s">
        <v>1893</v>
      </c>
      <c r="P273" s="382" t="s">
        <v>1894</v>
      </c>
      <c r="Q273" s="383">
        <v>44197</v>
      </c>
      <c r="R273" s="383">
        <v>44561</v>
      </c>
      <c r="S273" s="382">
        <f t="shared" si="20"/>
        <v>0</v>
      </c>
      <c r="T273" s="382">
        <v>3</v>
      </c>
      <c r="U273" s="384">
        <f t="shared" ref="U273:U350" si="23">+V273+Y273+AB273+AE273+AH273+AK273+AN273+AQ273+AT273+AW273+AZ273+BC273</f>
        <v>3</v>
      </c>
      <c r="V273" s="382">
        <v>0</v>
      </c>
      <c r="W273" s="382">
        <v>0</v>
      </c>
      <c r="X273" s="382" t="s">
        <v>1895</v>
      </c>
      <c r="Y273" s="382">
        <v>0</v>
      </c>
      <c r="Z273" s="382">
        <v>0</v>
      </c>
      <c r="AA273" s="382" t="s">
        <v>682</v>
      </c>
      <c r="AB273" s="382">
        <v>0</v>
      </c>
      <c r="AC273" s="382">
        <v>0</v>
      </c>
      <c r="AD273" s="385" t="s">
        <v>3655</v>
      </c>
      <c r="AE273" s="382">
        <v>0</v>
      </c>
      <c r="AF273" s="382">
        <v>0</v>
      </c>
      <c r="AG273" s="385" t="s">
        <v>3656</v>
      </c>
      <c r="AH273" s="382">
        <v>0</v>
      </c>
      <c r="AI273" s="401">
        <v>0</v>
      </c>
      <c r="AJ273" s="402" t="s">
        <v>1895</v>
      </c>
      <c r="AK273" s="382">
        <v>0</v>
      </c>
      <c r="AL273" s="610">
        <v>0</v>
      </c>
      <c r="AM273" s="611" t="s">
        <v>1895</v>
      </c>
      <c r="AN273" s="382">
        <v>0</v>
      </c>
      <c r="AO273" s="619">
        <v>0</v>
      </c>
      <c r="AP273" s="620" t="s">
        <v>1895</v>
      </c>
      <c r="AQ273" s="382">
        <v>0</v>
      </c>
      <c r="AR273" s="620">
        <v>0</v>
      </c>
      <c r="AS273" s="620" t="s">
        <v>1895</v>
      </c>
      <c r="AT273" s="382">
        <v>3</v>
      </c>
      <c r="AU273" s="388">
        <v>0</v>
      </c>
      <c r="AV273" s="389" t="s">
        <v>1896</v>
      </c>
      <c r="AW273" s="367">
        <v>0</v>
      </c>
      <c r="AX273" s="367"/>
      <c r="AY273" s="367"/>
      <c r="AZ273" s="367">
        <v>0</v>
      </c>
      <c r="BA273" s="367"/>
      <c r="BB273" s="367"/>
      <c r="BC273" s="213">
        <v>0</v>
      </c>
      <c r="BD273" s="215"/>
      <c r="BE273" s="215"/>
      <c r="BF273" s="366">
        <f t="shared" si="21"/>
        <v>3</v>
      </c>
      <c r="BG273" s="366">
        <f t="shared" si="22"/>
        <v>0</v>
      </c>
    </row>
    <row r="274" spans="2:59" s="58" customFormat="1" ht="96">
      <c r="B274" s="363" t="s">
        <v>677</v>
      </c>
      <c r="C274" s="720" t="s">
        <v>3657</v>
      </c>
      <c r="D274" s="855"/>
      <c r="E274" s="810"/>
      <c r="F274" s="810"/>
      <c r="G274" s="827"/>
      <c r="H274" s="827"/>
      <c r="I274" s="382" t="s">
        <v>1897</v>
      </c>
      <c r="J274" s="382" t="s">
        <v>998</v>
      </c>
      <c r="K274" s="382">
        <v>0.1</v>
      </c>
      <c r="L274" s="382" t="s">
        <v>684</v>
      </c>
      <c r="M274" s="382" t="s">
        <v>1065</v>
      </c>
      <c r="N274" s="382" t="s">
        <v>220</v>
      </c>
      <c r="O274" s="382" t="s">
        <v>1893</v>
      </c>
      <c r="P274" s="382" t="s">
        <v>1894</v>
      </c>
      <c r="Q274" s="383">
        <v>44197</v>
      </c>
      <c r="R274" s="383">
        <v>44561</v>
      </c>
      <c r="S274" s="382">
        <f t="shared" si="20"/>
        <v>1</v>
      </c>
      <c r="T274" s="382">
        <v>1</v>
      </c>
      <c r="U274" s="384">
        <f t="shared" si="23"/>
        <v>1</v>
      </c>
      <c r="V274" s="382">
        <v>0</v>
      </c>
      <c r="W274" s="382">
        <v>0</v>
      </c>
      <c r="X274" s="382" t="s">
        <v>1895</v>
      </c>
      <c r="Y274" s="382">
        <v>0</v>
      </c>
      <c r="Z274" s="382">
        <v>0</v>
      </c>
      <c r="AA274" s="382" t="s">
        <v>1895</v>
      </c>
      <c r="AB274" s="382">
        <v>0</v>
      </c>
      <c r="AC274" s="382">
        <v>1</v>
      </c>
      <c r="AD274" s="385" t="s">
        <v>3658</v>
      </c>
      <c r="AE274" s="382">
        <v>0</v>
      </c>
      <c r="AF274" s="382">
        <v>0</v>
      </c>
      <c r="AG274" s="385" t="s">
        <v>3659</v>
      </c>
      <c r="AH274" s="382">
        <v>0</v>
      </c>
      <c r="AI274" s="401">
        <v>0</v>
      </c>
      <c r="AJ274" s="402" t="s">
        <v>1895</v>
      </c>
      <c r="AK274" s="382">
        <v>0</v>
      </c>
      <c r="AL274" s="610">
        <v>0</v>
      </c>
      <c r="AM274" s="611" t="s">
        <v>1895</v>
      </c>
      <c r="AN274" s="382">
        <v>0</v>
      </c>
      <c r="AO274" s="619">
        <v>0</v>
      </c>
      <c r="AP274" s="620" t="s">
        <v>1895</v>
      </c>
      <c r="AQ274" s="382">
        <v>0</v>
      </c>
      <c r="AR274" s="620">
        <v>0</v>
      </c>
      <c r="AS274" s="620" t="s">
        <v>1895</v>
      </c>
      <c r="AT274" s="382">
        <v>1</v>
      </c>
      <c r="AU274" s="388">
        <v>0</v>
      </c>
      <c r="AV274" s="389" t="s">
        <v>1898</v>
      </c>
      <c r="AW274" s="367">
        <v>0</v>
      </c>
      <c r="AX274" s="367"/>
      <c r="AY274" s="367"/>
      <c r="AZ274" s="367">
        <v>0</v>
      </c>
      <c r="BA274" s="367"/>
      <c r="BB274" s="367"/>
      <c r="BC274" s="213">
        <v>0</v>
      </c>
      <c r="BD274" s="215"/>
      <c r="BE274" s="215"/>
      <c r="BF274" s="366">
        <f t="shared" si="21"/>
        <v>1</v>
      </c>
      <c r="BG274" s="366">
        <f t="shared" si="22"/>
        <v>1</v>
      </c>
    </row>
    <row r="275" spans="2:59" s="58" customFormat="1" ht="96">
      <c r="B275" s="363" t="s">
        <v>677</v>
      </c>
      <c r="C275" s="720" t="s">
        <v>3660</v>
      </c>
      <c r="D275" s="855"/>
      <c r="E275" s="810"/>
      <c r="F275" s="810"/>
      <c r="G275" s="827"/>
      <c r="H275" s="827"/>
      <c r="I275" s="382" t="s">
        <v>1899</v>
      </c>
      <c r="J275" s="382" t="s">
        <v>998</v>
      </c>
      <c r="K275" s="382">
        <v>0.2</v>
      </c>
      <c r="L275" s="382" t="s">
        <v>684</v>
      </c>
      <c r="M275" s="382" t="s">
        <v>74</v>
      </c>
      <c r="N275" s="382" t="s">
        <v>1900</v>
      </c>
      <c r="O275" s="382" t="s">
        <v>1893</v>
      </c>
      <c r="P275" s="382" t="s">
        <v>1894</v>
      </c>
      <c r="Q275" s="383">
        <v>44197</v>
      </c>
      <c r="R275" s="383">
        <v>44561</v>
      </c>
      <c r="S275" s="382">
        <f t="shared" ref="S275:S351" si="24">+W275+Z275+AC275+AF275+AI275+AL275+AO275+AR275+AU275+AX275+BA275+BD275</f>
        <v>0</v>
      </c>
      <c r="T275" s="382">
        <v>3</v>
      </c>
      <c r="U275" s="384">
        <f t="shared" si="23"/>
        <v>3</v>
      </c>
      <c r="V275" s="382">
        <v>0</v>
      </c>
      <c r="W275" s="382">
        <v>0</v>
      </c>
      <c r="X275" s="382" t="s">
        <v>1895</v>
      </c>
      <c r="Y275" s="382">
        <v>0</v>
      </c>
      <c r="Z275" s="382">
        <v>0</v>
      </c>
      <c r="AA275" s="382" t="s">
        <v>1895</v>
      </c>
      <c r="AB275" s="382">
        <v>0</v>
      </c>
      <c r="AC275" s="382">
        <v>0</v>
      </c>
      <c r="AD275" s="385" t="s">
        <v>3661</v>
      </c>
      <c r="AE275" s="382">
        <v>0</v>
      </c>
      <c r="AF275" s="382">
        <v>0</v>
      </c>
      <c r="AG275" s="385" t="s">
        <v>3662</v>
      </c>
      <c r="AH275" s="382">
        <v>1</v>
      </c>
      <c r="AI275" s="401">
        <v>0</v>
      </c>
      <c r="AJ275" s="402" t="s">
        <v>3663</v>
      </c>
      <c r="AK275" s="382">
        <v>0</v>
      </c>
      <c r="AL275" s="610">
        <v>0</v>
      </c>
      <c r="AM275" s="611" t="s">
        <v>3664</v>
      </c>
      <c r="AN275" s="382">
        <v>2</v>
      </c>
      <c r="AO275" s="619">
        <v>0</v>
      </c>
      <c r="AP275" s="620" t="s">
        <v>3664</v>
      </c>
      <c r="AQ275" s="382">
        <v>0</v>
      </c>
      <c r="AR275" s="620">
        <v>0</v>
      </c>
      <c r="AS275" s="620" t="s">
        <v>1901</v>
      </c>
      <c r="AT275" s="382">
        <v>0</v>
      </c>
      <c r="AU275" s="388">
        <v>0</v>
      </c>
      <c r="AV275" s="389" t="s">
        <v>1902</v>
      </c>
      <c r="AW275" s="367">
        <v>0</v>
      </c>
      <c r="AX275" s="367"/>
      <c r="AY275" s="367"/>
      <c r="AZ275" s="367">
        <v>0</v>
      </c>
      <c r="BA275" s="367"/>
      <c r="BB275" s="367"/>
      <c r="BC275" s="213">
        <v>0</v>
      </c>
      <c r="BD275" s="215"/>
      <c r="BE275" s="215"/>
      <c r="BF275" s="366">
        <f t="shared" si="21"/>
        <v>3</v>
      </c>
      <c r="BG275" s="366">
        <f t="shared" si="22"/>
        <v>0</v>
      </c>
    </row>
    <row r="276" spans="2:59" s="58" customFormat="1" ht="36" customHeight="1">
      <c r="B276" s="363" t="s">
        <v>685</v>
      </c>
      <c r="C276" s="720" t="s">
        <v>3665</v>
      </c>
      <c r="D276" s="855"/>
      <c r="E276" s="810"/>
      <c r="F276" s="810"/>
      <c r="G276" s="827" t="s">
        <v>687</v>
      </c>
      <c r="H276" s="827" t="s">
        <v>1903</v>
      </c>
      <c r="I276" s="382" t="s">
        <v>1904</v>
      </c>
      <c r="J276" s="382" t="s">
        <v>998</v>
      </c>
      <c r="K276" s="382">
        <v>0.45</v>
      </c>
      <c r="L276" s="382" t="s">
        <v>684</v>
      </c>
      <c r="M276" s="382" t="s">
        <v>90</v>
      </c>
      <c r="N276" s="382" t="s">
        <v>1905</v>
      </c>
      <c r="O276" s="382" t="s">
        <v>1906</v>
      </c>
      <c r="P276" s="382" t="s">
        <v>1907</v>
      </c>
      <c r="Q276" s="383">
        <v>44197</v>
      </c>
      <c r="R276" s="383">
        <v>44561</v>
      </c>
      <c r="S276" s="382">
        <f t="shared" si="24"/>
        <v>0.74729999999999996</v>
      </c>
      <c r="T276" s="382">
        <v>1</v>
      </c>
      <c r="U276" s="384">
        <f t="shared" si="23"/>
        <v>1.0017999999999998</v>
      </c>
      <c r="V276" s="382">
        <v>8.3299999999999999E-2</v>
      </c>
      <c r="W276" s="405">
        <v>8.3000000000000004E-2</v>
      </c>
      <c r="X276" s="382" t="s">
        <v>3666</v>
      </c>
      <c r="Y276" s="382">
        <v>8.3299999999999999E-2</v>
      </c>
      <c r="Z276" s="405">
        <v>8.3000000000000004E-2</v>
      </c>
      <c r="AA276" s="382" t="s">
        <v>3666</v>
      </c>
      <c r="AB276" s="405">
        <v>8.3299999999999999E-2</v>
      </c>
      <c r="AC276" s="405">
        <v>8.3000000000000004E-2</v>
      </c>
      <c r="AD276" s="385" t="s">
        <v>1909</v>
      </c>
      <c r="AE276" s="405">
        <v>8.3299999999999999E-2</v>
      </c>
      <c r="AF276" s="395">
        <v>8.3299999999999999E-2</v>
      </c>
      <c r="AG276" s="385" t="s">
        <v>1909</v>
      </c>
      <c r="AH276" s="405">
        <v>8.3299999999999999E-2</v>
      </c>
      <c r="AI276" s="612">
        <v>8.3000000000000004E-2</v>
      </c>
      <c r="AJ276" s="402" t="s">
        <v>1909</v>
      </c>
      <c r="AK276" s="405">
        <v>8.3299999999999999E-2</v>
      </c>
      <c r="AL276" s="610" t="s">
        <v>1908</v>
      </c>
      <c r="AM276" s="611" t="s">
        <v>1909</v>
      </c>
      <c r="AN276" s="382">
        <v>8.3000000000000004E-2</v>
      </c>
      <c r="AO276" s="619">
        <v>8.3000000000000004E-2</v>
      </c>
      <c r="AP276" s="620" t="s">
        <v>3667</v>
      </c>
      <c r="AQ276" s="382">
        <v>8.3000000000000004E-2</v>
      </c>
      <c r="AR276" s="621">
        <v>8.3000000000000004E-2</v>
      </c>
      <c r="AS276" s="620" t="s">
        <v>1909</v>
      </c>
      <c r="AT276" s="382">
        <v>8.3000000000000004E-2</v>
      </c>
      <c r="AU276" s="388" t="s">
        <v>1908</v>
      </c>
      <c r="AV276" s="389" t="s">
        <v>1909</v>
      </c>
      <c r="AW276" s="367">
        <v>8.3000000000000004E-2</v>
      </c>
      <c r="AX276" s="367"/>
      <c r="AY276" s="367"/>
      <c r="AZ276" s="367">
        <v>8.3000000000000004E-2</v>
      </c>
      <c r="BA276" s="367"/>
      <c r="BB276" s="367"/>
      <c r="BC276" s="293">
        <v>8.6999999999999994E-2</v>
      </c>
      <c r="BD276" s="215"/>
      <c r="BE276" s="215"/>
      <c r="BF276" s="366">
        <f t="shared" si="21"/>
        <v>0.74879999999999991</v>
      </c>
      <c r="BG276" s="366">
        <f t="shared" si="22"/>
        <v>0.74729999999999996</v>
      </c>
    </row>
    <row r="277" spans="2:59" s="58" customFormat="1" ht="108">
      <c r="B277" s="363" t="s">
        <v>685</v>
      </c>
      <c r="C277" s="720" t="s">
        <v>3668</v>
      </c>
      <c r="D277" s="855"/>
      <c r="E277" s="810"/>
      <c r="F277" s="810"/>
      <c r="G277" s="827"/>
      <c r="H277" s="827"/>
      <c r="I277" s="382" t="s">
        <v>1910</v>
      </c>
      <c r="J277" s="382" t="s">
        <v>998</v>
      </c>
      <c r="K277" s="382">
        <v>0.35</v>
      </c>
      <c r="L277" s="382" t="s">
        <v>684</v>
      </c>
      <c r="M277" s="382" t="s">
        <v>74</v>
      </c>
      <c r="N277" s="382" t="s">
        <v>1911</v>
      </c>
      <c r="O277" s="382" t="s">
        <v>1906</v>
      </c>
      <c r="P277" s="382" t="s">
        <v>1912</v>
      </c>
      <c r="Q277" s="383">
        <v>44197</v>
      </c>
      <c r="R277" s="383">
        <v>44561</v>
      </c>
      <c r="S277" s="382">
        <f t="shared" si="24"/>
        <v>4</v>
      </c>
      <c r="T277" s="382">
        <v>4</v>
      </c>
      <c r="U277" s="384">
        <f t="shared" si="23"/>
        <v>4</v>
      </c>
      <c r="V277" s="382">
        <v>0</v>
      </c>
      <c r="W277" s="382">
        <v>1</v>
      </c>
      <c r="X277" s="382" t="s">
        <v>3669</v>
      </c>
      <c r="Y277" s="382">
        <v>1</v>
      </c>
      <c r="Z277" s="382">
        <v>0</v>
      </c>
      <c r="AA277" s="382" t="s">
        <v>1895</v>
      </c>
      <c r="AB277" s="382">
        <v>0</v>
      </c>
      <c r="AC277" s="382">
        <v>1</v>
      </c>
      <c r="AD277" s="385" t="s">
        <v>3670</v>
      </c>
      <c r="AE277" s="382">
        <v>0</v>
      </c>
      <c r="AF277" s="382">
        <v>0</v>
      </c>
      <c r="AG277" s="385" t="s">
        <v>1895</v>
      </c>
      <c r="AH277" s="382">
        <v>1</v>
      </c>
      <c r="AI277" s="401">
        <v>0</v>
      </c>
      <c r="AJ277" s="402" t="s">
        <v>3671</v>
      </c>
      <c r="AK277" s="382">
        <v>0</v>
      </c>
      <c r="AL277" s="610">
        <v>1</v>
      </c>
      <c r="AM277" s="613" t="s">
        <v>3672</v>
      </c>
      <c r="AN277" s="382">
        <v>0</v>
      </c>
      <c r="AO277" s="619">
        <v>0</v>
      </c>
      <c r="AP277" s="620" t="s">
        <v>3673</v>
      </c>
      <c r="AQ277" s="382">
        <v>1</v>
      </c>
      <c r="AR277" s="620">
        <v>1</v>
      </c>
      <c r="AS277" s="620" t="s">
        <v>1913</v>
      </c>
      <c r="AT277" s="382">
        <v>0</v>
      </c>
      <c r="AU277" s="388">
        <v>0</v>
      </c>
      <c r="AV277" s="389" t="s">
        <v>1914</v>
      </c>
      <c r="AW277" s="367">
        <v>0</v>
      </c>
      <c r="AX277" s="367"/>
      <c r="AY277" s="367"/>
      <c r="AZ277" s="367">
        <v>1</v>
      </c>
      <c r="BA277" s="367"/>
      <c r="BB277" s="367"/>
      <c r="BC277" s="213">
        <v>0</v>
      </c>
      <c r="BD277" s="215"/>
      <c r="BE277" s="215"/>
      <c r="BF277" s="366">
        <f t="shared" si="21"/>
        <v>3</v>
      </c>
      <c r="BG277" s="366">
        <f t="shared" si="22"/>
        <v>4</v>
      </c>
    </row>
    <row r="278" spans="2:59" s="58" customFormat="1" ht="108">
      <c r="B278" s="363" t="s">
        <v>685</v>
      </c>
      <c r="C278" s="720" t="s">
        <v>3674</v>
      </c>
      <c r="D278" s="855"/>
      <c r="E278" s="810"/>
      <c r="F278" s="810"/>
      <c r="G278" s="827"/>
      <c r="H278" s="827"/>
      <c r="I278" s="382" t="s">
        <v>1915</v>
      </c>
      <c r="J278" s="382" t="s">
        <v>998</v>
      </c>
      <c r="K278" s="382">
        <v>0.2</v>
      </c>
      <c r="L278" s="382" t="s">
        <v>684</v>
      </c>
      <c r="M278" s="382" t="s">
        <v>74</v>
      </c>
      <c r="N278" s="382" t="s">
        <v>458</v>
      </c>
      <c r="O278" s="382" t="s">
        <v>1893</v>
      </c>
      <c r="P278" s="382" t="s">
        <v>1912</v>
      </c>
      <c r="Q278" s="383">
        <v>44197</v>
      </c>
      <c r="R278" s="383">
        <v>44561</v>
      </c>
      <c r="S278" s="382">
        <f t="shared" si="24"/>
        <v>2</v>
      </c>
      <c r="T278" s="382">
        <v>2</v>
      </c>
      <c r="U278" s="384">
        <f t="shared" si="23"/>
        <v>2</v>
      </c>
      <c r="V278" s="382">
        <v>0</v>
      </c>
      <c r="W278" s="382">
        <v>0</v>
      </c>
      <c r="X278" s="382" t="s">
        <v>1895</v>
      </c>
      <c r="Y278" s="382">
        <v>0</v>
      </c>
      <c r="Z278" s="382">
        <v>1</v>
      </c>
      <c r="AA278" s="382" t="s">
        <v>3675</v>
      </c>
      <c r="AB278" s="382">
        <v>1</v>
      </c>
      <c r="AC278" s="382">
        <v>0</v>
      </c>
      <c r="AD278" s="385" t="s">
        <v>3676</v>
      </c>
      <c r="AE278" s="382">
        <v>0</v>
      </c>
      <c r="AF278" s="382">
        <v>0</v>
      </c>
      <c r="AG278" s="385" t="s">
        <v>3677</v>
      </c>
      <c r="AH278" s="382">
        <v>0</v>
      </c>
      <c r="AI278" s="401">
        <v>0</v>
      </c>
      <c r="AJ278" s="402" t="s">
        <v>3678</v>
      </c>
      <c r="AK278" s="382">
        <v>0</v>
      </c>
      <c r="AL278" s="610">
        <v>0</v>
      </c>
      <c r="AM278" s="613" t="s">
        <v>3678</v>
      </c>
      <c r="AN278" s="382">
        <v>0</v>
      </c>
      <c r="AO278" s="619">
        <v>0</v>
      </c>
      <c r="AP278" s="620" t="s">
        <v>3679</v>
      </c>
      <c r="AQ278" s="382">
        <v>0</v>
      </c>
      <c r="AR278" s="620">
        <v>1</v>
      </c>
      <c r="AS278" s="620" t="s">
        <v>1916</v>
      </c>
      <c r="AT278" s="382">
        <v>1</v>
      </c>
      <c r="AU278" s="388">
        <v>0</v>
      </c>
      <c r="AV278" s="389" t="s">
        <v>1917</v>
      </c>
      <c r="AW278" s="367">
        <v>0</v>
      </c>
      <c r="AX278" s="367"/>
      <c r="AY278" s="367"/>
      <c r="AZ278" s="367">
        <v>0</v>
      </c>
      <c r="BA278" s="367"/>
      <c r="BB278" s="367"/>
      <c r="BC278" s="213">
        <v>0</v>
      </c>
      <c r="BD278" s="215"/>
      <c r="BE278" s="215"/>
      <c r="BF278" s="366">
        <f t="shared" si="21"/>
        <v>2</v>
      </c>
      <c r="BG278" s="366">
        <f t="shared" si="22"/>
        <v>2</v>
      </c>
    </row>
    <row r="279" spans="2:59" s="58" customFormat="1" ht="36" customHeight="1">
      <c r="B279" s="363" t="s">
        <v>693</v>
      </c>
      <c r="C279" s="720" t="s">
        <v>3680</v>
      </c>
      <c r="D279" s="855"/>
      <c r="E279" s="810"/>
      <c r="F279" s="810"/>
      <c r="G279" s="827" t="s">
        <v>694</v>
      </c>
      <c r="H279" s="827" t="s">
        <v>1918</v>
      </c>
      <c r="I279" s="382" t="s">
        <v>1919</v>
      </c>
      <c r="J279" s="382" t="s">
        <v>998</v>
      </c>
      <c r="K279" s="382">
        <v>0.3</v>
      </c>
      <c r="L279" s="382" t="s">
        <v>684</v>
      </c>
      <c r="M279" s="382" t="s">
        <v>74</v>
      </c>
      <c r="N279" s="382" t="s">
        <v>1920</v>
      </c>
      <c r="O279" s="382" t="s">
        <v>1893</v>
      </c>
      <c r="P279" s="382" t="s">
        <v>1912</v>
      </c>
      <c r="Q279" s="383">
        <v>44197</v>
      </c>
      <c r="R279" s="383">
        <v>44561</v>
      </c>
      <c r="S279" s="382">
        <f t="shared" si="24"/>
        <v>6</v>
      </c>
      <c r="T279" s="382">
        <v>3</v>
      </c>
      <c r="U279" s="384">
        <f t="shared" si="23"/>
        <v>3</v>
      </c>
      <c r="V279" s="382">
        <v>0</v>
      </c>
      <c r="W279" s="382">
        <v>0</v>
      </c>
      <c r="X279" s="382" t="s">
        <v>3681</v>
      </c>
      <c r="Y279" s="382">
        <v>0</v>
      </c>
      <c r="Z279" s="382">
        <v>1</v>
      </c>
      <c r="AA279" s="382" t="s">
        <v>3682</v>
      </c>
      <c r="AB279" s="382">
        <v>1</v>
      </c>
      <c r="AC279" s="382">
        <v>1</v>
      </c>
      <c r="AD279" s="385" t="s">
        <v>3683</v>
      </c>
      <c r="AE279" s="382">
        <v>1</v>
      </c>
      <c r="AF279" s="382">
        <v>1</v>
      </c>
      <c r="AG279" s="385" t="s">
        <v>3684</v>
      </c>
      <c r="AH279" s="382">
        <v>1</v>
      </c>
      <c r="AI279" s="401">
        <v>1</v>
      </c>
      <c r="AJ279" s="402" t="s">
        <v>3685</v>
      </c>
      <c r="AK279" s="382">
        <v>0</v>
      </c>
      <c r="AL279" s="610">
        <v>0</v>
      </c>
      <c r="AM279" s="611" t="s">
        <v>3686</v>
      </c>
      <c r="AN279" s="382">
        <v>0</v>
      </c>
      <c r="AO279" s="619">
        <v>1</v>
      </c>
      <c r="AP279" s="620" t="s">
        <v>3687</v>
      </c>
      <c r="AQ279" s="382">
        <v>0</v>
      </c>
      <c r="AR279" s="620">
        <v>0</v>
      </c>
      <c r="AS279" s="620" t="s">
        <v>1921</v>
      </c>
      <c r="AT279" s="382">
        <v>0</v>
      </c>
      <c r="AU279" s="388">
        <v>1</v>
      </c>
      <c r="AV279" s="389" t="s">
        <v>1922</v>
      </c>
      <c r="AW279" s="367">
        <v>0</v>
      </c>
      <c r="AX279" s="367"/>
      <c r="AY279" s="367"/>
      <c r="AZ279" s="367">
        <v>0</v>
      </c>
      <c r="BA279" s="367"/>
      <c r="BB279" s="367"/>
      <c r="BC279" s="213">
        <v>0</v>
      </c>
      <c r="BD279" s="215"/>
      <c r="BE279" s="215"/>
      <c r="BF279" s="366">
        <f t="shared" si="21"/>
        <v>3</v>
      </c>
      <c r="BG279" s="366">
        <f t="shared" si="22"/>
        <v>6</v>
      </c>
    </row>
    <row r="280" spans="2:59" s="58" customFormat="1" ht="84">
      <c r="B280" s="363" t="s">
        <v>693</v>
      </c>
      <c r="C280" s="720" t="s">
        <v>3688</v>
      </c>
      <c r="D280" s="855"/>
      <c r="E280" s="810"/>
      <c r="F280" s="810"/>
      <c r="G280" s="827"/>
      <c r="H280" s="827"/>
      <c r="I280" s="382" t="s">
        <v>1923</v>
      </c>
      <c r="J280" s="382" t="s">
        <v>998</v>
      </c>
      <c r="K280" s="382">
        <v>0.2</v>
      </c>
      <c r="L280" s="382" t="s">
        <v>684</v>
      </c>
      <c r="M280" s="382" t="s">
        <v>74</v>
      </c>
      <c r="N280" s="382" t="s">
        <v>1924</v>
      </c>
      <c r="O280" s="382" t="s">
        <v>1893</v>
      </c>
      <c r="P280" s="382" t="s">
        <v>1912</v>
      </c>
      <c r="Q280" s="383">
        <v>44197</v>
      </c>
      <c r="R280" s="383">
        <v>44561</v>
      </c>
      <c r="S280" s="382">
        <f t="shared" si="24"/>
        <v>3</v>
      </c>
      <c r="T280" s="382">
        <v>3</v>
      </c>
      <c r="U280" s="384">
        <f t="shared" si="23"/>
        <v>3</v>
      </c>
      <c r="V280" s="382">
        <v>0</v>
      </c>
      <c r="W280" s="382">
        <v>0</v>
      </c>
      <c r="X280" s="382" t="s">
        <v>1895</v>
      </c>
      <c r="Y280" s="382">
        <v>0</v>
      </c>
      <c r="Z280" s="382">
        <v>0</v>
      </c>
      <c r="AA280" s="382" t="s">
        <v>1895</v>
      </c>
      <c r="AB280" s="382">
        <v>0</v>
      </c>
      <c r="AC280" s="382">
        <v>0</v>
      </c>
      <c r="AD280" s="385" t="s">
        <v>1895</v>
      </c>
      <c r="AE280" s="382">
        <v>0</v>
      </c>
      <c r="AF280" s="382">
        <v>0</v>
      </c>
      <c r="AG280" s="385" t="s">
        <v>1895</v>
      </c>
      <c r="AH280" s="382">
        <v>1</v>
      </c>
      <c r="AI280" s="401">
        <v>1</v>
      </c>
      <c r="AJ280" s="402" t="s">
        <v>3689</v>
      </c>
      <c r="AK280" s="382">
        <v>0</v>
      </c>
      <c r="AL280" s="610">
        <v>0</v>
      </c>
      <c r="AM280" s="611" t="s">
        <v>1895</v>
      </c>
      <c r="AN280" s="382">
        <v>0</v>
      </c>
      <c r="AO280" s="619">
        <v>0</v>
      </c>
      <c r="AP280" s="620" t="s">
        <v>1895</v>
      </c>
      <c r="AQ280" s="382">
        <v>1</v>
      </c>
      <c r="AR280" s="620">
        <v>0</v>
      </c>
      <c r="AS280" s="620" t="s">
        <v>1895</v>
      </c>
      <c r="AT280" s="382">
        <v>0</v>
      </c>
      <c r="AU280" s="388">
        <v>2</v>
      </c>
      <c r="AV280" s="389" t="s">
        <v>1925</v>
      </c>
      <c r="AW280" s="367">
        <v>1</v>
      </c>
      <c r="AX280" s="367"/>
      <c r="AY280" s="367"/>
      <c r="AZ280" s="367">
        <v>0</v>
      </c>
      <c r="BA280" s="367"/>
      <c r="BB280" s="367"/>
      <c r="BC280" s="213">
        <v>0</v>
      </c>
      <c r="BD280" s="215"/>
      <c r="BE280" s="215"/>
      <c r="BF280" s="366">
        <f t="shared" si="21"/>
        <v>2</v>
      </c>
      <c r="BG280" s="366">
        <f t="shared" si="22"/>
        <v>3</v>
      </c>
    </row>
    <row r="281" spans="2:59" s="58" customFormat="1" ht="132">
      <c r="B281" s="363" t="s">
        <v>693</v>
      </c>
      <c r="C281" s="720" t="s">
        <v>3690</v>
      </c>
      <c r="D281" s="855"/>
      <c r="E281" s="810"/>
      <c r="F281" s="810"/>
      <c r="G281" s="827"/>
      <c r="H281" s="827"/>
      <c r="I281" s="382" t="s">
        <v>1926</v>
      </c>
      <c r="J281" s="382" t="s">
        <v>998</v>
      </c>
      <c r="K281" s="382">
        <v>0.25</v>
      </c>
      <c r="L281" s="382" t="s">
        <v>684</v>
      </c>
      <c r="M281" s="382" t="s">
        <v>74</v>
      </c>
      <c r="N281" s="382" t="s">
        <v>1927</v>
      </c>
      <c r="O281" s="382" t="s">
        <v>1893</v>
      </c>
      <c r="P281" s="382" t="s">
        <v>1912</v>
      </c>
      <c r="Q281" s="383">
        <v>44197</v>
      </c>
      <c r="R281" s="383">
        <v>44561</v>
      </c>
      <c r="S281" s="382">
        <f t="shared" si="24"/>
        <v>6</v>
      </c>
      <c r="T281" s="382">
        <v>10</v>
      </c>
      <c r="U281" s="384">
        <f t="shared" si="23"/>
        <v>10</v>
      </c>
      <c r="V281" s="382">
        <v>1</v>
      </c>
      <c r="W281" s="382">
        <v>0</v>
      </c>
      <c r="X281" s="382" t="s">
        <v>1895</v>
      </c>
      <c r="Y281" s="382">
        <v>1</v>
      </c>
      <c r="Z281" s="382">
        <v>0</v>
      </c>
      <c r="AA281" s="382" t="s">
        <v>3691</v>
      </c>
      <c r="AB281" s="382">
        <v>0</v>
      </c>
      <c r="AC281" s="382">
        <v>2</v>
      </c>
      <c r="AD281" s="385" t="s">
        <v>3692</v>
      </c>
      <c r="AE281" s="382">
        <v>0</v>
      </c>
      <c r="AF281" s="382">
        <v>2</v>
      </c>
      <c r="AG281" s="385" t="s">
        <v>3693</v>
      </c>
      <c r="AH281" s="382">
        <v>1</v>
      </c>
      <c r="AI281" s="401">
        <v>2</v>
      </c>
      <c r="AJ281" s="402" t="s">
        <v>3694</v>
      </c>
      <c r="AK281" s="382">
        <v>1</v>
      </c>
      <c r="AL281" s="610">
        <v>0</v>
      </c>
      <c r="AM281" s="613" t="s">
        <v>3695</v>
      </c>
      <c r="AN281" s="382">
        <v>2</v>
      </c>
      <c r="AO281" s="619">
        <v>0</v>
      </c>
      <c r="AP281" s="620" t="s">
        <v>3696</v>
      </c>
      <c r="AQ281" s="382">
        <v>1</v>
      </c>
      <c r="AR281" s="620">
        <v>0</v>
      </c>
      <c r="AS281" s="620" t="s">
        <v>1928</v>
      </c>
      <c r="AT281" s="382">
        <v>1</v>
      </c>
      <c r="AU281" s="388">
        <v>0</v>
      </c>
      <c r="AV281" s="389" t="s">
        <v>1929</v>
      </c>
      <c r="AW281" s="367">
        <v>1</v>
      </c>
      <c r="AX281" s="367"/>
      <c r="AY281" s="367"/>
      <c r="AZ281" s="367">
        <v>1</v>
      </c>
      <c r="BA281" s="367"/>
      <c r="BB281" s="367"/>
      <c r="BC281" s="213">
        <v>0</v>
      </c>
      <c r="BD281" s="215"/>
      <c r="BE281" s="215"/>
      <c r="BF281" s="366">
        <f t="shared" si="21"/>
        <v>8</v>
      </c>
      <c r="BG281" s="366">
        <f t="shared" si="22"/>
        <v>6</v>
      </c>
    </row>
    <row r="282" spans="2:59" s="58" customFormat="1" ht="180">
      <c r="B282" s="363" t="s">
        <v>693</v>
      </c>
      <c r="C282" s="720" t="s">
        <v>3697</v>
      </c>
      <c r="D282" s="855"/>
      <c r="E282" s="810"/>
      <c r="F282" s="810"/>
      <c r="G282" s="827"/>
      <c r="H282" s="827"/>
      <c r="I282" s="382" t="s">
        <v>1930</v>
      </c>
      <c r="J282" s="382" t="s">
        <v>998</v>
      </c>
      <c r="K282" s="382">
        <v>0.25</v>
      </c>
      <c r="L282" s="382" t="s">
        <v>684</v>
      </c>
      <c r="M282" s="382" t="s">
        <v>74</v>
      </c>
      <c r="N282" s="382" t="s">
        <v>1931</v>
      </c>
      <c r="O282" s="382" t="s">
        <v>1893</v>
      </c>
      <c r="P282" s="382" t="s">
        <v>1912</v>
      </c>
      <c r="Q282" s="383">
        <v>44197</v>
      </c>
      <c r="R282" s="383">
        <v>44561</v>
      </c>
      <c r="S282" s="382">
        <f t="shared" si="24"/>
        <v>11</v>
      </c>
      <c r="T282" s="382">
        <v>7</v>
      </c>
      <c r="U282" s="384">
        <f t="shared" si="23"/>
        <v>7</v>
      </c>
      <c r="V282" s="382">
        <v>1</v>
      </c>
      <c r="W282" s="382">
        <v>1</v>
      </c>
      <c r="X282" s="382" t="s">
        <v>3698</v>
      </c>
      <c r="Y282" s="382">
        <v>0</v>
      </c>
      <c r="Z282" s="382">
        <v>0</v>
      </c>
      <c r="AA282" s="382" t="s">
        <v>1895</v>
      </c>
      <c r="AB282" s="382">
        <v>1</v>
      </c>
      <c r="AC282" s="382">
        <v>4</v>
      </c>
      <c r="AD282" s="385" t="s">
        <v>3699</v>
      </c>
      <c r="AE282" s="382">
        <v>0</v>
      </c>
      <c r="AF282" s="382">
        <v>2</v>
      </c>
      <c r="AG282" s="385" t="s">
        <v>3700</v>
      </c>
      <c r="AH282" s="382">
        <v>1</v>
      </c>
      <c r="AI282" s="401">
        <v>1</v>
      </c>
      <c r="AJ282" s="402" t="s">
        <v>3701</v>
      </c>
      <c r="AK282" s="382">
        <v>0</v>
      </c>
      <c r="AL282" s="610">
        <v>0</v>
      </c>
      <c r="AM282" s="611" t="s">
        <v>3702</v>
      </c>
      <c r="AN282" s="382">
        <v>1</v>
      </c>
      <c r="AO282" s="619">
        <v>1</v>
      </c>
      <c r="AP282" s="620" t="s">
        <v>3703</v>
      </c>
      <c r="AQ282" s="382">
        <v>0</v>
      </c>
      <c r="AR282" s="620">
        <v>1</v>
      </c>
      <c r="AS282" s="620" t="s">
        <v>1932</v>
      </c>
      <c r="AT282" s="382">
        <v>1</v>
      </c>
      <c r="AU282" s="388">
        <v>1</v>
      </c>
      <c r="AV282" s="389" t="s">
        <v>1933</v>
      </c>
      <c r="AW282" s="367">
        <v>0</v>
      </c>
      <c r="AX282" s="367"/>
      <c r="AY282" s="367"/>
      <c r="AZ282" s="367">
        <v>1</v>
      </c>
      <c r="BA282" s="367"/>
      <c r="BB282" s="367"/>
      <c r="BC282" s="213">
        <v>1</v>
      </c>
      <c r="BD282" s="215"/>
      <c r="BE282" s="215"/>
      <c r="BF282" s="366">
        <f t="shared" si="21"/>
        <v>5</v>
      </c>
      <c r="BG282" s="366">
        <f t="shared" si="22"/>
        <v>11</v>
      </c>
    </row>
    <row r="283" spans="2:59" s="58" customFormat="1" ht="98.25" customHeight="1">
      <c r="B283" s="363" t="s">
        <v>698</v>
      </c>
      <c r="C283" s="720" t="s">
        <v>3704</v>
      </c>
      <c r="D283" s="855"/>
      <c r="E283" s="810"/>
      <c r="F283" s="810"/>
      <c r="G283" s="382" t="s">
        <v>699</v>
      </c>
      <c r="H283" s="382" t="s">
        <v>1934</v>
      </c>
      <c r="I283" s="382" t="s">
        <v>1935</v>
      </c>
      <c r="J283" s="382" t="s">
        <v>998</v>
      </c>
      <c r="K283" s="382">
        <v>1</v>
      </c>
      <c r="L283" s="382" t="s">
        <v>684</v>
      </c>
      <c r="M283" s="382" t="s">
        <v>74</v>
      </c>
      <c r="N283" s="382" t="s">
        <v>1936</v>
      </c>
      <c r="O283" s="382" t="s">
        <v>1937</v>
      </c>
      <c r="P283" s="382" t="s">
        <v>1912</v>
      </c>
      <c r="Q283" s="383">
        <v>44197</v>
      </c>
      <c r="R283" s="383">
        <v>44561</v>
      </c>
      <c r="S283" s="382">
        <f t="shared" si="24"/>
        <v>3</v>
      </c>
      <c r="T283" s="382">
        <v>3</v>
      </c>
      <c r="U283" s="384">
        <f t="shared" si="23"/>
        <v>3</v>
      </c>
      <c r="V283" s="382">
        <v>0</v>
      </c>
      <c r="W283" s="382">
        <v>0</v>
      </c>
      <c r="X283" s="382" t="s">
        <v>1895</v>
      </c>
      <c r="Y283" s="382">
        <v>0</v>
      </c>
      <c r="Z283" s="382">
        <v>0</v>
      </c>
      <c r="AA283" s="382" t="s">
        <v>3705</v>
      </c>
      <c r="AB283" s="382">
        <v>1</v>
      </c>
      <c r="AC283" s="382">
        <v>1</v>
      </c>
      <c r="AD283" s="385" t="s">
        <v>3706</v>
      </c>
      <c r="AE283" s="382">
        <v>0</v>
      </c>
      <c r="AF283" s="382">
        <v>0</v>
      </c>
      <c r="AG283" s="385" t="s">
        <v>3707</v>
      </c>
      <c r="AH283" s="382">
        <v>0</v>
      </c>
      <c r="AI283" s="401">
        <v>0</v>
      </c>
      <c r="AJ283" s="402" t="s">
        <v>3708</v>
      </c>
      <c r="AK283" s="382">
        <v>0</v>
      </c>
      <c r="AL283" s="610">
        <v>1</v>
      </c>
      <c r="AM283" s="613" t="s">
        <v>3709</v>
      </c>
      <c r="AN283" s="382">
        <v>1</v>
      </c>
      <c r="AO283" s="619">
        <v>1</v>
      </c>
      <c r="AP283" s="620" t="s">
        <v>3710</v>
      </c>
      <c r="AQ283" s="382">
        <v>0</v>
      </c>
      <c r="AR283" s="620">
        <v>0</v>
      </c>
      <c r="AS283" s="620" t="s">
        <v>1895</v>
      </c>
      <c r="AT283" s="382">
        <v>0</v>
      </c>
      <c r="AU283" s="388">
        <v>0</v>
      </c>
      <c r="AV283" s="389" t="s">
        <v>1938</v>
      </c>
      <c r="AW283" s="367">
        <v>1</v>
      </c>
      <c r="AX283" s="367"/>
      <c r="AY283" s="367"/>
      <c r="AZ283" s="367">
        <v>0</v>
      </c>
      <c r="BA283" s="367"/>
      <c r="BB283" s="367"/>
      <c r="BC283" s="213">
        <v>0</v>
      </c>
      <c r="BD283" s="215"/>
      <c r="BE283" s="215"/>
      <c r="BF283" s="366">
        <f t="shared" si="21"/>
        <v>2</v>
      </c>
      <c r="BG283" s="366">
        <f t="shared" si="22"/>
        <v>3</v>
      </c>
    </row>
    <row r="284" spans="2:59" s="58" customFormat="1" ht="56.25" customHeight="1">
      <c r="B284" s="363" t="s">
        <v>703</v>
      </c>
      <c r="C284" s="720" t="s">
        <v>3711</v>
      </c>
      <c r="D284" s="855"/>
      <c r="E284" s="810"/>
      <c r="F284" s="810"/>
      <c r="G284" s="827" t="s">
        <v>704</v>
      </c>
      <c r="H284" s="827" t="s">
        <v>1939</v>
      </c>
      <c r="I284" s="382" t="s">
        <v>1940</v>
      </c>
      <c r="J284" s="382" t="s">
        <v>1039</v>
      </c>
      <c r="K284" s="382">
        <v>0.4</v>
      </c>
      <c r="L284" s="382" t="s">
        <v>708</v>
      </c>
      <c r="M284" s="382" t="s">
        <v>74</v>
      </c>
      <c r="N284" s="382" t="s">
        <v>1931</v>
      </c>
      <c r="O284" s="382" t="s">
        <v>1893</v>
      </c>
      <c r="P284" s="382" t="s">
        <v>1912</v>
      </c>
      <c r="Q284" s="383">
        <v>44197</v>
      </c>
      <c r="R284" s="383">
        <v>44561</v>
      </c>
      <c r="S284" s="382">
        <f t="shared" si="24"/>
        <v>4</v>
      </c>
      <c r="T284" s="382">
        <v>3</v>
      </c>
      <c r="U284" s="384">
        <f t="shared" si="23"/>
        <v>3</v>
      </c>
      <c r="V284" s="382">
        <v>0</v>
      </c>
      <c r="W284" s="382">
        <v>0</v>
      </c>
      <c r="X284" s="382" t="s">
        <v>1895</v>
      </c>
      <c r="Y284" s="382">
        <v>0</v>
      </c>
      <c r="Z284" s="382">
        <v>1</v>
      </c>
      <c r="AA284" s="382" t="s">
        <v>3712</v>
      </c>
      <c r="AB284" s="382">
        <v>0</v>
      </c>
      <c r="AC284" s="382">
        <v>1</v>
      </c>
      <c r="AD284" s="385" t="s">
        <v>3713</v>
      </c>
      <c r="AE284" s="382">
        <v>0</v>
      </c>
      <c r="AF284" s="382">
        <v>0</v>
      </c>
      <c r="AG284" s="385" t="s">
        <v>3714</v>
      </c>
      <c r="AH284" s="382">
        <v>0</v>
      </c>
      <c r="AI284" s="382">
        <v>0</v>
      </c>
      <c r="AJ284" s="385" t="s">
        <v>3715</v>
      </c>
      <c r="AK284" s="382">
        <v>0</v>
      </c>
      <c r="AL284" s="610">
        <v>0</v>
      </c>
      <c r="AM284" s="611" t="s">
        <v>3716</v>
      </c>
      <c r="AN284" s="382">
        <v>0</v>
      </c>
      <c r="AO284" s="619">
        <v>0</v>
      </c>
      <c r="AP284" s="620" t="s">
        <v>248</v>
      </c>
      <c r="AQ284" s="382">
        <v>0</v>
      </c>
      <c r="AR284" s="620">
        <v>1</v>
      </c>
      <c r="AS284" s="620" t="s">
        <v>1941</v>
      </c>
      <c r="AT284" s="382">
        <v>0</v>
      </c>
      <c r="AU284" s="388">
        <v>1</v>
      </c>
      <c r="AV284" s="389" t="s">
        <v>1942</v>
      </c>
      <c r="AW284" s="371">
        <v>0</v>
      </c>
      <c r="AX284" s="371"/>
      <c r="AY284" s="371"/>
      <c r="AZ284" s="371">
        <v>3</v>
      </c>
      <c r="BA284" s="371"/>
      <c r="BB284" s="371"/>
      <c r="BC284" s="371">
        <v>0</v>
      </c>
      <c r="BD284" s="40"/>
      <c r="BE284" s="40"/>
      <c r="BF284" s="366">
        <f t="shared" si="21"/>
        <v>0</v>
      </c>
      <c r="BG284" s="366">
        <f t="shared" si="22"/>
        <v>4</v>
      </c>
    </row>
    <row r="285" spans="2:59" s="58" customFormat="1" ht="124.5" customHeight="1">
      <c r="B285" s="363" t="s">
        <v>703</v>
      </c>
      <c r="C285" s="720" t="s">
        <v>3717</v>
      </c>
      <c r="D285" s="855"/>
      <c r="E285" s="810"/>
      <c r="F285" s="810"/>
      <c r="G285" s="827"/>
      <c r="H285" s="827"/>
      <c r="I285" s="382" t="s">
        <v>1943</v>
      </c>
      <c r="J285" s="382" t="s">
        <v>998</v>
      </c>
      <c r="K285" s="382">
        <v>0.5</v>
      </c>
      <c r="L285" s="382" t="s">
        <v>714</v>
      </c>
      <c r="M285" s="382" t="s">
        <v>74</v>
      </c>
      <c r="N285" s="382" t="s">
        <v>1931</v>
      </c>
      <c r="O285" s="382" t="s">
        <v>1893</v>
      </c>
      <c r="P285" s="382" t="s">
        <v>1912</v>
      </c>
      <c r="Q285" s="383">
        <v>44197</v>
      </c>
      <c r="R285" s="383">
        <v>44561</v>
      </c>
      <c r="S285" s="382">
        <f t="shared" si="24"/>
        <v>4</v>
      </c>
      <c r="T285" s="382">
        <v>5</v>
      </c>
      <c r="U285" s="384">
        <f t="shared" si="23"/>
        <v>5</v>
      </c>
      <c r="V285" s="382">
        <v>0</v>
      </c>
      <c r="W285" s="382">
        <v>0</v>
      </c>
      <c r="X285" s="382" t="s">
        <v>1895</v>
      </c>
      <c r="Y285" s="382">
        <v>0</v>
      </c>
      <c r="Z285" s="382">
        <v>1</v>
      </c>
      <c r="AA285" s="382" t="s">
        <v>3718</v>
      </c>
      <c r="AB285" s="382">
        <v>0</v>
      </c>
      <c r="AC285" s="382">
        <v>0</v>
      </c>
      <c r="AD285" s="385" t="s">
        <v>3719</v>
      </c>
      <c r="AE285" s="382">
        <v>0</v>
      </c>
      <c r="AF285" s="382">
        <v>1</v>
      </c>
      <c r="AG285" s="385" t="s">
        <v>3720</v>
      </c>
      <c r="AH285" s="382">
        <v>0</v>
      </c>
      <c r="AI285" s="401">
        <v>1</v>
      </c>
      <c r="AJ285" s="402" t="s">
        <v>3721</v>
      </c>
      <c r="AK285" s="382">
        <v>0</v>
      </c>
      <c r="AL285" s="610">
        <v>0</v>
      </c>
      <c r="AM285" s="611" t="s">
        <v>3722</v>
      </c>
      <c r="AN285" s="382">
        <v>0</v>
      </c>
      <c r="AO285" s="619">
        <v>1</v>
      </c>
      <c r="AP285" s="620" t="s">
        <v>3723</v>
      </c>
      <c r="AQ285" s="382">
        <v>0</v>
      </c>
      <c r="AR285" s="620">
        <v>0</v>
      </c>
      <c r="AS285" s="620" t="s">
        <v>1944</v>
      </c>
      <c r="AT285" s="382">
        <v>0</v>
      </c>
      <c r="AU285" s="388">
        <v>0</v>
      </c>
      <c r="AV285" s="389" t="s">
        <v>1945</v>
      </c>
      <c r="AW285" s="367">
        <v>0</v>
      </c>
      <c r="AX285" s="367"/>
      <c r="AY285" s="367"/>
      <c r="AZ285" s="367">
        <v>0</v>
      </c>
      <c r="BA285" s="367"/>
      <c r="BB285" s="367"/>
      <c r="BC285" s="213">
        <v>5</v>
      </c>
      <c r="BD285" s="215"/>
      <c r="BE285" s="215"/>
      <c r="BF285" s="366">
        <f t="shared" si="21"/>
        <v>0</v>
      </c>
      <c r="BG285" s="366">
        <f t="shared" si="22"/>
        <v>4</v>
      </c>
    </row>
    <row r="286" spans="2:59" s="58" customFormat="1" ht="156">
      <c r="B286" s="363" t="s">
        <v>703</v>
      </c>
      <c r="C286" s="720" t="s">
        <v>3724</v>
      </c>
      <c r="D286" s="855"/>
      <c r="E286" s="810"/>
      <c r="F286" s="810"/>
      <c r="G286" s="827"/>
      <c r="H286" s="827"/>
      <c r="I286" s="382" t="s">
        <v>1946</v>
      </c>
      <c r="J286" s="382" t="s">
        <v>998</v>
      </c>
      <c r="K286" s="382">
        <v>0.1</v>
      </c>
      <c r="L286" s="382" t="s">
        <v>683</v>
      </c>
      <c r="M286" s="382" t="s">
        <v>74</v>
      </c>
      <c r="N286" s="382" t="s">
        <v>1931</v>
      </c>
      <c r="O286" s="382" t="s">
        <v>1893</v>
      </c>
      <c r="P286" s="382" t="s">
        <v>1912</v>
      </c>
      <c r="Q286" s="383">
        <v>44197</v>
      </c>
      <c r="R286" s="383">
        <v>44561</v>
      </c>
      <c r="S286" s="382">
        <f t="shared" si="24"/>
        <v>5</v>
      </c>
      <c r="T286" s="382">
        <v>3</v>
      </c>
      <c r="U286" s="384">
        <f t="shared" si="23"/>
        <v>3</v>
      </c>
      <c r="V286" s="382">
        <v>0</v>
      </c>
      <c r="W286" s="382">
        <v>0</v>
      </c>
      <c r="X286" s="382" t="s">
        <v>1895</v>
      </c>
      <c r="Y286" s="382">
        <v>0</v>
      </c>
      <c r="Z286" s="382">
        <v>0</v>
      </c>
      <c r="AA286" s="382" t="s">
        <v>3725</v>
      </c>
      <c r="AB286" s="382">
        <v>0</v>
      </c>
      <c r="AC286" s="382">
        <v>1</v>
      </c>
      <c r="AD286" s="385" t="s">
        <v>3726</v>
      </c>
      <c r="AE286" s="382">
        <v>0</v>
      </c>
      <c r="AF286" s="382">
        <v>1</v>
      </c>
      <c r="AG286" s="385" t="s">
        <v>3727</v>
      </c>
      <c r="AH286" s="382">
        <v>0</v>
      </c>
      <c r="AI286" s="401">
        <v>0</v>
      </c>
      <c r="AJ286" s="402" t="s">
        <v>1895</v>
      </c>
      <c r="AK286" s="382">
        <v>0</v>
      </c>
      <c r="AL286" s="610">
        <v>1</v>
      </c>
      <c r="AM286" s="611" t="s">
        <v>3728</v>
      </c>
      <c r="AN286" s="382">
        <v>0</v>
      </c>
      <c r="AO286" s="619">
        <v>1</v>
      </c>
      <c r="AP286" s="620" t="s">
        <v>3729</v>
      </c>
      <c r="AQ286" s="382">
        <v>0</v>
      </c>
      <c r="AR286" s="620">
        <v>0</v>
      </c>
      <c r="AS286" s="620" t="s">
        <v>1895</v>
      </c>
      <c r="AT286" s="382">
        <v>0</v>
      </c>
      <c r="AU286" s="388">
        <v>1</v>
      </c>
      <c r="AV286" s="389" t="s">
        <v>1947</v>
      </c>
      <c r="AW286" s="367">
        <v>0</v>
      </c>
      <c r="AX286" s="367"/>
      <c r="AY286" s="367"/>
      <c r="AZ286" s="367">
        <v>0</v>
      </c>
      <c r="BA286" s="367"/>
      <c r="BB286" s="367"/>
      <c r="BC286" s="213">
        <v>3</v>
      </c>
      <c r="BD286" s="215"/>
      <c r="BE286" s="215"/>
      <c r="BF286" s="366">
        <f t="shared" si="21"/>
        <v>0</v>
      </c>
      <c r="BG286" s="366">
        <f t="shared" si="22"/>
        <v>5</v>
      </c>
    </row>
    <row r="287" spans="2:59" s="58" customFormat="1" ht="36" customHeight="1">
      <c r="B287" s="363" t="s">
        <v>709</v>
      </c>
      <c r="C287" s="720" t="s">
        <v>3730</v>
      </c>
      <c r="D287" s="855"/>
      <c r="E287" s="810"/>
      <c r="F287" s="810"/>
      <c r="G287" s="827" t="s">
        <v>710</v>
      </c>
      <c r="H287" s="827" t="s">
        <v>1948</v>
      </c>
      <c r="I287" s="382" t="s">
        <v>1949</v>
      </c>
      <c r="J287" s="382" t="s">
        <v>998</v>
      </c>
      <c r="K287" s="382">
        <v>0.35</v>
      </c>
      <c r="L287" s="382" t="s">
        <v>714</v>
      </c>
      <c r="M287" s="382" t="s">
        <v>74</v>
      </c>
      <c r="N287" s="382" t="s">
        <v>1931</v>
      </c>
      <c r="O287" s="382" t="s">
        <v>1950</v>
      </c>
      <c r="P287" s="382" t="s">
        <v>1912</v>
      </c>
      <c r="Q287" s="383">
        <v>44197</v>
      </c>
      <c r="R287" s="383">
        <v>44561</v>
      </c>
      <c r="S287" s="382">
        <f t="shared" si="24"/>
        <v>6</v>
      </c>
      <c r="T287" s="382">
        <v>2</v>
      </c>
      <c r="U287" s="384">
        <f t="shared" si="23"/>
        <v>2</v>
      </c>
      <c r="V287" s="382">
        <v>0</v>
      </c>
      <c r="W287" s="382">
        <v>0</v>
      </c>
      <c r="X287" s="382" t="s">
        <v>1895</v>
      </c>
      <c r="Y287" s="382">
        <v>0</v>
      </c>
      <c r="Z287" s="382">
        <v>1</v>
      </c>
      <c r="AA287" s="382" t="s">
        <v>3731</v>
      </c>
      <c r="AB287" s="382">
        <v>0</v>
      </c>
      <c r="AC287" s="382">
        <v>1</v>
      </c>
      <c r="AD287" s="385" t="s">
        <v>3732</v>
      </c>
      <c r="AE287" s="382">
        <v>0</v>
      </c>
      <c r="AF287" s="382">
        <v>1</v>
      </c>
      <c r="AG287" s="385" t="s">
        <v>3733</v>
      </c>
      <c r="AH287" s="382">
        <v>0</v>
      </c>
      <c r="AI287" s="401">
        <v>0</v>
      </c>
      <c r="AJ287" s="402" t="s">
        <v>3734</v>
      </c>
      <c r="AK287" s="382">
        <v>0</v>
      </c>
      <c r="AL287" s="610">
        <v>1</v>
      </c>
      <c r="AM287" s="611" t="s">
        <v>3735</v>
      </c>
      <c r="AN287" s="382">
        <v>0</v>
      </c>
      <c r="AO287" s="619">
        <v>0</v>
      </c>
      <c r="AP287" s="620" t="s">
        <v>1895</v>
      </c>
      <c r="AQ287" s="382">
        <v>0</v>
      </c>
      <c r="AR287" s="620">
        <v>1</v>
      </c>
      <c r="AS287" s="620" t="s">
        <v>1951</v>
      </c>
      <c r="AT287" s="382">
        <v>0</v>
      </c>
      <c r="AU287" s="388">
        <v>1</v>
      </c>
      <c r="AV287" s="389" t="s">
        <v>1952</v>
      </c>
      <c r="AW287" s="367">
        <v>0</v>
      </c>
      <c r="AX287" s="367"/>
      <c r="AY287" s="367"/>
      <c r="AZ287" s="367">
        <v>0</v>
      </c>
      <c r="BA287" s="367"/>
      <c r="BB287" s="367"/>
      <c r="BC287" s="213">
        <v>2</v>
      </c>
      <c r="BD287" s="215"/>
      <c r="BE287" s="215"/>
      <c r="BF287" s="366">
        <f t="shared" si="21"/>
        <v>0</v>
      </c>
      <c r="BG287" s="366">
        <f t="shared" si="22"/>
        <v>6</v>
      </c>
    </row>
    <row r="288" spans="2:59" s="58" customFormat="1" ht="132.75" thickBot="1">
      <c r="B288" s="363" t="s">
        <v>709</v>
      </c>
      <c r="C288" s="720" t="s">
        <v>3736</v>
      </c>
      <c r="D288" s="857"/>
      <c r="E288" s="811"/>
      <c r="F288" s="811"/>
      <c r="G288" s="831"/>
      <c r="H288" s="831"/>
      <c r="I288" s="535" t="s">
        <v>1953</v>
      </c>
      <c r="J288" s="535" t="s">
        <v>998</v>
      </c>
      <c r="K288" s="535">
        <v>0.65</v>
      </c>
      <c r="L288" s="535" t="s">
        <v>714</v>
      </c>
      <c r="M288" s="535" t="s">
        <v>74</v>
      </c>
      <c r="N288" s="535" t="s">
        <v>1931</v>
      </c>
      <c r="O288" s="535" t="s">
        <v>1950</v>
      </c>
      <c r="P288" s="535" t="s">
        <v>1912</v>
      </c>
      <c r="Q288" s="536">
        <v>44197</v>
      </c>
      <c r="R288" s="536">
        <v>44561</v>
      </c>
      <c r="S288" s="535">
        <f>+W288+Z288+AC288+AF288+AI288+AL288+AO288+AR288+AU288+AX288+BA288+BD288</f>
        <v>4</v>
      </c>
      <c r="T288" s="535">
        <v>6</v>
      </c>
      <c r="U288" s="537">
        <f t="shared" si="23"/>
        <v>6</v>
      </c>
      <c r="V288" s="535">
        <v>0</v>
      </c>
      <c r="W288" s="535">
        <v>0</v>
      </c>
      <c r="X288" s="535" t="s">
        <v>1895</v>
      </c>
      <c r="Y288" s="535">
        <v>0</v>
      </c>
      <c r="Z288" s="535">
        <v>1</v>
      </c>
      <c r="AA288" s="535" t="s">
        <v>3737</v>
      </c>
      <c r="AB288" s="535">
        <v>0</v>
      </c>
      <c r="AC288" s="535">
        <v>1</v>
      </c>
      <c r="AD288" s="539" t="s">
        <v>3738</v>
      </c>
      <c r="AE288" s="535">
        <v>0</v>
      </c>
      <c r="AF288" s="535">
        <v>1</v>
      </c>
      <c r="AG288" s="539" t="s">
        <v>3739</v>
      </c>
      <c r="AH288" s="535">
        <v>0</v>
      </c>
      <c r="AI288" s="614">
        <v>1</v>
      </c>
      <c r="AJ288" s="615" t="s">
        <v>3740</v>
      </c>
      <c r="AK288" s="535">
        <v>0</v>
      </c>
      <c r="AL288" s="616">
        <v>0</v>
      </c>
      <c r="AM288" s="617" t="s">
        <v>3741</v>
      </c>
      <c r="AN288" s="535">
        <v>0</v>
      </c>
      <c r="AO288" s="622">
        <v>0</v>
      </c>
      <c r="AP288" s="623" t="s">
        <v>3742</v>
      </c>
      <c r="AQ288" s="535">
        <v>0</v>
      </c>
      <c r="AR288" s="623">
        <v>0</v>
      </c>
      <c r="AS288" s="623" t="s">
        <v>1954</v>
      </c>
      <c r="AT288" s="535">
        <v>0</v>
      </c>
      <c r="AU288" s="624">
        <v>0</v>
      </c>
      <c r="AV288" s="625" t="s">
        <v>1955</v>
      </c>
      <c r="AW288" s="368">
        <v>0</v>
      </c>
      <c r="AX288" s="368"/>
      <c r="AY288" s="368"/>
      <c r="AZ288" s="368">
        <v>0</v>
      </c>
      <c r="BA288" s="368"/>
      <c r="BB288" s="368"/>
      <c r="BC288" s="291">
        <v>6</v>
      </c>
      <c r="BD288" s="68"/>
      <c r="BE288" s="68"/>
      <c r="BF288" s="366">
        <f t="shared" si="21"/>
        <v>0</v>
      </c>
      <c r="BG288" s="366">
        <f t="shared" si="22"/>
        <v>4</v>
      </c>
    </row>
    <row r="289" spans="2:67" s="58" customFormat="1" ht="36" customHeight="1">
      <c r="B289" s="363" t="s">
        <v>715</v>
      </c>
      <c r="C289" s="720" t="s">
        <v>3743</v>
      </c>
      <c r="D289" s="861" t="s">
        <v>716</v>
      </c>
      <c r="E289" s="812">
        <v>0.75</v>
      </c>
      <c r="F289" s="812">
        <v>0.6071428571428571</v>
      </c>
      <c r="G289" s="832" t="s">
        <v>717</v>
      </c>
      <c r="H289" s="832" t="s">
        <v>1956</v>
      </c>
      <c r="I289" s="547" t="s">
        <v>1957</v>
      </c>
      <c r="J289" s="547" t="s">
        <v>998</v>
      </c>
      <c r="K289" s="547">
        <v>0.1</v>
      </c>
      <c r="L289" s="547" t="s">
        <v>1958</v>
      </c>
      <c r="M289" s="547" t="s">
        <v>1065</v>
      </c>
      <c r="N289" s="547" t="s">
        <v>1242</v>
      </c>
      <c r="O289" s="547" t="s">
        <v>1959</v>
      </c>
      <c r="P289" s="547" t="s">
        <v>1960</v>
      </c>
      <c r="Q289" s="548">
        <v>44197</v>
      </c>
      <c r="R289" s="548">
        <v>44561</v>
      </c>
      <c r="S289" s="547">
        <f t="shared" si="24"/>
        <v>0</v>
      </c>
      <c r="T289" s="547">
        <v>1</v>
      </c>
      <c r="U289" s="550">
        <f t="shared" si="23"/>
        <v>1</v>
      </c>
      <c r="V289" s="547">
        <v>0</v>
      </c>
      <c r="W289" s="547">
        <v>0</v>
      </c>
      <c r="X289" s="547" t="s">
        <v>3744</v>
      </c>
      <c r="Y289" s="547">
        <v>0</v>
      </c>
      <c r="Z289" s="547">
        <v>0</v>
      </c>
      <c r="AA289" s="547" t="s">
        <v>3744</v>
      </c>
      <c r="AB289" s="547">
        <v>0</v>
      </c>
      <c r="AC289" s="547">
        <v>0</v>
      </c>
      <c r="AD289" s="547" t="s">
        <v>3744</v>
      </c>
      <c r="AE289" s="547">
        <v>0</v>
      </c>
      <c r="AF289" s="547">
        <v>0</v>
      </c>
      <c r="AG289" s="547" t="s">
        <v>1961</v>
      </c>
      <c r="AH289" s="547">
        <v>0</v>
      </c>
      <c r="AI289" s="547">
        <v>0</v>
      </c>
      <c r="AJ289" s="553" t="s">
        <v>1961</v>
      </c>
      <c r="AK289" s="547">
        <v>0</v>
      </c>
      <c r="AL289" s="547">
        <v>0</v>
      </c>
      <c r="AM289" s="553" t="s">
        <v>1961</v>
      </c>
      <c r="AN289" s="547">
        <v>0</v>
      </c>
      <c r="AO289" s="590">
        <v>0</v>
      </c>
      <c r="AP289" s="555" t="s">
        <v>1961</v>
      </c>
      <c r="AQ289" s="547">
        <v>0</v>
      </c>
      <c r="AR289" s="555">
        <v>0</v>
      </c>
      <c r="AS289" s="555" t="s">
        <v>1961</v>
      </c>
      <c r="AT289" s="547">
        <v>0</v>
      </c>
      <c r="AU289" s="590">
        <v>0</v>
      </c>
      <c r="AV289" s="555" t="s">
        <v>1961</v>
      </c>
      <c r="AW289" s="362">
        <v>1</v>
      </c>
      <c r="AX289" s="362"/>
      <c r="AY289" s="362"/>
      <c r="AZ289" s="362">
        <v>0</v>
      </c>
      <c r="BA289" s="362"/>
      <c r="BB289" s="362"/>
      <c r="BC289" s="286">
        <v>0</v>
      </c>
      <c r="BD289" s="365"/>
      <c r="BE289" s="365"/>
      <c r="BF289" s="366">
        <f t="shared" si="21"/>
        <v>0</v>
      </c>
      <c r="BG289" s="366">
        <f t="shared" si="22"/>
        <v>0</v>
      </c>
      <c r="BH289" s="736"/>
      <c r="BI289" s="737"/>
      <c r="BJ289" s="737"/>
      <c r="BK289" s="737"/>
      <c r="BL289" s="737"/>
      <c r="BM289" s="737"/>
      <c r="BN289" s="737"/>
      <c r="BO289" s="737"/>
    </row>
    <row r="290" spans="2:67" s="58" customFormat="1" ht="120">
      <c r="B290" s="363" t="s">
        <v>715</v>
      </c>
      <c r="C290" s="720" t="s">
        <v>3745</v>
      </c>
      <c r="D290" s="863"/>
      <c r="E290" s="813"/>
      <c r="F290" s="813"/>
      <c r="G290" s="825"/>
      <c r="H290" s="825"/>
      <c r="I290" s="435" t="s">
        <v>1962</v>
      </c>
      <c r="J290" s="435" t="s">
        <v>998</v>
      </c>
      <c r="K290" s="435">
        <v>0.1</v>
      </c>
      <c r="L290" s="435" t="s">
        <v>1963</v>
      </c>
      <c r="M290" s="435" t="s">
        <v>74</v>
      </c>
      <c r="N290" s="435" t="s">
        <v>1242</v>
      </c>
      <c r="O290" s="435" t="s">
        <v>1959</v>
      </c>
      <c r="P290" s="435" t="s">
        <v>1960</v>
      </c>
      <c r="Q290" s="436">
        <v>44197</v>
      </c>
      <c r="R290" s="436">
        <v>44561</v>
      </c>
      <c r="S290" s="435">
        <f t="shared" si="24"/>
        <v>7</v>
      </c>
      <c r="T290" s="435">
        <v>6</v>
      </c>
      <c r="U290" s="437">
        <f t="shared" si="23"/>
        <v>6</v>
      </c>
      <c r="V290" s="435">
        <v>0</v>
      </c>
      <c r="W290" s="435">
        <v>0</v>
      </c>
      <c r="X290" s="435" t="s">
        <v>3746</v>
      </c>
      <c r="Y290" s="435">
        <v>0</v>
      </c>
      <c r="Z290" s="435">
        <v>0</v>
      </c>
      <c r="AA290" s="435" t="s">
        <v>3746</v>
      </c>
      <c r="AB290" s="435">
        <v>0</v>
      </c>
      <c r="AC290" s="435">
        <v>1</v>
      </c>
      <c r="AD290" s="435" t="s">
        <v>3747</v>
      </c>
      <c r="AE290" s="435">
        <v>0</v>
      </c>
      <c r="AF290" s="435">
        <v>0</v>
      </c>
      <c r="AG290" s="435" t="s">
        <v>3748</v>
      </c>
      <c r="AH290" s="435">
        <v>0</v>
      </c>
      <c r="AI290" s="435">
        <v>0</v>
      </c>
      <c r="AJ290" s="438" t="s">
        <v>3749</v>
      </c>
      <c r="AK290" s="435">
        <v>3</v>
      </c>
      <c r="AL290" s="435">
        <v>1</v>
      </c>
      <c r="AM290" s="438" t="s">
        <v>3750</v>
      </c>
      <c r="AN290" s="435">
        <v>0</v>
      </c>
      <c r="AO290" s="442">
        <v>3</v>
      </c>
      <c r="AP290" s="443" t="s">
        <v>3751</v>
      </c>
      <c r="AQ290" s="435">
        <v>0</v>
      </c>
      <c r="AR290" s="443">
        <v>0</v>
      </c>
      <c r="AS290" s="443" t="s">
        <v>1964</v>
      </c>
      <c r="AT290" s="435">
        <v>0</v>
      </c>
      <c r="AU290" s="442">
        <v>2</v>
      </c>
      <c r="AV290" s="443" t="s">
        <v>1965</v>
      </c>
      <c r="AW290" s="363">
        <v>0</v>
      </c>
      <c r="AX290" s="363"/>
      <c r="AY290" s="363"/>
      <c r="AZ290" s="363">
        <v>0</v>
      </c>
      <c r="BA290" s="363"/>
      <c r="BB290" s="363"/>
      <c r="BC290" s="213">
        <v>3</v>
      </c>
      <c r="BD290" s="366"/>
      <c r="BE290" s="366"/>
      <c r="BF290" s="366">
        <f t="shared" si="21"/>
        <v>3</v>
      </c>
      <c r="BG290" s="366">
        <f t="shared" si="22"/>
        <v>7</v>
      </c>
    </row>
    <row r="291" spans="2:67" s="58" customFormat="1" ht="84">
      <c r="B291" s="363" t="s">
        <v>715</v>
      </c>
      <c r="C291" s="720" t="s">
        <v>3752</v>
      </c>
      <c r="D291" s="863"/>
      <c r="E291" s="813"/>
      <c r="F291" s="813"/>
      <c r="G291" s="825"/>
      <c r="H291" s="825"/>
      <c r="I291" s="435" t="s">
        <v>1966</v>
      </c>
      <c r="J291" s="435" t="s">
        <v>998</v>
      </c>
      <c r="K291" s="435">
        <v>0.1</v>
      </c>
      <c r="L291" s="435" t="s">
        <v>1963</v>
      </c>
      <c r="M291" s="435" t="s">
        <v>74</v>
      </c>
      <c r="N291" s="435" t="s">
        <v>1242</v>
      </c>
      <c r="O291" s="435" t="s">
        <v>1959</v>
      </c>
      <c r="P291" s="435" t="s">
        <v>1960</v>
      </c>
      <c r="Q291" s="436">
        <v>44197</v>
      </c>
      <c r="R291" s="436">
        <v>44561</v>
      </c>
      <c r="S291" s="435">
        <f t="shared" si="24"/>
        <v>2</v>
      </c>
      <c r="T291" s="435">
        <v>4</v>
      </c>
      <c r="U291" s="437">
        <f t="shared" si="23"/>
        <v>4</v>
      </c>
      <c r="V291" s="435">
        <v>0</v>
      </c>
      <c r="W291" s="435">
        <v>0</v>
      </c>
      <c r="X291" s="435" t="s">
        <v>3753</v>
      </c>
      <c r="Y291" s="435">
        <v>0</v>
      </c>
      <c r="Z291" s="435">
        <v>0</v>
      </c>
      <c r="AA291" s="435" t="s">
        <v>3753</v>
      </c>
      <c r="AB291" s="435">
        <v>0</v>
      </c>
      <c r="AC291" s="435">
        <v>0</v>
      </c>
      <c r="AD291" s="435" t="s">
        <v>3753</v>
      </c>
      <c r="AE291" s="435">
        <v>0</v>
      </c>
      <c r="AF291" s="435">
        <v>0</v>
      </c>
      <c r="AG291" s="435" t="s">
        <v>3753</v>
      </c>
      <c r="AH291" s="435">
        <v>0</v>
      </c>
      <c r="AI291" s="435">
        <v>1</v>
      </c>
      <c r="AJ291" s="438" t="s">
        <v>3754</v>
      </c>
      <c r="AK291" s="435">
        <v>2</v>
      </c>
      <c r="AL291" s="435">
        <v>1</v>
      </c>
      <c r="AM291" s="438" t="s">
        <v>3755</v>
      </c>
      <c r="AN291" s="435">
        <v>0</v>
      </c>
      <c r="AO291" s="442">
        <v>0</v>
      </c>
      <c r="AP291" s="443" t="s">
        <v>3756</v>
      </c>
      <c r="AQ291" s="435">
        <v>0</v>
      </c>
      <c r="AR291" s="443">
        <v>0</v>
      </c>
      <c r="AS291" s="443" t="s">
        <v>1967</v>
      </c>
      <c r="AT291" s="435">
        <v>0</v>
      </c>
      <c r="AU291" s="442">
        <v>0</v>
      </c>
      <c r="AV291" s="443" t="s">
        <v>1968</v>
      </c>
      <c r="AW291" s="363">
        <v>0</v>
      </c>
      <c r="AX291" s="363"/>
      <c r="AY291" s="363"/>
      <c r="AZ291" s="363">
        <v>0</v>
      </c>
      <c r="BA291" s="363"/>
      <c r="BB291" s="363"/>
      <c r="BC291" s="213">
        <v>2</v>
      </c>
      <c r="BD291" s="366"/>
      <c r="BE291" s="366"/>
      <c r="BF291" s="366">
        <f t="shared" si="21"/>
        <v>2</v>
      </c>
      <c r="BG291" s="366">
        <f t="shared" si="22"/>
        <v>2</v>
      </c>
    </row>
    <row r="292" spans="2:67" s="58" customFormat="1" ht="96">
      <c r="B292" s="363" t="s">
        <v>715</v>
      </c>
      <c r="C292" s="720" t="s">
        <v>3757</v>
      </c>
      <c r="D292" s="863"/>
      <c r="E292" s="813"/>
      <c r="F292" s="813"/>
      <c r="G292" s="825"/>
      <c r="H292" s="825"/>
      <c r="I292" s="435" t="s">
        <v>1969</v>
      </c>
      <c r="J292" s="435" t="s">
        <v>998</v>
      </c>
      <c r="K292" s="435">
        <v>0.15</v>
      </c>
      <c r="L292" s="435" t="s">
        <v>1970</v>
      </c>
      <c r="M292" s="435" t="s">
        <v>74</v>
      </c>
      <c r="N292" s="435" t="s">
        <v>1242</v>
      </c>
      <c r="O292" s="435" t="s">
        <v>1959</v>
      </c>
      <c r="P292" s="435" t="s">
        <v>1960</v>
      </c>
      <c r="Q292" s="436">
        <v>44197</v>
      </c>
      <c r="R292" s="436">
        <v>44561</v>
      </c>
      <c r="S292" s="435">
        <f t="shared" si="24"/>
        <v>2</v>
      </c>
      <c r="T292" s="435">
        <v>2</v>
      </c>
      <c r="U292" s="437">
        <f t="shared" si="23"/>
        <v>2</v>
      </c>
      <c r="V292" s="435">
        <v>1</v>
      </c>
      <c r="W292" s="435">
        <v>0</v>
      </c>
      <c r="X292" s="435" t="s">
        <v>3758</v>
      </c>
      <c r="Y292" s="435">
        <v>0</v>
      </c>
      <c r="Z292" s="435">
        <v>1</v>
      </c>
      <c r="AA292" s="435" t="s">
        <v>1972</v>
      </c>
      <c r="AB292" s="435">
        <v>0</v>
      </c>
      <c r="AC292" s="435">
        <v>0</v>
      </c>
      <c r="AD292" s="435" t="s">
        <v>3759</v>
      </c>
      <c r="AE292" s="435">
        <v>0</v>
      </c>
      <c r="AF292" s="435">
        <v>0</v>
      </c>
      <c r="AG292" s="435" t="s">
        <v>3759</v>
      </c>
      <c r="AH292" s="435">
        <v>0</v>
      </c>
      <c r="AI292" s="435">
        <v>0</v>
      </c>
      <c r="AJ292" s="438" t="s">
        <v>3759</v>
      </c>
      <c r="AK292" s="435">
        <v>0</v>
      </c>
      <c r="AL292" s="435">
        <v>0</v>
      </c>
      <c r="AM292" s="438" t="s">
        <v>1971</v>
      </c>
      <c r="AN292" s="435">
        <v>1</v>
      </c>
      <c r="AO292" s="442">
        <v>0</v>
      </c>
      <c r="AP292" s="443" t="s">
        <v>1971</v>
      </c>
      <c r="AQ292" s="435">
        <v>0</v>
      </c>
      <c r="AR292" s="443">
        <v>0</v>
      </c>
      <c r="AS292" s="443" t="s">
        <v>1971</v>
      </c>
      <c r="AT292" s="435">
        <v>0</v>
      </c>
      <c r="AU292" s="442">
        <v>1</v>
      </c>
      <c r="AV292" s="443" t="s">
        <v>1972</v>
      </c>
      <c r="AW292" s="363">
        <v>0</v>
      </c>
      <c r="AX292" s="363"/>
      <c r="AY292" s="363"/>
      <c r="AZ292" s="363">
        <v>0</v>
      </c>
      <c r="BA292" s="363"/>
      <c r="BB292" s="363"/>
      <c r="BC292" s="213">
        <v>0</v>
      </c>
      <c r="BD292" s="366"/>
      <c r="BE292" s="366"/>
      <c r="BF292" s="366">
        <f t="shared" si="21"/>
        <v>2</v>
      </c>
      <c r="BG292" s="366">
        <f t="shared" si="22"/>
        <v>2</v>
      </c>
    </row>
    <row r="293" spans="2:67" s="58" customFormat="1" ht="96">
      <c r="B293" s="363" t="s">
        <v>715</v>
      </c>
      <c r="C293" s="720" t="s">
        <v>3760</v>
      </c>
      <c r="D293" s="863"/>
      <c r="E293" s="813"/>
      <c r="F293" s="813"/>
      <c r="G293" s="825"/>
      <c r="H293" s="825"/>
      <c r="I293" s="435" t="s">
        <v>1973</v>
      </c>
      <c r="J293" s="435" t="s">
        <v>998</v>
      </c>
      <c r="K293" s="435">
        <v>0.25</v>
      </c>
      <c r="L293" s="435" t="s">
        <v>1974</v>
      </c>
      <c r="M293" s="435" t="s">
        <v>74</v>
      </c>
      <c r="N293" s="435" t="s">
        <v>1242</v>
      </c>
      <c r="O293" s="435" t="s">
        <v>1959</v>
      </c>
      <c r="P293" s="435" t="s">
        <v>1960</v>
      </c>
      <c r="Q293" s="436">
        <v>44197</v>
      </c>
      <c r="R293" s="436">
        <v>44561</v>
      </c>
      <c r="S293" s="435">
        <f t="shared" si="24"/>
        <v>3</v>
      </c>
      <c r="T293" s="435">
        <v>4</v>
      </c>
      <c r="U293" s="437">
        <f t="shared" si="23"/>
        <v>4</v>
      </c>
      <c r="V293" s="435">
        <v>1</v>
      </c>
      <c r="W293" s="435">
        <v>0</v>
      </c>
      <c r="X293" s="435" t="s">
        <v>3761</v>
      </c>
      <c r="Y293" s="435">
        <v>0</v>
      </c>
      <c r="Z293" s="435">
        <v>1</v>
      </c>
      <c r="AA293" s="435" t="s">
        <v>3762</v>
      </c>
      <c r="AB293" s="435">
        <v>0</v>
      </c>
      <c r="AC293" s="435">
        <v>0</v>
      </c>
      <c r="AD293" s="435" t="s">
        <v>3763</v>
      </c>
      <c r="AE293" s="435">
        <v>1</v>
      </c>
      <c r="AF293" s="435">
        <v>1</v>
      </c>
      <c r="AG293" s="438" t="s">
        <v>3764</v>
      </c>
      <c r="AH293" s="435">
        <v>0</v>
      </c>
      <c r="AI293" s="435">
        <v>0</v>
      </c>
      <c r="AJ293" s="438" t="s">
        <v>3764</v>
      </c>
      <c r="AK293" s="435">
        <v>0</v>
      </c>
      <c r="AL293" s="435">
        <v>0</v>
      </c>
      <c r="AM293" s="438" t="s">
        <v>3765</v>
      </c>
      <c r="AN293" s="435">
        <v>1</v>
      </c>
      <c r="AO293" s="442">
        <v>1</v>
      </c>
      <c r="AP293" s="443" t="s">
        <v>3766</v>
      </c>
      <c r="AQ293" s="435">
        <v>0</v>
      </c>
      <c r="AR293" s="443">
        <v>0</v>
      </c>
      <c r="AS293" s="443" t="s">
        <v>1975</v>
      </c>
      <c r="AT293" s="435">
        <v>0</v>
      </c>
      <c r="AU293" s="442">
        <v>0</v>
      </c>
      <c r="AV293" s="443" t="s">
        <v>1976</v>
      </c>
      <c r="AW293" s="363">
        <v>1</v>
      </c>
      <c r="AX293" s="363"/>
      <c r="AY293" s="363"/>
      <c r="AZ293" s="363">
        <v>0</v>
      </c>
      <c r="BA293" s="363"/>
      <c r="BB293" s="363"/>
      <c r="BC293" s="213">
        <v>0</v>
      </c>
      <c r="BD293" s="366"/>
      <c r="BE293" s="366"/>
      <c r="BF293" s="366">
        <f t="shared" si="21"/>
        <v>3</v>
      </c>
      <c r="BG293" s="366">
        <f t="shared" si="22"/>
        <v>3</v>
      </c>
    </row>
    <row r="294" spans="2:67" s="58" customFormat="1" ht="48">
      <c r="B294" s="363" t="s">
        <v>715</v>
      </c>
      <c r="C294" s="720" t="s">
        <v>3767</v>
      </c>
      <c r="D294" s="863"/>
      <c r="E294" s="813"/>
      <c r="F294" s="813"/>
      <c r="G294" s="825"/>
      <c r="H294" s="825"/>
      <c r="I294" s="435" t="s">
        <v>1977</v>
      </c>
      <c r="J294" s="435" t="s">
        <v>998</v>
      </c>
      <c r="K294" s="435">
        <v>0.15</v>
      </c>
      <c r="L294" s="435" t="s">
        <v>1963</v>
      </c>
      <c r="M294" s="435" t="s">
        <v>74</v>
      </c>
      <c r="N294" s="435" t="s">
        <v>1242</v>
      </c>
      <c r="O294" s="435" t="s">
        <v>1959</v>
      </c>
      <c r="P294" s="435" t="s">
        <v>1960</v>
      </c>
      <c r="Q294" s="436">
        <v>44197</v>
      </c>
      <c r="R294" s="436">
        <v>44561</v>
      </c>
      <c r="S294" s="435">
        <f t="shared" si="24"/>
        <v>27</v>
      </c>
      <c r="T294" s="435">
        <v>20</v>
      </c>
      <c r="U294" s="437">
        <f t="shared" si="23"/>
        <v>20</v>
      </c>
      <c r="V294" s="435">
        <v>0</v>
      </c>
      <c r="W294" s="435">
        <v>0</v>
      </c>
      <c r="X294" s="435" t="s">
        <v>3768</v>
      </c>
      <c r="Y294" s="435">
        <v>0</v>
      </c>
      <c r="Z294" s="435">
        <v>0</v>
      </c>
      <c r="AA294" s="435" t="s">
        <v>3768</v>
      </c>
      <c r="AB294" s="435">
        <v>0</v>
      </c>
      <c r="AC294" s="435">
        <v>0</v>
      </c>
      <c r="AD294" s="435" t="s">
        <v>3768</v>
      </c>
      <c r="AE294" s="435">
        <v>0</v>
      </c>
      <c r="AF294" s="435">
        <v>0</v>
      </c>
      <c r="AG294" s="435" t="s">
        <v>3768</v>
      </c>
      <c r="AH294" s="435">
        <v>0</v>
      </c>
      <c r="AI294" s="435">
        <v>0</v>
      </c>
      <c r="AJ294" s="438" t="s">
        <v>3768</v>
      </c>
      <c r="AK294" s="435">
        <v>0</v>
      </c>
      <c r="AL294" s="435">
        <v>0</v>
      </c>
      <c r="AM294" s="438" t="s">
        <v>3768</v>
      </c>
      <c r="AN294" s="435">
        <v>0</v>
      </c>
      <c r="AO294" s="442">
        <v>0</v>
      </c>
      <c r="AP294" s="443" t="s">
        <v>3769</v>
      </c>
      <c r="AQ294" s="435">
        <v>10</v>
      </c>
      <c r="AR294" s="443">
        <v>0</v>
      </c>
      <c r="AS294" s="443" t="s">
        <v>1978</v>
      </c>
      <c r="AT294" s="435">
        <v>0</v>
      </c>
      <c r="AU294" s="442">
        <v>27</v>
      </c>
      <c r="AV294" s="443" t="s">
        <v>1979</v>
      </c>
      <c r="AW294" s="363">
        <v>0</v>
      </c>
      <c r="AX294" s="363"/>
      <c r="AY294" s="363"/>
      <c r="AZ294" s="363">
        <v>10</v>
      </c>
      <c r="BA294" s="363"/>
      <c r="BB294" s="363"/>
      <c r="BC294" s="213">
        <v>0</v>
      </c>
      <c r="BD294" s="366"/>
      <c r="BE294" s="366"/>
      <c r="BF294" s="366">
        <f t="shared" si="21"/>
        <v>10</v>
      </c>
      <c r="BG294" s="366">
        <f t="shared" si="22"/>
        <v>27</v>
      </c>
    </row>
    <row r="295" spans="2:67" s="58" customFormat="1" ht="132.75" thickBot="1">
      <c r="B295" s="363" t="s">
        <v>715</v>
      </c>
      <c r="C295" s="720" t="s">
        <v>3770</v>
      </c>
      <c r="D295" s="862"/>
      <c r="E295" s="814"/>
      <c r="F295" s="814"/>
      <c r="G295" s="830"/>
      <c r="H295" s="830"/>
      <c r="I295" s="461" t="s">
        <v>1980</v>
      </c>
      <c r="J295" s="461" t="s">
        <v>998</v>
      </c>
      <c r="K295" s="461">
        <v>0.15</v>
      </c>
      <c r="L295" s="461" t="s">
        <v>1974</v>
      </c>
      <c r="M295" s="461" t="s">
        <v>1065</v>
      </c>
      <c r="N295" s="461" t="s">
        <v>1242</v>
      </c>
      <c r="O295" s="461" t="s">
        <v>1959</v>
      </c>
      <c r="P295" s="461" t="s">
        <v>1960</v>
      </c>
      <c r="Q295" s="462">
        <v>44197</v>
      </c>
      <c r="R295" s="462">
        <v>44561</v>
      </c>
      <c r="S295" s="461">
        <f t="shared" si="24"/>
        <v>1</v>
      </c>
      <c r="T295" s="461">
        <v>1</v>
      </c>
      <c r="U295" s="463">
        <f t="shared" si="23"/>
        <v>1</v>
      </c>
      <c r="V295" s="461">
        <v>0</v>
      </c>
      <c r="W295" s="461">
        <v>1</v>
      </c>
      <c r="X295" s="461" t="s">
        <v>3771</v>
      </c>
      <c r="Y295" s="461">
        <v>0</v>
      </c>
      <c r="Z295" s="461">
        <v>0</v>
      </c>
      <c r="AA295" s="461" t="s">
        <v>3772</v>
      </c>
      <c r="AB295" s="461">
        <v>1</v>
      </c>
      <c r="AC295" s="461">
        <v>0</v>
      </c>
      <c r="AD295" s="461" t="s">
        <v>1981</v>
      </c>
      <c r="AE295" s="461">
        <v>0</v>
      </c>
      <c r="AF295" s="461">
        <v>0</v>
      </c>
      <c r="AG295" s="466" t="s">
        <v>1981</v>
      </c>
      <c r="AH295" s="461">
        <v>0</v>
      </c>
      <c r="AI295" s="461">
        <v>0</v>
      </c>
      <c r="AJ295" s="466" t="s">
        <v>1981</v>
      </c>
      <c r="AK295" s="461">
        <v>0</v>
      </c>
      <c r="AL295" s="461">
        <v>0</v>
      </c>
      <c r="AM295" s="466" t="s">
        <v>1981</v>
      </c>
      <c r="AN295" s="461">
        <v>0</v>
      </c>
      <c r="AO295" s="626">
        <v>0</v>
      </c>
      <c r="AP295" s="627" t="s">
        <v>1981</v>
      </c>
      <c r="AQ295" s="461">
        <v>0</v>
      </c>
      <c r="AR295" s="627">
        <v>0</v>
      </c>
      <c r="AS295" s="627" t="s">
        <v>1981</v>
      </c>
      <c r="AT295" s="461">
        <v>0</v>
      </c>
      <c r="AU295" s="626">
        <v>0</v>
      </c>
      <c r="AV295" s="627" t="s">
        <v>1981</v>
      </c>
      <c r="AW295" s="364">
        <v>0</v>
      </c>
      <c r="AX295" s="364"/>
      <c r="AY295" s="364"/>
      <c r="AZ295" s="364">
        <v>0</v>
      </c>
      <c r="BA295" s="364"/>
      <c r="BB295" s="364"/>
      <c r="BC295" s="291">
        <v>0</v>
      </c>
      <c r="BD295" s="217"/>
      <c r="BE295" s="217"/>
      <c r="BF295" s="366">
        <f t="shared" si="21"/>
        <v>1</v>
      </c>
      <c r="BG295" s="366">
        <f t="shared" si="22"/>
        <v>1</v>
      </c>
    </row>
    <row r="296" spans="2:67" s="58" customFormat="1" ht="36" customHeight="1">
      <c r="B296" s="363" t="s">
        <v>725</v>
      </c>
      <c r="C296" s="720" t="s">
        <v>3773</v>
      </c>
      <c r="D296" s="854" t="s">
        <v>726</v>
      </c>
      <c r="E296" s="809">
        <v>0.68600000000000005</v>
      </c>
      <c r="F296" s="809">
        <v>0.67100000000000004</v>
      </c>
      <c r="G296" s="826" t="s">
        <v>728</v>
      </c>
      <c r="H296" s="826" t="s">
        <v>729</v>
      </c>
      <c r="I296" s="375" t="s">
        <v>1982</v>
      </c>
      <c r="J296" s="375" t="s">
        <v>998</v>
      </c>
      <c r="K296" s="375">
        <v>0.8</v>
      </c>
      <c r="L296" s="375" t="s">
        <v>1983</v>
      </c>
      <c r="M296" s="375" t="s">
        <v>430</v>
      </c>
      <c r="N296" s="375" t="s">
        <v>1984</v>
      </c>
      <c r="O296" s="375" t="s">
        <v>1985</v>
      </c>
      <c r="P296" s="375" t="s">
        <v>1986</v>
      </c>
      <c r="Q296" s="376">
        <v>44197</v>
      </c>
      <c r="R296" s="376">
        <v>44561</v>
      </c>
      <c r="S296" s="375">
        <f t="shared" si="24"/>
        <v>1220480</v>
      </c>
      <c r="T296" s="375">
        <v>800000</v>
      </c>
      <c r="U296" s="377">
        <f t="shared" si="23"/>
        <v>800000</v>
      </c>
      <c r="V296" s="375">
        <v>0</v>
      </c>
      <c r="W296" s="375">
        <v>0</v>
      </c>
      <c r="X296" s="375"/>
      <c r="Y296" s="375">
        <v>0</v>
      </c>
      <c r="Z296" s="375">
        <v>0</v>
      </c>
      <c r="AA296" s="375"/>
      <c r="AB296" s="375">
        <v>0</v>
      </c>
      <c r="AC296" s="375">
        <f>20000</f>
        <v>20000</v>
      </c>
      <c r="AD296" s="379" t="s">
        <v>3774</v>
      </c>
      <c r="AE296" s="375">
        <v>0</v>
      </c>
      <c r="AF296" s="375">
        <v>0</v>
      </c>
      <c r="AG296" s="379" t="s">
        <v>3775</v>
      </c>
      <c r="AH296" s="375">
        <v>0</v>
      </c>
      <c r="AI296" s="628">
        <v>137000</v>
      </c>
      <c r="AJ296" s="379" t="s">
        <v>3776</v>
      </c>
      <c r="AK296" s="375">
        <v>400000</v>
      </c>
      <c r="AL296" s="375">
        <v>0</v>
      </c>
      <c r="AM296" s="375" t="s">
        <v>3777</v>
      </c>
      <c r="AN296" s="375">
        <v>0</v>
      </c>
      <c r="AO296" s="628">
        <f>804480-AI296-AC296</f>
        <v>647480</v>
      </c>
      <c r="AP296" s="375" t="s">
        <v>3778</v>
      </c>
      <c r="AQ296" s="375">
        <v>0</v>
      </c>
      <c r="AR296" s="375">
        <v>0</v>
      </c>
      <c r="AS296" s="375" t="s">
        <v>2005</v>
      </c>
      <c r="AT296" s="375">
        <v>0</v>
      </c>
      <c r="AU296" s="389">
        <v>416000</v>
      </c>
      <c r="AV296" s="629" t="s">
        <v>1987</v>
      </c>
      <c r="AW296" s="369">
        <v>0</v>
      </c>
      <c r="AX296" s="369"/>
      <c r="AY296" s="369"/>
      <c r="AZ296" s="369">
        <v>0</v>
      </c>
      <c r="BA296" s="369"/>
      <c r="BB296" s="369"/>
      <c r="BC296" s="369">
        <v>400000</v>
      </c>
      <c r="BD296" s="214"/>
      <c r="BE296" s="214"/>
      <c r="BF296" s="366">
        <f t="shared" si="21"/>
        <v>400000</v>
      </c>
      <c r="BG296" s="366">
        <f t="shared" si="22"/>
        <v>1220480</v>
      </c>
    </row>
    <row r="297" spans="2:67" s="58" customFormat="1" ht="192">
      <c r="B297" s="363" t="s">
        <v>725</v>
      </c>
      <c r="C297" s="720" t="s">
        <v>3779</v>
      </c>
      <c r="D297" s="855"/>
      <c r="E297" s="810"/>
      <c r="F297" s="810"/>
      <c r="G297" s="827"/>
      <c r="H297" s="827"/>
      <c r="I297" s="382" t="s">
        <v>1988</v>
      </c>
      <c r="J297" s="382" t="s">
        <v>998</v>
      </c>
      <c r="K297" s="382">
        <v>0.2</v>
      </c>
      <c r="L297" s="382" t="s">
        <v>1983</v>
      </c>
      <c r="M297" s="382" t="s">
        <v>430</v>
      </c>
      <c r="N297" s="382" t="s">
        <v>1984</v>
      </c>
      <c r="O297" s="382" t="s">
        <v>1985</v>
      </c>
      <c r="P297" s="382" t="s">
        <v>1986</v>
      </c>
      <c r="Q297" s="383">
        <v>44197</v>
      </c>
      <c r="R297" s="383">
        <v>44561</v>
      </c>
      <c r="S297" s="382">
        <f t="shared" si="24"/>
        <v>28010</v>
      </c>
      <c r="T297" s="382">
        <v>200000</v>
      </c>
      <c r="U297" s="384">
        <f t="shared" si="23"/>
        <v>200000</v>
      </c>
      <c r="V297" s="382">
        <v>0</v>
      </c>
      <c r="W297" s="382">
        <v>0</v>
      </c>
      <c r="X297" s="382"/>
      <c r="Y297" s="382">
        <v>0</v>
      </c>
      <c r="Z297" s="382">
        <v>0</v>
      </c>
      <c r="AA297" s="382"/>
      <c r="AB297" s="382">
        <v>0</v>
      </c>
      <c r="AC297" s="382">
        <v>0</v>
      </c>
      <c r="AD297" s="385" t="s">
        <v>3780</v>
      </c>
      <c r="AE297" s="382">
        <v>0</v>
      </c>
      <c r="AF297" s="382">
        <v>0</v>
      </c>
      <c r="AG297" s="385" t="s">
        <v>3781</v>
      </c>
      <c r="AH297" s="382">
        <v>0</v>
      </c>
      <c r="AI297" s="382">
        <v>0</v>
      </c>
      <c r="AJ297" s="385" t="s">
        <v>3782</v>
      </c>
      <c r="AK297" s="382">
        <v>100000</v>
      </c>
      <c r="AL297" s="382">
        <v>0</v>
      </c>
      <c r="AM297" s="382" t="s">
        <v>3783</v>
      </c>
      <c r="AN297" s="382">
        <v>0</v>
      </c>
      <c r="AO297" s="388">
        <v>5600</v>
      </c>
      <c r="AP297" s="389" t="s">
        <v>3784</v>
      </c>
      <c r="AQ297" s="382">
        <v>0</v>
      </c>
      <c r="AR297" s="382">
        <v>0</v>
      </c>
      <c r="AS297" s="382" t="s">
        <v>2005</v>
      </c>
      <c r="AT297" s="382">
        <v>0</v>
      </c>
      <c r="AU297" s="499">
        <v>22410</v>
      </c>
      <c r="AV297" s="630" t="s">
        <v>1989</v>
      </c>
      <c r="AW297" s="367">
        <v>0</v>
      </c>
      <c r="AX297" s="367"/>
      <c r="AY297" s="367"/>
      <c r="AZ297" s="367">
        <v>0</v>
      </c>
      <c r="BA297" s="367"/>
      <c r="BB297" s="367"/>
      <c r="BC297" s="367">
        <v>100000</v>
      </c>
      <c r="BD297" s="215"/>
      <c r="BE297" s="215"/>
      <c r="BF297" s="366">
        <f t="shared" si="21"/>
        <v>100000</v>
      </c>
      <c r="BG297" s="366">
        <f t="shared" si="22"/>
        <v>28010</v>
      </c>
    </row>
    <row r="298" spans="2:67" s="58" customFormat="1" ht="64.5" customHeight="1">
      <c r="B298" s="363" t="s">
        <v>737</v>
      </c>
      <c r="C298" s="720" t="s">
        <v>3785</v>
      </c>
      <c r="D298" s="855"/>
      <c r="E298" s="810"/>
      <c r="F298" s="810"/>
      <c r="G298" s="827" t="s">
        <v>739</v>
      </c>
      <c r="H298" s="827" t="s">
        <v>740</v>
      </c>
      <c r="I298" s="382" t="s">
        <v>1990</v>
      </c>
      <c r="J298" s="382" t="s">
        <v>998</v>
      </c>
      <c r="K298" s="382" t="s">
        <v>1991</v>
      </c>
      <c r="L298" s="382" t="s">
        <v>736</v>
      </c>
      <c r="M298" s="382" t="s">
        <v>74</v>
      </c>
      <c r="N298" s="382" t="s">
        <v>1992</v>
      </c>
      <c r="O298" s="382" t="s">
        <v>1993</v>
      </c>
      <c r="P298" s="382" t="s">
        <v>1994</v>
      </c>
      <c r="Q298" s="383">
        <v>44197</v>
      </c>
      <c r="R298" s="383">
        <v>44561</v>
      </c>
      <c r="S298" s="382">
        <f t="shared" si="24"/>
        <v>14</v>
      </c>
      <c r="T298" s="382">
        <v>12</v>
      </c>
      <c r="U298" s="384">
        <f t="shared" si="23"/>
        <v>14</v>
      </c>
      <c r="V298" s="382">
        <v>0</v>
      </c>
      <c r="W298" s="382">
        <v>0</v>
      </c>
      <c r="X298" s="382"/>
      <c r="Y298" s="382">
        <v>0</v>
      </c>
      <c r="Z298" s="382">
        <v>0</v>
      </c>
      <c r="AA298" s="382"/>
      <c r="AB298" s="382">
        <v>3</v>
      </c>
      <c r="AC298" s="382">
        <v>2</v>
      </c>
      <c r="AD298" s="385" t="s">
        <v>3786</v>
      </c>
      <c r="AE298" s="382">
        <v>1</v>
      </c>
      <c r="AF298" s="382">
        <v>2</v>
      </c>
      <c r="AG298" s="385" t="s">
        <v>3787</v>
      </c>
      <c r="AH298" s="382">
        <v>1</v>
      </c>
      <c r="AI298" s="382">
        <v>4</v>
      </c>
      <c r="AJ298" s="385" t="s">
        <v>3788</v>
      </c>
      <c r="AK298" s="382">
        <v>6</v>
      </c>
      <c r="AL298" s="382">
        <v>2</v>
      </c>
      <c r="AM298" s="382" t="s">
        <v>3789</v>
      </c>
      <c r="AN298" s="382">
        <v>0</v>
      </c>
      <c r="AO298" s="388">
        <v>1</v>
      </c>
      <c r="AP298" s="389" t="s">
        <v>3790</v>
      </c>
      <c r="AQ298" s="382">
        <v>0</v>
      </c>
      <c r="AR298" s="382">
        <v>0</v>
      </c>
      <c r="AS298" s="382" t="s">
        <v>2005</v>
      </c>
      <c r="AT298" s="382">
        <v>0</v>
      </c>
      <c r="AU298" s="499">
        <v>3</v>
      </c>
      <c r="AV298" s="630" t="s">
        <v>1995</v>
      </c>
      <c r="AW298" s="367">
        <v>0</v>
      </c>
      <c r="AX298" s="367"/>
      <c r="AY298" s="367"/>
      <c r="AZ298" s="367">
        <v>0</v>
      </c>
      <c r="BA298" s="367"/>
      <c r="BB298" s="367"/>
      <c r="BC298" s="367">
        <v>3</v>
      </c>
      <c r="BD298" s="215"/>
      <c r="BE298" s="215"/>
      <c r="BF298" s="366">
        <f t="shared" si="21"/>
        <v>11</v>
      </c>
      <c r="BG298" s="366">
        <f t="shared" si="22"/>
        <v>14</v>
      </c>
    </row>
    <row r="299" spans="2:67" s="58" customFormat="1" ht="80.25" customHeight="1">
      <c r="B299" s="363" t="s">
        <v>737</v>
      </c>
      <c r="C299" s="720" t="s">
        <v>3791</v>
      </c>
      <c r="D299" s="855"/>
      <c r="E299" s="810"/>
      <c r="F299" s="810"/>
      <c r="G299" s="827"/>
      <c r="H299" s="827"/>
      <c r="I299" s="382" t="s">
        <v>1996</v>
      </c>
      <c r="J299" s="382" t="s">
        <v>998</v>
      </c>
      <c r="K299" s="382">
        <v>0.5</v>
      </c>
      <c r="L299" s="382" t="s">
        <v>736</v>
      </c>
      <c r="M299" s="382" t="s">
        <v>74</v>
      </c>
      <c r="N299" s="382" t="s">
        <v>1992</v>
      </c>
      <c r="O299" s="382" t="s">
        <v>1997</v>
      </c>
      <c r="P299" s="382" t="s">
        <v>1994</v>
      </c>
      <c r="Q299" s="383">
        <v>44197</v>
      </c>
      <c r="R299" s="383">
        <v>44561</v>
      </c>
      <c r="S299" s="382">
        <f>+W299+Z299+AC299+AF299+AI299+AL299+AO299+AR299+AU299+AX299+BA299+BD299</f>
        <v>23</v>
      </c>
      <c r="T299" s="382">
        <v>24</v>
      </c>
      <c r="U299" s="384">
        <f t="shared" si="23"/>
        <v>28</v>
      </c>
      <c r="V299" s="382">
        <v>0</v>
      </c>
      <c r="W299" s="382">
        <v>0</v>
      </c>
      <c r="X299" s="382"/>
      <c r="Y299" s="382">
        <v>0</v>
      </c>
      <c r="Z299" s="382">
        <v>0</v>
      </c>
      <c r="AA299" s="382"/>
      <c r="AB299" s="382">
        <v>6</v>
      </c>
      <c r="AC299" s="382">
        <v>6</v>
      </c>
      <c r="AD299" s="385" t="s">
        <v>3792</v>
      </c>
      <c r="AE299" s="382">
        <v>2</v>
      </c>
      <c r="AF299" s="382">
        <v>3</v>
      </c>
      <c r="AG299" s="385" t="s">
        <v>3793</v>
      </c>
      <c r="AH299" s="382">
        <v>2</v>
      </c>
      <c r="AI299" s="382">
        <v>5</v>
      </c>
      <c r="AJ299" s="385" t="s">
        <v>3794</v>
      </c>
      <c r="AK299" s="382">
        <v>6</v>
      </c>
      <c r="AL299" s="382">
        <v>5</v>
      </c>
      <c r="AM299" s="382" t="s">
        <v>3795</v>
      </c>
      <c r="AN299" s="382">
        <v>0</v>
      </c>
      <c r="AO299" s="388">
        <v>4</v>
      </c>
      <c r="AP299" s="389" t="s">
        <v>3796</v>
      </c>
      <c r="AQ299" s="382">
        <v>0</v>
      </c>
      <c r="AR299" s="382">
        <v>0</v>
      </c>
      <c r="AS299" s="382" t="s">
        <v>2005</v>
      </c>
      <c r="AT299" s="382">
        <v>6</v>
      </c>
      <c r="AU299" s="499">
        <v>0</v>
      </c>
      <c r="AV299" s="630" t="s">
        <v>1998</v>
      </c>
      <c r="AW299" s="367">
        <v>0</v>
      </c>
      <c r="AX299" s="367"/>
      <c r="AY299" s="367"/>
      <c r="AZ299" s="367">
        <v>0</v>
      </c>
      <c r="BA299" s="367"/>
      <c r="BB299" s="367"/>
      <c r="BC299" s="367">
        <v>6</v>
      </c>
      <c r="BD299" s="215"/>
      <c r="BE299" s="215"/>
      <c r="BF299" s="366">
        <f t="shared" si="21"/>
        <v>22</v>
      </c>
      <c r="BG299" s="366">
        <f t="shared" si="22"/>
        <v>23</v>
      </c>
    </row>
    <row r="300" spans="2:67" s="58" customFormat="1" ht="80.25" customHeight="1">
      <c r="B300" s="363"/>
      <c r="C300" s="720"/>
      <c r="D300" s="855"/>
      <c r="E300" s="810"/>
      <c r="F300" s="810"/>
      <c r="G300" s="827" t="s">
        <v>744</v>
      </c>
      <c r="H300" s="827" t="s">
        <v>745</v>
      </c>
      <c r="I300" s="382" t="s">
        <v>1999</v>
      </c>
      <c r="J300" s="382" t="s">
        <v>998</v>
      </c>
      <c r="K300" s="382">
        <v>0.5</v>
      </c>
      <c r="L300" s="382" t="s">
        <v>753</v>
      </c>
      <c r="M300" s="382" t="s">
        <v>90</v>
      </c>
      <c r="N300" s="382" t="s">
        <v>2000</v>
      </c>
      <c r="O300" s="382" t="s">
        <v>2001</v>
      </c>
      <c r="P300" s="382" t="s">
        <v>1994</v>
      </c>
      <c r="Q300" s="383">
        <v>44197</v>
      </c>
      <c r="R300" s="383">
        <v>44561</v>
      </c>
      <c r="S300" s="382">
        <f t="shared" si="24"/>
        <v>0</v>
      </c>
      <c r="T300" s="382">
        <v>1</v>
      </c>
      <c r="U300" s="384"/>
      <c r="V300" s="382">
        <v>0</v>
      </c>
      <c r="W300" s="382">
        <v>0</v>
      </c>
      <c r="X300" s="382"/>
      <c r="Y300" s="382">
        <v>0</v>
      </c>
      <c r="Z300" s="395">
        <v>0</v>
      </c>
      <c r="AA300" s="382"/>
      <c r="AB300" s="382">
        <v>0</v>
      </c>
      <c r="AC300" s="395">
        <v>0</v>
      </c>
      <c r="AD300" s="385"/>
      <c r="AE300" s="382">
        <v>0</v>
      </c>
      <c r="AF300" s="395">
        <v>0</v>
      </c>
      <c r="AG300" s="382"/>
      <c r="AH300" s="382">
        <v>0</v>
      </c>
      <c r="AI300" s="407">
        <v>0</v>
      </c>
      <c r="AJ300" s="382" t="s">
        <v>3797</v>
      </c>
      <c r="AK300" s="382">
        <v>0</v>
      </c>
      <c r="AL300" s="382">
        <v>0</v>
      </c>
      <c r="AM300" s="382" t="s">
        <v>3797</v>
      </c>
      <c r="AN300" s="382">
        <v>0</v>
      </c>
      <c r="AO300" s="382">
        <v>0</v>
      </c>
      <c r="AP300" s="382" t="s">
        <v>3797</v>
      </c>
      <c r="AQ300" s="382">
        <v>0</v>
      </c>
      <c r="AR300" s="382">
        <v>0</v>
      </c>
      <c r="AS300" s="382" t="s">
        <v>2005</v>
      </c>
      <c r="AT300" s="382">
        <v>0</v>
      </c>
      <c r="AU300" s="382">
        <v>0</v>
      </c>
      <c r="AV300" s="382" t="s">
        <v>2002</v>
      </c>
      <c r="AW300" s="367">
        <v>1</v>
      </c>
      <c r="AX300" s="367"/>
      <c r="AY300" s="367"/>
      <c r="AZ300" s="367">
        <v>0</v>
      </c>
      <c r="BA300" s="367"/>
      <c r="BB300" s="367"/>
      <c r="BC300" s="367">
        <v>0</v>
      </c>
      <c r="BD300" s="215"/>
      <c r="BE300" s="215"/>
      <c r="BF300" s="366">
        <f t="shared" si="21"/>
        <v>0</v>
      </c>
      <c r="BG300" s="366">
        <f t="shared" si="22"/>
        <v>0</v>
      </c>
    </row>
    <row r="301" spans="2:67" s="58" customFormat="1" ht="80.25" customHeight="1">
      <c r="B301" s="363"/>
      <c r="C301" s="720"/>
      <c r="D301" s="855"/>
      <c r="E301" s="810"/>
      <c r="F301" s="810"/>
      <c r="G301" s="827"/>
      <c r="H301" s="827"/>
      <c r="I301" s="382" t="s">
        <v>2003</v>
      </c>
      <c r="J301" s="382" t="s">
        <v>998</v>
      </c>
      <c r="K301" s="382">
        <v>0.5</v>
      </c>
      <c r="L301" s="382" t="s">
        <v>753</v>
      </c>
      <c r="M301" s="382" t="s">
        <v>1065</v>
      </c>
      <c r="N301" s="382" t="s">
        <v>2004</v>
      </c>
      <c r="O301" s="382" t="s">
        <v>2004</v>
      </c>
      <c r="P301" s="382" t="s">
        <v>1994</v>
      </c>
      <c r="Q301" s="383">
        <v>44197</v>
      </c>
      <c r="R301" s="383">
        <v>44561</v>
      </c>
      <c r="S301" s="382">
        <f t="shared" si="24"/>
        <v>0</v>
      </c>
      <c r="T301" s="382">
        <v>1</v>
      </c>
      <c r="U301" s="384"/>
      <c r="V301" s="382">
        <v>0</v>
      </c>
      <c r="W301" s="382">
        <v>0</v>
      </c>
      <c r="X301" s="382"/>
      <c r="Y301" s="382">
        <v>0</v>
      </c>
      <c r="Z301" s="382">
        <v>0</v>
      </c>
      <c r="AA301" s="382"/>
      <c r="AB301" s="382">
        <v>0</v>
      </c>
      <c r="AC301" s="382">
        <v>0</v>
      </c>
      <c r="AD301" s="385"/>
      <c r="AE301" s="382">
        <v>0</v>
      </c>
      <c r="AF301" s="382">
        <v>0</v>
      </c>
      <c r="AG301" s="382"/>
      <c r="AH301" s="382">
        <v>0</v>
      </c>
      <c r="AI301" s="382">
        <v>0</v>
      </c>
      <c r="AJ301" s="382" t="s">
        <v>3798</v>
      </c>
      <c r="AK301" s="382">
        <v>0</v>
      </c>
      <c r="AL301" s="382">
        <v>0</v>
      </c>
      <c r="AM301" s="382" t="s">
        <v>3799</v>
      </c>
      <c r="AN301" s="382">
        <v>0</v>
      </c>
      <c r="AO301" s="382">
        <v>0</v>
      </c>
      <c r="AP301" s="382" t="s">
        <v>3800</v>
      </c>
      <c r="AQ301" s="382">
        <v>0</v>
      </c>
      <c r="AR301" s="382">
        <v>0</v>
      </c>
      <c r="AS301" s="382" t="s">
        <v>2005</v>
      </c>
      <c r="AT301" s="382">
        <v>0</v>
      </c>
      <c r="AU301" s="382">
        <v>0</v>
      </c>
      <c r="AV301" s="382" t="s">
        <v>2005</v>
      </c>
      <c r="AW301" s="367">
        <v>1</v>
      </c>
      <c r="AX301" s="367"/>
      <c r="AY301" s="367"/>
      <c r="AZ301" s="367">
        <v>0</v>
      </c>
      <c r="BA301" s="367"/>
      <c r="BB301" s="367"/>
      <c r="BC301" s="367">
        <v>0</v>
      </c>
      <c r="BD301" s="215"/>
      <c r="BE301" s="215"/>
      <c r="BF301" s="366">
        <f t="shared" si="21"/>
        <v>0</v>
      </c>
      <c r="BG301" s="366">
        <f t="shared" si="22"/>
        <v>0</v>
      </c>
    </row>
    <row r="302" spans="2:67" s="58" customFormat="1" ht="80.25" customHeight="1">
      <c r="B302" s="363"/>
      <c r="C302" s="720"/>
      <c r="D302" s="855"/>
      <c r="E302" s="810"/>
      <c r="F302" s="810"/>
      <c r="G302" s="382" t="s">
        <v>750</v>
      </c>
      <c r="H302" s="382" t="s">
        <v>751</v>
      </c>
      <c r="I302" s="382" t="s">
        <v>2006</v>
      </c>
      <c r="J302" s="382" t="s">
        <v>998</v>
      </c>
      <c r="K302" s="382">
        <v>1</v>
      </c>
      <c r="L302" s="382" t="s">
        <v>2007</v>
      </c>
      <c r="M302" s="382" t="s">
        <v>74</v>
      </c>
      <c r="N302" s="382" t="s">
        <v>2008</v>
      </c>
      <c r="O302" s="382" t="s">
        <v>2008</v>
      </c>
      <c r="P302" s="382" t="s">
        <v>1994</v>
      </c>
      <c r="Q302" s="383">
        <v>44197</v>
      </c>
      <c r="R302" s="383">
        <v>44561</v>
      </c>
      <c r="S302" s="382">
        <f t="shared" si="24"/>
        <v>6</v>
      </c>
      <c r="T302" s="382">
        <v>6</v>
      </c>
      <c r="U302" s="384"/>
      <c r="V302" s="382">
        <v>0</v>
      </c>
      <c r="W302" s="382">
        <v>0</v>
      </c>
      <c r="X302" s="382"/>
      <c r="Y302" s="382">
        <v>0</v>
      </c>
      <c r="Z302" s="382">
        <v>0</v>
      </c>
      <c r="AA302" s="382"/>
      <c r="AB302" s="382">
        <v>0</v>
      </c>
      <c r="AC302" s="382">
        <v>0</v>
      </c>
      <c r="AD302" s="385"/>
      <c r="AE302" s="382">
        <v>2</v>
      </c>
      <c r="AF302" s="382">
        <v>2</v>
      </c>
      <c r="AG302" s="382" t="s">
        <v>3801</v>
      </c>
      <c r="AH302" s="382">
        <v>2</v>
      </c>
      <c r="AI302" s="382">
        <v>2</v>
      </c>
      <c r="AJ302" s="382" t="s">
        <v>3802</v>
      </c>
      <c r="AK302" s="382">
        <v>2</v>
      </c>
      <c r="AL302" s="382">
        <v>2</v>
      </c>
      <c r="AM302" s="382" t="s">
        <v>3803</v>
      </c>
      <c r="AN302" s="382">
        <v>0</v>
      </c>
      <c r="AO302" s="382">
        <v>0</v>
      </c>
      <c r="AP302" s="382" t="s">
        <v>3804</v>
      </c>
      <c r="AQ302" s="382">
        <v>0</v>
      </c>
      <c r="AR302" s="382">
        <v>0</v>
      </c>
      <c r="AS302" s="382" t="s">
        <v>2005</v>
      </c>
      <c r="AT302" s="382">
        <v>0</v>
      </c>
      <c r="AU302" s="382">
        <v>0</v>
      </c>
      <c r="AV302" s="382" t="s">
        <v>2005</v>
      </c>
      <c r="AW302" s="367">
        <v>0</v>
      </c>
      <c r="AX302" s="367"/>
      <c r="AY302" s="367"/>
      <c r="AZ302" s="367">
        <v>0</v>
      </c>
      <c r="BA302" s="367"/>
      <c r="BB302" s="367"/>
      <c r="BC302" s="367">
        <v>0</v>
      </c>
      <c r="BD302" s="215"/>
      <c r="BE302" s="215"/>
      <c r="BF302" s="366">
        <f t="shared" si="21"/>
        <v>6</v>
      </c>
      <c r="BG302" s="366">
        <f t="shared" si="22"/>
        <v>6</v>
      </c>
    </row>
    <row r="303" spans="2:67" s="58" customFormat="1" ht="33.75" customHeight="1">
      <c r="B303" s="363"/>
      <c r="C303" s="720"/>
      <c r="D303" s="855"/>
      <c r="E303" s="810"/>
      <c r="F303" s="810"/>
      <c r="G303" s="827" t="s">
        <v>755</v>
      </c>
      <c r="H303" s="827" t="s">
        <v>756</v>
      </c>
      <c r="I303" s="382" t="s">
        <v>2009</v>
      </c>
      <c r="J303" s="382" t="s">
        <v>998</v>
      </c>
      <c r="K303" s="382">
        <v>0.25</v>
      </c>
      <c r="L303" s="382" t="s">
        <v>2007</v>
      </c>
      <c r="M303" s="382" t="s">
        <v>1065</v>
      </c>
      <c r="N303" s="382" t="s">
        <v>2010</v>
      </c>
      <c r="O303" s="382" t="s">
        <v>2010</v>
      </c>
      <c r="P303" s="382" t="s">
        <v>1994</v>
      </c>
      <c r="Q303" s="383">
        <v>44197</v>
      </c>
      <c r="R303" s="383">
        <v>44561</v>
      </c>
      <c r="S303" s="382">
        <f t="shared" si="24"/>
        <v>1</v>
      </c>
      <c r="T303" s="382">
        <v>1</v>
      </c>
      <c r="U303" s="384"/>
      <c r="V303" s="382">
        <v>0</v>
      </c>
      <c r="W303" s="382">
        <v>0</v>
      </c>
      <c r="X303" s="382"/>
      <c r="Y303" s="382">
        <v>0</v>
      </c>
      <c r="Z303" s="382">
        <v>0</v>
      </c>
      <c r="AA303" s="382"/>
      <c r="AB303" s="382">
        <v>0</v>
      </c>
      <c r="AC303" s="382">
        <v>0</v>
      </c>
      <c r="AD303" s="385"/>
      <c r="AE303" s="382">
        <v>0</v>
      </c>
      <c r="AF303" s="382">
        <v>0</v>
      </c>
      <c r="AG303" s="382" t="s">
        <v>3805</v>
      </c>
      <c r="AH303" s="382">
        <v>1</v>
      </c>
      <c r="AI303" s="382">
        <v>1</v>
      </c>
      <c r="AJ303" s="382" t="s">
        <v>3806</v>
      </c>
      <c r="AK303" s="382">
        <v>0</v>
      </c>
      <c r="AL303" s="382">
        <v>0</v>
      </c>
      <c r="AM303" s="382" t="s">
        <v>3807</v>
      </c>
      <c r="AN303" s="382">
        <v>0</v>
      </c>
      <c r="AO303" s="382">
        <v>0</v>
      </c>
      <c r="AP303" s="382" t="s">
        <v>3808</v>
      </c>
      <c r="AQ303" s="382">
        <v>0</v>
      </c>
      <c r="AR303" s="382">
        <v>0</v>
      </c>
      <c r="AS303" s="382" t="s">
        <v>2005</v>
      </c>
      <c r="AT303" s="382">
        <v>0</v>
      </c>
      <c r="AU303" s="382">
        <v>0</v>
      </c>
      <c r="AV303" s="382" t="s">
        <v>2005</v>
      </c>
      <c r="AW303" s="367">
        <v>0</v>
      </c>
      <c r="AX303" s="367"/>
      <c r="AY303" s="367"/>
      <c r="AZ303" s="367">
        <v>0</v>
      </c>
      <c r="BA303" s="367"/>
      <c r="BB303" s="367"/>
      <c r="BC303" s="367">
        <v>0</v>
      </c>
      <c r="BD303" s="215"/>
      <c r="BE303" s="215"/>
      <c r="BF303" s="366">
        <f t="shared" si="21"/>
        <v>1</v>
      </c>
      <c r="BG303" s="366">
        <f t="shared" si="22"/>
        <v>1</v>
      </c>
    </row>
    <row r="304" spans="2:67" s="58" customFormat="1" ht="33.75" customHeight="1">
      <c r="B304" s="363"/>
      <c r="C304" s="720"/>
      <c r="D304" s="855"/>
      <c r="E304" s="810"/>
      <c r="F304" s="810"/>
      <c r="G304" s="827"/>
      <c r="H304" s="827"/>
      <c r="I304" s="382" t="s">
        <v>2011</v>
      </c>
      <c r="J304" s="382" t="s">
        <v>998</v>
      </c>
      <c r="K304" s="382">
        <v>0.25</v>
      </c>
      <c r="L304" s="382" t="s">
        <v>2007</v>
      </c>
      <c r="M304" s="382" t="s">
        <v>1065</v>
      </c>
      <c r="N304" s="382" t="s">
        <v>2010</v>
      </c>
      <c r="O304" s="382" t="s">
        <v>2010</v>
      </c>
      <c r="P304" s="382" t="s">
        <v>1994</v>
      </c>
      <c r="Q304" s="383">
        <v>44197</v>
      </c>
      <c r="R304" s="383">
        <v>44561</v>
      </c>
      <c r="S304" s="382">
        <f t="shared" si="24"/>
        <v>1</v>
      </c>
      <c r="T304" s="382">
        <v>1</v>
      </c>
      <c r="U304" s="384"/>
      <c r="V304" s="382">
        <v>0</v>
      </c>
      <c r="W304" s="382">
        <v>0</v>
      </c>
      <c r="X304" s="382"/>
      <c r="Y304" s="382">
        <v>0</v>
      </c>
      <c r="Z304" s="382">
        <v>0</v>
      </c>
      <c r="AA304" s="382"/>
      <c r="AB304" s="382">
        <v>0</v>
      </c>
      <c r="AC304" s="382">
        <v>0</v>
      </c>
      <c r="AD304" s="385"/>
      <c r="AE304" s="382">
        <v>0</v>
      </c>
      <c r="AF304" s="382">
        <v>0</v>
      </c>
      <c r="AG304" s="382" t="s">
        <v>3805</v>
      </c>
      <c r="AH304" s="382">
        <v>1</v>
      </c>
      <c r="AI304" s="382">
        <v>1</v>
      </c>
      <c r="AJ304" s="382" t="s">
        <v>3809</v>
      </c>
      <c r="AK304" s="382">
        <v>0</v>
      </c>
      <c r="AL304" s="382">
        <v>0</v>
      </c>
      <c r="AM304" s="382" t="s">
        <v>3807</v>
      </c>
      <c r="AN304" s="382">
        <v>0</v>
      </c>
      <c r="AO304" s="382">
        <v>0</v>
      </c>
      <c r="AP304" s="382" t="s">
        <v>3808</v>
      </c>
      <c r="AQ304" s="382">
        <v>0</v>
      </c>
      <c r="AR304" s="382">
        <v>0</v>
      </c>
      <c r="AS304" s="382" t="s">
        <v>2005</v>
      </c>
      <c r="AT304" s="382">
        <v>0</v>
      </c>
      <c r="AU304" s="382">
        <v>0</v>
      </c>
      <c r="AV304" s="382" t="s">
        <v>2005</v>
      </c>
      <c r="AW304" s="367">
        <v>0</v>
      </c>
      <c r="AX304" s="367"/>
      <c r="AY304" s="367"/>
      <c r="AZ304" s="367">
        <v>0</v>
      </c>
      <c r="BA304" s="367"/>
      <c r="BB304" s="367"/>
      <c r="BC304" s="367">
        <v>0</v>
      </c>
      <c r="BD304" s="215"/>
      <c r="BE304" s="215"/>
      <c r="BF304" s="366">
        <f t="shared" si="21"/>
        <v>1</v>
      </c>
      <c r="BG304" s="366">
        <f t="shared" si="22"/>
        <v>1</v>
      </c>
    </row>
    <row r="305" spans="2:59" s="58" customFormat="1" ht="33.75" customHeight="1">
      <c r="B305" s="363"/>
      <c r="C305" s="720"/>
      <c r="D305" s="855"/>
      <c r="E305" s="810"/>
      <c r="F305" s="810"/>
      <c r="G305" s="827"/>
      <c r="H305" s="827"/>
      <c r="I305" s="382" t="s">
        <v>2012</v>
      </c>
      <c r="J305" s="382" t="s">
        <v>998</v>
      </c>
      <c r="K305" s="382">
        <v>0.25</v>
      </c>
      <c r="L305" s="382" t="s">
        <v>2007</v>
      </c>
      <c r="M305" s="382" t="s">
        <v>1065</v>
      </c>
      <c r="N305" s="382" t="s">
        <v>2010</v>
      </c>
      <c r="O305" s="382" t="s">
        <v>2010</v>
      </c>
      <c r="P305" s="382" t="s">
        <v>1994</v>
      </c>
      <c r="Q305" s="383">
        <v>44197</v>
      </c>
      <c r="R305" s="383">
        <v>44561</v>
      </c>
      <c r="S305" s="382">
        <f t="shared" si="24"/>
        <v>1</v>
      </c>
      <c r="T305" s="382">
        <v>1</v>
      </c>
      <c r="U305" s="384"/>
      <c r="V305" s="382">
        <v>0</v>
      </c>
      <c r="W305" s="382">
        <v>0</v>
      </c>
      <c r="X305" s="382"/>
      <c r="Y305" s="382">
        <v>0</v>
      </c>
      <c r="Z305" s="382">
        <v>0</v>
      </c>
      <c r="AA305" s="382"/>
      <c r="AB305" s="382">
        <v>0</v>
      </c>
      <c r="AC305" s="382">
        <v>0</v>
      </c>
      <c r="AD305" s="385"/>
      <c r="AE305" s="382">
        <v>0</v>
      </c>
      <c r="AF305" s="382">
        <v>0</v>
      </c>
      <c r="AG305" s="382"/>
      <c r="AH305" s="382">
        <v>0</v>
      </c>
      <c r="AI305" s="382">
        <v>0</v>
      </c>
      <c r="AJ305" s="382" t="s">
        <v>3810</v>
      </c>
      <c r="AK305" s="382">
        <v>0</v>
      </c>
      <c r="AL305" s="382">
        <v>0</v>
      </c>
      <c r="AM305" s="382" t="s">
        <v>3810</v>
      </c>
      <c r="AN305" s="382">
        <v>0</v>
      </c>
      <c r="AO305" s="382">
        <v>0</v>
      </c>
      <c r="AP305" s="382" t="s">
        <v>3811</v>
      </c>
      <c r="AQ305" s="382">
        <v>0</v>
      </c>
      <c r="AR305" s="382">
        <v>0</v>
      </c>
      <c r="AS305" s="382" t="s">
        <v>2005</v>
      </c>
      <c r="AT305" s="382">
        <v>1</v>
      </c>
      <c r="AU305" s="382">
        <v>1</v>
      </c>
      <c r="AV305" s="382" t="s">
        <v>2013</v>
      </c>
      <c r="AW305" s="367">
        <v>0</v>
      </c>
      <c r="AX305" s="367"/>
      <c r="AY305" s="367"/>
      <c r="AZ305" s="367">
        <v>0</v>
      </c>
      <c r="BA305" s="367"/>
      <c r="BB305" s="367"/>
      <c r="BC305" s="367">
        <v>0</v>
      </c>
      <c r="BD305" s="215"/>
      <c r="BE305" s="215"/>
      <c r="BF305" s="366">
        <f t="shared" si="21"/>
        <v>1</v>
      </c>
      <c r="BG305" s="366">
        <f t="shared" si="22"/>
        <v>1</v>
      </c>
    </row>
    <row r="306" spans="2:59" s="58" customFormat="1" ht="33.75" customHeight="1">
      <c r="B306" s="363"/>
      <c r="C306" s="720"/>
      <c r="D306" s="855"/>
      <c r="E306" s="810"/>
      <c r="F306" s="810"/>
      <c r="G306" s="827"/>
      <c r="H306" s="827"/>
      <c r="I306" s="382" t="s">
        <v>2014</v>
      </c>
      <c r="J306" s="382" t="s">
        <v>998</v>
      </c>
      <c r="K306" s="382">
        <v>0.25</v>
      </c>
      <c r="L306" s="382" t="s">
        <v>2007</v>
      </c>
      <c r="M306" s="382" t="s">
        <v>1065</v>
      </c>
      <c r="N306" s="382" t="s">
        <v>2010</v>
      </c>
      <c r="O306" s="382" t="s">
        <v>2010</v>
      </c>
      <c r="P306" s="382" t="s">
        <v>1994</v>
      </c>
      <c r="Q306" s="383">
        <v>44197</v>
      </c>
      <c r="R306" s="383">
        <v>44561</v>
      </c>
      <c r="S306" s="382">
        <f t="shared" si="24"/>
        <v>0</v>
      </c>
      <c r="T306" s="382">
        <v>1</v>
      </c>
      <c r="U306" s="384"/>
      <c r="V306" s="382">
        <v>0</v>
      </c>
      <c r="W306" s="382">
        <v>0</v>
      </c>
      <c r="X306" s="382"/>
      <c r="Y306" s="382">
        <v>0</v>
      </c>
      <c r="Z306" s="382">
        <v>0</v>
      </c>
      <c r="AA306" s="382"/>
      <c r="AB306" s="382">
        <v>0</v>
      </c>
      <c r="AC306" s="382">
        <v>0</v>
      </c>
      <c r="AD306" s="385"/>
      <c r="AE306" s="382">
        <v>0</v>
      </c>
      <c r="AF306" s="382">
        <v>0</v>
      </c>
      <c r="AG306" s="382"/>
      <c r="AH306" s="382">
        <v>0</v>
      </c>
      <c r="AI306" s="382">
        <v>0</v>
      </c>
      <c r="AJ306" s="382" t="s">
        <v>3810</v>
      </c>
      <c r="AK306" s="382">
        <v>0</v>
      </c>
      <c r="AL306" s="382">
        <v>0</v>
      </c>
      <c r="AM306" s="382" t="s">
        <v>3810</v>
      </c>
      <c r="AN306" s="382">
        <v>0</v>
      </c>
      <c r="AO306" s="382">
        <v>0</v>
      </c>
      <c r="AP306" s="382" t="s">
        <v>3812</v>
      </c>
      <c r="AQ306" s="382">
        <v>0</v>
      </c>
      <c r="AR306" s="382">
        <v>0</v>
      </c>
      <c r="AS306" s="382" t="s">
        <v>2005</v>
      </c>
      <c r="AT306" s="382">
        <v>0</v>
      </c>
      <c r="AU306" s="382">
        <v>0</v>
      </c>
      <c r="AV306" s="382" t="s">
        <v>2005</v>
      </c>
      <c r="AW306" s="367">
        <v>1</v>
      </c>
      <c r="AX306" s="367"/>
      <c r="AY306" s="367"/>
      <c r="AZ306" s="367">
        <v>0</v>
      </c>
      <c r="BA306" s="367"/>
      <c r="BB306" s="367"/>
      <c r="BC306" s="367">
        <v>0</v>
      </c>
      <c r="BD306" s="215"/>
      <c r="BE306" s="215"/>
      <c r="BF306" s="366">
        <f t="shared" si="21"/>
        <v>0</v>
      </c>
      <c r="BG306" s="366">
        <f t="shared" si="22"/>
        <v>0</v>
      </c>
    </row>
    <row r="307" spans="2:59" s="58" customFormat="1" ht="80.25" customHeight="1">
      <c r="B307" s="363"/>
      <c r="C307" s="720"/>
      <c r="D307" s="855"/>
      <c r="E307" s="810"/>
      <c r="F307" s="810"/>
      <c r="G307" s="382" t="s">
        <v>759</v>
      </c>
      <c r="H307" s="382" t="s">
        <v>760</v>
      </c>
      <c r="I307" s="382" t="s">
        <v>2015</v>
      </c>
      <c r="J307" s="382" t="s">
        <v>998</v>
      </c>
      <c r="K307" s="382">
        <v>1</v>
      </c>
      <c r="L307" s="382" t="s">
        <v>2007</v>
      </c>
      <c r="M307" s="382" t="s">
        <v>74</v>
      </c>
      <c r="N307" s="382" t="s">
        <v>2016</v>
      </c>
      <c r="O307" s="382" t="s">
        <v>2017</v>
      </c>
      <c r="P307" s="382" t="s">
        <v>1994</v>
      </c>
      <c r="Q307" s="383">
        <v>44197</v>
      </c>
      <c r="R307" s="383">
        <v>44561</v>
      </c>
      <c r="S307" s="382">
        <f t="shared" si="24"/>
        <v>1</v>
      </c>
      <c r="T307" s="382">
        <v>3</v>
      </c>
      <c r="U307" s="384"/>
      <c r="V307" s="382">
        <v>0</v>
      </c>
      <c r="W307" s="382">
        <v>0</v>
      </c>
      <c r="X307" s="382"/>
      <c r="Y307" s="382">
        <v>0</v>
      </c>
      <c r="Z307" s="382">
        <v>0</v>
      </c>
      <c r="AA307" s="382"/>
      <c r="AB307" s="382">
        <v>0</v>
      </c>
      <c r="AC307" s="382">
        <v>0</v>
      </c>
      <c r="AD307" s="385"/>
      <c r="AE307" s="382">
        <v>0</v>
      </c>
      <c r="AF307" s="382">
        <v>0</v>
      </c>
      <c r="AG307" s="382"/>
      <c r="AH307" s="382">
        <v>0</v>
      </c>
      <c r="AI307" s="382">
        <v>0</v>
      </c>
      <c r="AJ307" s="382"/>
      <c r="AK307" s="382">
        <v>0</v>
      </c>
      <c r="AL307" s="382">
        <v>0</v>
      </c>
      <c r="AM307" s="382" t="s">
        <v>3813</v>
      </c>
      <c r="AN307" s="382">
        <v>1</v>
      </c>
      <c r="AO307" s="382">
        <v>1</v>
      </c>
      <c r="AP307" s="382" t="s">
        <v>3814</v>
      </c>
      <c r="AQ307" s="382">
        <v>0</v>
      </c>
      <c r="AR307" s="382">
        <v>0</v>
      </c>
      <c r="AS307" s="382" t="s">
        <v>2005</v>
      </c>
      <c r="AT307" s="382">
        <v>0</v>
      </c>
      <c r="AU307" s="382">
        <v>0</v>
      </c>
      <c r="AV307" s="382" t="s">
        <v>2005</v>
      </c>
      <c r="AW307" s="367">
        <v>1</v>
      </c>
      <c r="AX307" s="367"/>
      <c r="AY307" s="367"/>
      <c r="AZ307" s="367">
        <v>0</v>
      </c>
      <c r="BA307" s="367"/>
      <c r="BB307" s="367"/>
      <c r="BC307" s="367">
        <v>1</v>
      </c>
      <c r="BD307" s="215"/>
      <c r="BE307" s="215"/>
      <c r="BF307" s="366">
        <f t="shared" si="21"/>
        <v>1</v>
      </c>
      <c r="BG307" s="366">
        <f t="shared" si="22"/>
        <v>1</v>
      </c>
    </row>
    <row r="308" spans="2:59" s="58" customFormat="1" ht="56.25" customHeight="1">
      <c r="B308" s="363"/>
      <c r="C308" s="720"/>
      <c r="D308" s="855"/>
      <c r="E308" s="810"/>
      <c r="F308" s="810"/>
      <c r="G308" s="827" t="s">
        <v>763</v>
      </c>
      <c r="H308" s="827" t="s">
        <v>764</v>
      </c>
      <c r="I308" s="382" t="s">
        <v>2018</v>
      </c>
      <c r="J308" s="382" t="s">
        <v>998</v>
      </c>
      <c r="K308" s="382">
        <v>0.45</v>
      </c>
      <c r="L308" s="382" t="s">
        <v>2019</v>
      </c>
      <c r="M308" s="382" t="s">
        <v>90</v>
      </c>
      <c r="N308" s="382" t="s">
        <v>2020</v>
      </c>
      <c r="O308" s="382" t="s">
        <v>2020</v>
      </c>
      <c r="P308" s="382" t="s">
        <v>1994</v>
      </c>
      <c r="Q308" s="383">
        <v>44197</v>
      </c>
      <c r="R308" s="383">
        <v>44561</v>
      </c>
      <c r="S308" s="382">
        <f t="shared" si="24"/>
        <v>1</v>
      </c>
      <c r="T308" s="382">
        <v>1</v>
      </c>
      <c r="U308" s="384"/>
      <c r="V308" s="382">
        <v>0</v>
      </c>
      <c r="W308" s="382">
        <v>0</v>
      </c>
      <c r="X308" s="382"/>
      <c r="Y308" s="382">
        <v>0</v>
      </c>
      <c r="Z308" s="395">
        <v>0</v>
      </c>
      <c r="AA308" s="382"/>
      <c r="AB308" s="382">
        <v>1</v>
      </c>
      <c r="AC308" s="395">
        <v>1</v>
      </c>
      <c r="AD308" s="385" t="s">
        <v>3815</v>
      </c>
      <c r="AE308" s="382">
        <v>0</v>
      </c>
      <c r="AF308" s="395">
        <v>0</v>
      </c>
      <c r="AG308" s="385" t="s">
        <v>3816</v>
      </c>
      <c r="AH308" s="382">
        <v>0</v>
      </c>
      <c r="AI308" s="407">
        <v>0</v>
      </c>
      <c r="AJ308" s="385" t="s">
        <v>3817</v>
      </c>
      <c r="AK308" s="382">
        <v>0</v>
      </c>
      <c r="AL308" s="382">
        <v>0</v>
      </c>
      <c r="AM308" s="385" t="s">
        <v>3817</v>
      </c>
      <c r="AN308" s="382">
        <v>0</v>
      </c>
      <c r="AO308" s="382">
        <v>0</v>
      </c>
      <c r="AP308" s="382" t="s">
        <v>3818</v>
      </c>
      <c r="AQ308" s="382">
        <v>0</v>
      </c>
      <c r="AR308" s="382">
        <v>0</v>
      </c>
      <c r="AS308" s="382" t="s">
        <v>2005</v>
      </c>
      <c r="AT308" s="382">
        <v>0</v>
      </c>
      <c r="AU308" s="382">
        <v>0</v>
      </c>
      <c r="AV308" s="382" t="s">
        <v>2005</v>
      </c>
      <c r="AW308" s="367">
        <v>0</v>
      </c>
      <c r="AX308" s="367"/>
      <c r="AY308" s="367"/>
      <c r="AZ308" s="367">
        <v>0</v>
      </c>
      <c r="BA308" s="367"/>
      <c r="BB308" s="367"/>
      <c r="BC308" s="367">
        <v>0</v>
      </c>
      <c r="BD308" s="215"/>
      <c r="BE308" s="215"/>
      <c r="BF308" s="366">
        <f t="shared" si="21"/>
        <v>1</v>
      </c>
      <c r="BG308" s="366">
        <f t="shared" si="22"/>
        <v>1</v>
      </c>
    </row>
    <row r="309" spans="2:59" s="58" customFormat="1" ht="56.25" customHeight="1">
      <c r="B309" s="363"/>
      <c r="C309" s="720"/>
      <c r="D309" s="855"/>
      <c r="E309" s="810"/>
      <c r="F309" s="810"/>
      <c r="G309" s="827"/>
      <c r="H309" s="827"/>
      <c r="I309" s="382" t="s">
        <v>2021</v>
      </c>
      <c r="J309" s="382" t="s">
        <v>998</v>
      </c>
      <c r="K309" s="382">
        <v>0.45</v>
      </c>
      <c r="L309" s="382" t="s">
        <v>2019</v>
      </c>
      <c r="M309" s="382" t="s">
        <v>90</v>
      </c>
      <c r="N309" s="382" t="s">
        <v>2022</v>
      </c>
      <c r="O309" s="382" t="s">
        <v>2022</v>
      </c>
      <c r="P309" s="382" t="s">
        <v>1994</v>
      </c>
      <c r="Q309" s="383">
        <v>44197</v>
      </c>
      <c r="R309" s="383">
        <v>44561</v>
      </c>
      <c r="S309" s="382">
        <f t="shared" si="24"/>
        <v>1</v>
      </c>
      <c r="T309" s="382">
        <v>1</v>
      </c>
      <c r="U309" s="384"/>
      <c r="V309" s="382">
        <v>0</v>
      </c>
      <c r="W309" s="382">
        <v>0</v>
      </c>
      <c r="X309" s="382"/>
      <c r="Y309" s="382">
        <v>0</v>
      </c>
      <c r="Z309" s="395">
        <v>0</v>
      </c>
      <c r="AA309" s="382"/>
      <c r="AB309" s="382">
        <v>1</v>
      </c>
      <c r="AC309" s="395">
        <v>1</v>
      </c>
      <c r="AD309" s="385" t="s">
        <v>3819</v>
      </c>
      <c r="AE309" s="382">
        <v>0</v>
      </c>
      <c r="AF309" s="395">
        <v>0</v>
      </c>
      <c r="AG309" s="385" t="s">
        <v>3816</v>
      </c>
      <c r="AH309" s="382">
        <v>0</v>
      </c>
      <c r="AI309" s="407">
        <v>0</v>
      </c>
      <c r="AJ309" s="385" t="s">
        <v>3817</v>
      </c>
      <c r="AK309" s="382">
        <v>0</v>
      </c>
      <c r="AL309" s="382">
        <v>0</v>
      </c>
      <c r="AM309" s="385" t="s">
        <v>3817</v>
      </c>
      <c r="AN309" s="382">
        <v>0</v>
      </c>
      <c r="AO309" s="382">
        <v>0</v>
      </c>
      <c r="AP309" s="382" t="s">
        <v>3818</v>
      </c>
      <c r="AQ309" s="382">
        <v>0</v>
      </c>
      <c r="AR309" s="382">
        <v>0</v>
      </c>
      <c r="AS309" s="382" t="s">
        <v>2005</v>
      </c>
      <c r="AT309" s="382">
        <v>0</v>
      </c>
      <c r="AU309" s="382">
        <v>0</v>
      </c>
      <c r="AV309" s="382" t="s">
        <v>2005</v>
      </c>
      <c r="AW309" s="367">
        <v>0</v>
      </c>
      <c r="AX309" s="367"/>
      <c r="AY309" s="367"/>
      <c r="AZ309" s="367">
        <v>0</v>
      </c>
      <c r="BA309" s="367"/>
      <c r="BB309" s="367"/>
      <c r="BC309" s="367">
        <v>0</v>
      </c>
      <c r="BD309" s="215"/>
      <c r="BE309" s="215"/>
      <c r="BF309" s="366">
        <f t="shared" si="21"/>
        <v>1</v>
      </c>
      <c r="BG309" s="366">
        <f t="shared" si="22"/>
        <v>1</v>
      </c>
    </row>
    <row r="310" spans="2:59" s="58" customFormat="1" ht="56.25" customHeight="1">
      <c r="B310" s="363"/>
      <c r="C310" s="720"/>
      <c r="D310" s="855"/>
      <c r="E310" s="810"/>
      <c r="F310" s="810"/>
      <c r="G310" s="827"/>
      <c r="H310" s="827"/>
      <c r="I310" s="382" t="s">
        <v>2023</v>
      </c>
      <c r="J310" s="382" t="s">
        <v>998</v>
      </c>
      <c r="K310" s="382">
        <v>0.1</v>
      </c>
      <c r="L310" s="382" t="s">
        <v>2019</v>
      </c>
      <c r="M310" s="382" t="s">
        <v>90</v>
      </c>
      <c r="N310" s="382" t="s">
        <v>2024</v>
      </c>
      <c r="O310" s="382" t="s">
        <v>2025</v>
      </c>
      <c r="P310" s="382" t="s">
        <v>1994</v>
      </c>
      <c r="Q310" s="383">
        <v>44197</v>
      </c>
      <c r="R310" s="383">
        <v>44561</v>
      </c>
      <c r="S310" s="382">
        <f t="shared" si="24"/>
        <v>0.85799999999999998</v>
      </c>
      <c r="T310" s="382">
        <v>0.83199999999999996</v>
      </c>
      <c r="U310" s="384"/>
      <c r="V310" s="382">
        <v>0</v>
      </c>
      <c r="W310" s="382">
        <v>0</v>
      </c>
      <c r="X310" s="382"/>
      <c r="Y310" s="382">
        <v>0</v>
      </c>
      <c r="Z310" s="382">
        <v>0</v>
      </c>
      <c r="AA310" s="382"/>
      <c r="AB310" s="382">
        <v>0</v>
      </c>
      <c r="AC310" s="382">
        <v>0</v>
      </c>
      <c r="AD310" s="385"/>
      <c r="AE310" s="382">
        <v>0</v>
      </c>
      <c r="AF310" s="382">
        <v>0</v>
      </c>
      <c r="AG310" s="382"/>
      <c r="AH310" s="405">
        <v>0.83199999999999996</v>
      </c>
      <c r="AI310" s="405">
        <v>0.85799999999999998</v>
      </c>
      <c r="AJ310" s="382" t="s">
        <v>3820</v>
      </c>
      <c r="AK310" s="382">
        <v>0</v>
      </c>
      <c r="AL310" s="382">
        <v>0</v>
      </c>
      <c r="AM310" s="385" t="s">
        <v>3821</v>
      </c>
      <c r="AN310" s="382">
        <v>0</v>
      </c>
      <c r="AO310" s="382">
        <v>0</v>
      </c>
      <c r="AP310" s="382" t="s">
        <v>3807</v>
      </c>
      <c r="AQ310" s="382">
        <v>0</v>
      </c>
      <c r="AR310" s="382">
        <v>0</v>
      </c>
      <c r="AS310" s="382" t="s">
        <v>2005</v>
      </c>
      <c r="AT310" s="382">
        <v>0</v>
      </c>
      <c r="AU310" s="382">
        <v>0</v>
      </c>
      <c r="AV310" s="382" t="s">
        <v>2005</v>
      </c>
      <c r="AW310" s="367">
        <v>0</v>
      </c>
      <c r="AX310" s="367"/>
      <c r="AY310" s="367"/>
      <c r="AZ310" s="367">
        <v>0</v>
      </c>
      <c r="BA310" s="367"/>
      <c r="BB310" s="367"/>
      <c r="BC310" s="367">
        <v>0</v>
      </c>
      <c r="BD310" s="215"/>
      <c r="BE310" s="215"/>
      <c r="BF310" s="366">
        <f t="shared" si="21"/>
        <v>0.83199999999999996</v>
      </c>
      <c r="BG310" s="366">
        <f t="shared" si="22"/>
        <v>0.85799999999999998</v>
      </c>
    </row>
    <row r="311" spans="2:59" s="58" customFormat="1" ht="67.5" customHeight="1">
      <c r="B311" s="363"/>
      <c r="C311" s="720"/>
      <c r="D311" s="855"/>
      <c r="E311" s="810"/>
      <c r="F311" s="810"/>
      <c r="G311" s="382" t="s">
        <v>767</v>
      </c>
      <c r="H311" s="382" t="s">
        <v>768</v>
      </c>
      <c r="I311" s="382" t="s">
        <v>2026</v>
      </c>
      <c r="J311" s="382" t="s">
        <v>998</v>
      </c>
      <c r="K311" s="382">
        <v>1</v>
      </c>
      <c r="L311" s="382" t="s">
        <v>770</v>
      </c>
      <c r="M311" s="382" t="s">
        <v>74</v>
      </c>
      <c r="N311" s="382" t="s">
        <v>2027</v>
      </c>
      <c r="O311" s="382" t="s">
        <v>2027</v>
      </c>
      <c r="P311" s="382" t="s">
        <v>1994</v>
      </c>
      <c r="Q311" s="383">
        <v>44197</v>
      </c>
      <c r="R311" s="383">
        <v>44561</v>
      </c>
      <c r="S311" s="382">
        <f t="shared" si="24"/>
        <v>3</v>
      </c>
      <c r="T311" s="382">
        <v>4</v>
      </c>
      <c r="U311" s="384"/>
      <c r="V311" s="382">
        <v>0</v>
      </c>
      <c r="W311" s="385">
        <v>0</v>
      </c>
      <c r="X311" s="385"/>
      <c r="Y311" s="382">
        <v>1</v>
      </c>
      <c r="Z311" s="382">
        <v>1</v>
      </c>
      <c r="AA311" s="382"/>
      <c r="AB311" s="382">
        <v>0</v>
      </c>
      <c r="AC311" s="382">
        <v>0</v>
      </c>
      <c r="AD311" s="385"/>
      <c r="AE311" s="382">
        <v>1</v>
      </c>
      <c r="AF311" s="382">
        <v>1</v>
      </c>
      <c r="AG311" s="385" t="s">
        <v>3822</v>
      </c>
      <c r="AH311" s="382">
        <v>0</v>
      </c>
      <c r="AI311" s="382">
        <v>0</v>
      </c>
      <c r="AJ311" s="385" t="s">
        <v>3823</v>
      </c>
      <c r="AK311" s="385">
        <v>0</v>
      </c>
      <c r="AL311" s="382">
        <v>0</v>
      </c>
      <c r="AM311" s="382" t="s">
        <v>3824</v>
      </c>
      <c r="AN311" s="382">
        <v>1</v>
      </c>
      <c r="AO311" s="382">
        <v>1</v>
      </c>
      <c r="AP311" s="382" t="s">
        <v>3825</v>
      </c>
      <c r="AQ311" s="382">
        <v>0</v>
      </c>
      <c r="AR311" s="382">
        <v>0</v>
      </c>
      <c r="AS311" s="382" t="s">
        <v>2005</v>
      </c>
      <c r="AT311" s="382">
        <v>0</v>
      </c>
      <c r="AU311" s="382">
        <v>0</v>
      </c>
      <c r="AV311" s="382" t="s">
        <v>2005</v>
      </c>
      <c r="AW311" s="367">
        <v>1</v>
      </c>
      <c r="AX311" s="367"/>
      <c r="AY311" s="367"/>
      <c r="AZ311" s="367">
        <v>0</v>
      </c>
      <c r="BA311" s="367">
        <v>0</v>
      </c>
      <c r="BB311" s="367" t="s">
        <v>2005</v>
      </c>
      <c r="BC311" s="367">
        <v>0</v>
      </c>
      <c r="BD311" s="215">
        <v>0</v>
      </c>
      <c r="BE311" s="367" t="s">
        <v>2005</v>
      </c>
      <c r="BF311" s="366">
        <f t="shared" si="21"/>
        <v>3</v>
      </c>
      <c r="BG311" s="366">
        <f t="shared" si="22"/>
        <v>3</v>
      </c>
    </row>
    <row r="312" spans="2:59" s="58" customFormat="1" ht="51.75" customHeight="1">
      <c r="B312" s="363"/>
      <c r="C312" s="720"/>
      <c r="D312" s="855"/>
      <c r="E312" s="810"/>
      <c r="F312" s="810"/>
      <c r="G312" s="827" t="s">
        <v>2028</v>
      </c>
      <c r="H312" s="827" t="s">
        <v>772</v>
      </c>
      <c r="I312" s="382" t="s">
        <v>2029</v>
      </c>
      <c r="J312" s="382" t="s">
        <v>998</v>
      </c>
      <c r="K312" s="382">
        <v>0.33</v>
      </c>
      <c r="L312" s="382" t="s">
        <v>770</v>
      </c>
      <c r="M312" s="382" t="s">
        <v>1065</v>
      </c>
      <c r="N312" s="382" t="s">
        <v>2030</v>
      </c>
      <c r="O312" s="382" t="s">
        <v>2030</v>
      </c>
      <c r="P312" s="382" t="s">
        <v>1994</v>
      </c>
      <c r="Q312" s="383">
        <v>44197</v>
      </c>
      <c r="R312" s="383">
        <v>44561</v>
      </c>
      <c r="S312" s="382">
        <f t="shared" si="24"/>
        <v>1</v>
      </c>
      <c r="T312" s="382">
        <v>1</v>
      </c>
      <c r="U312" s="384"/>
      <c r="V312" s="382">
        <v>0</v>
      </c>
      <c r="W312" s="385">
        <v>0</v>
      </c>
      <c r="X312" s="385"/>
      <c r="Y312" s="382">
        <v>0</v>
      </c>
      <c r="Z312" s="382">
        <v>0</v>
      </c>
      <c r="AA312" s="382"/>
      <c r="AB312" s="382">
        <v>0</v>
      </c>
      <c r="AC312" s="382">
        <v>0</v>
      </c>
      <c r="AD312" s="385"/>
      <c r="AE312" s="382">
        <v>1</v>
      </c>
      <c r="AF312" s="382">
        <v>1</v>
      </c>
      <c r="AG312" s="385" t="s">
        <v>3816</v>
      </c>
      <c r="AH312" s="382">
        <v>0</v>
      </c>
      <c r="AI312" s="382">
        <v>0</v>
      </c>
      <c r="AJ312" s="385" t="s">
        <v>3816</v>
      </c>
      <c r="AK312" s="385">
        <v>0</v>
      </c>
      <c r="AL312" s="382">
        <v>0</v>
      </c>
      <c r="AM312" s="382" t="s">
        <v>2989</v>
      </c>
      <c r="AN312" s="382">
        <v>0</v>
      </c>
      <c r="AO312" s="382">
        <v>0</v>
      </c>
      <c r="AP312" s="382" t="s">
        <v>1054</v>
      </c>
      <c r="AQ312" s="382">
        <v>0</v>
      </c>
      <c r="AR312" s="382">
        <v>0</v>
      </c>
      <c r="AS312" s="382" t="s">
        <v>1054</v>
      </c>
      <c r="AT312" s="382">
        <v>0</v>
      </c>
      <c r="AU312" s="382">
        <v>0</v>
      </c>
      <c r="AV312" s="382" t="s">
        <v>1054</v>
      </c>
      <c r="AW312" s="367">
        <v>0</v>
      </c>
      <c r="AX312" s="367">
        <v>0</v>
      </c>
      <c r="AY312" s="367" t="s">
        <v>1054</v>
      </c>
      <c r="AZ312" s="367">
        <v>0</v>
      </c>
      <c r="BA312" s="367">
        <v>0</v>
      </c>
      <c r="BB312" s="367" t="s">
        <v>1054</v>
      </c>
      <c r="BC312" s="367">
        <v>0</v>
      </c>
      <c r="BD312" s="367">
        <v>0</v>
      </c>
      <c r="BE312" s="367" t="s">
        <v>1054</v>
      </c>
      <c r="BF312" s="366">
        <f t="shared" si="21"/>
        <v>1</v>
      </c>
      <c r="BG312" s="366">
        <f t="shared" si="22"/>
        <v>1</v>
      </c>
    </row>
    <row r="313" spans="2:59" s="58" customFormat="1" ht="51.75" customHeight="1">
      <c r="B313" s="363"/>
      <c r="C313" s="720"/>
      <c r="D313" s="855"/>
      <c r="E313" s="810"/>
      <c r="F313" s="810"/>
      <c r="G313" s="827"/>
      <c r="H313" s="827"/>
      <c r="I313" s="382" t="s">
        <v>2031</v>
      </c>
      <c r="J313" s="382" t="s">
        <v>998</v>
      </c>
      <c r="K313" s="382">
        <v>0.33</v>
      </c>
      <c r="L313" s="382" t="s">
        <v>770</v>
      </c>
      <c r="M313" s="382" t="s">
        <v>1065</v>
      </c>
      <c r="N313" s="382" t="s">
        <v>2032</v>
      </c>
      <c r="O313" s="382" t="s">
        <v>2032</v>
      </c>
      <c r="P313" s="382" t="s">
        <v>1994</v>
      </c>
      <c r="Q313" s="383">
        <v>44197</v>
      </c>
      <c r="R313" s="383">
        <v>44561</v>
      </c>
      <c r="S313" s="382">
        <f t="shared" si="24"/>
        <v>1</v>
      </c>
      <c r="T313" s="382">
        <v>1</v>
      </c>
      <c r="U313" s="384"/>
      <c r="V313" s="382">
        <v>0</v>
      </c>
      <c r="W313" s="385">
        <v>0</v>
      </c>
      <c r="X313" s="385"/>
      <c r="Y313" s="382">
        <v>0</v>
      </c>
      <c r="Z313" s="382">
        <v>0</v>
      </c>
      <c r="AA313" s="382"/>
      <c r="AB313" s="382">
        <v>0</v>
      </c>
      <c r="AC313" s="382">
        <v>0</v>
      </c>
      <c r="AD313" s="385"/>
      <c r="AE313" s="382">
        <v>0</v>
      </c>
      <c r="AF313" s="382">
        <v>1</v>
      </c>
      <c r="AG313" s="385" t="s">
        <v>3826</v>
      </c>
      <c r="AH313" s="382">
        <v>0</v>
      </c>
      <c r="AI313" s="382">
        <v>0</v>
      </c>
      <c r="AJ313" s="385" t="s">
        <v>3816</v>
      </c>
      <c r="AK313" s="385">
        <v>0</v>
      </c>
      <c r="AL313" s="382">
        <v>0</v>
      </c>
      <c r="AM313" s="382" t="s">
        <v>2989</v>
      </c>
      <c r="AN313" s="382">
        <v>1</v>
      </c>
      <c r="AO313" s="382">
        <v>0</v>
      </c>
      <c r="AP313" s="382" t="s">
        <v>1054</v>
      </c>
      <c r="AQ313" s="382">
        <v>0</v>
      </c>
      <c r="AR313" s="382">
        <v>0</v>
      </c>
      <c r="AS313" s="382" t="s">
        <v>1054</v>
      </c>
      <c r="AT313" s="382">
        <v>0</v>
      </c>
      <c r="AU313" s="382">
        <v>0</v>
      </c>
      <c r="AV313" s="382" t="s">
        <v>1054</v>
      </c>
      <c r="AW313" s="367">
        <v>0</v>
      </c>
      <c r="AX313" s="367">
        <v>0</v>
      </c>
      <c r="AY313" s="367" t="s">
        <v>1054</v>
      </c>
      <c r="AZ313" s="367">
        <v>0</v>
      </c>
      <c r="BA313" s="367">
        <v>0</v>
      </c>
      <c r="BB313" s="367" t="s">
        <v>1054</v>
      </c>
      <c r="BC313" s="367">
        <v>0</v>
      </c>
      <c r="BD313" s="367">
        <v>0</v>
      </c>
      <c r="BE313" s="367" t="s">
        <v>1054</v>
      </c>
      <c r="BF313" s="366">
        <f t="shared" si="21"/>
        <v>1</v>
      </c>
      <c r="BG313" s="366">
        <f t="shared" si="22"/>
        <v>1</v>
      </c>
    </row>
    <row r="314" spans="2:59" s="58" customFormat="1" ht="51.75" customHeight="1" thickBot="1">
      <c r="B314" s="363"/>
      <c r="C314" s="720"/>
      <c r="D314" s="857"/>
      <c r="E314" s="811"/>
      <c r="F314" s="811"/>
      <c r="G314" s="831"/>
      <c r="H314" s="831"/>
      <c r="I314" s="535" t="s">
        <v>2033</v>
      </c>
      <c r="J314" s="535" t="s">
        <v>998</v>
      </c>
      <c r="K314" s="535">
        <v>0.34</v>
      </c>
      <c r="L314" s="535" t="s">
        <v>770</v>
      </c>
      <c r="M314" s="535" t="s">
        <v>1065</v>
      </c>
      <c r="N314" s="535" t="s">
        <v>772</v>
      </c>
      <c r="O314" s="535" t="s">
        <v>772</v>
      </c>
      <c r="P314" s="535" t="s">
        <v>1994</v>
      </c>
      <c r="Q314" s="536">
        <v>44197</v>
      </c>
      <c r="R314" s="536">
        <v>44561</v>
      </c>
      <c r="S314" s="535">
        <f t="shared" si="24"/>
        <v>1</v>
      </c>
      <c r="T314" s="535">
        <v>1</v>
      </c>
      <c r="U314" s="537"/>
      <c r="V314" s="535">
        <v>0</v>
      </c>
      <c r="W314" s="535">
        <v>0</v>
      </c>
      <c r="X314" s="535"/>
      <c r="Y314" s="535">
        <v>0</v>
      </c>
      <c r="Z314" s="535">
        <v>0</v>
      </c>
      <c r="AA314" s="535"/>
      <c r="AB314" s="535">
        <v>0</v>
      </c>
      <c r="AC314" s="535">
        <v>0</v>
      </c>
      <c r="AD314" s="539"/>
      <c r="AE314" s="535">
        <v>0</v>
      </c>
      <c r="AF314" s="535">
        <v>0</v>
      </c>
      <c r="AG314" s="535" t="s">
        <v>1687</v>
      </c>
      <c r="AH314" s="535">
        <v>0</v>
      </c>
      <c r="AI314" s="535">
        <v>1</v>
      </c>
      <c r="AJ314" s="539" t="s">
        <v>3827</v>
      </c>
      <c r="AK314" s="539">
        <v>0</v>
      </c>
      <c r="AL314" s="535">
        <v>0</v>
      </c>
      <c r="AM314" s="535" t="s">
        <v>2989</v>
      </c>
      <c r="AN314" s="535">
        <v>0</v>
      </c>
      <c r="AO314" s="535">
        <v>0</v>
      </c>
      <c r="AP314" s="535" t="s">
        <v>1054</v>
      </c>
      <c r="AQ314" s="535">
        <v>0</v>
      </c>
      <c r="AR314" s="535">
        <v>0</v>
      </c>
      <c r="AS314" s="535" t="s">
        <v>1054</v>
      </c>
      <c r="AT314" s="535">
        <v>0</v>
      </c>
      <c r="AU314" s="535">
        <v>0</v>
      </c>
      <c r="AV314" s="535" t="s">
        <v>1054</v>
      </c>
      <c r="AW314" s="368">
        <v>0</v>
      </c>
      <c r="AX314" s="368">
        <v>0</v>
      </c>
      <c r="AY314" s="368" t="s">
        <v>1054</v>
      </c>
      <c r="AZ314" s="368">
        <v>0</v>
      </c>
      <c r="BA314" s="368">
        <v>0</v>
      </c>
      <c r="BB314" s="368" t="s">
        <v>1054</v>
      </c>
      <c r="BC314" s="368">
        <v>1</v>
      </c>
      <c r="BD314" s="368">
        <v>0</v>
      </c>
      <c r="BE314" s="368" t="s">
        <v>1054</v>
      </c>
      <c r="BF314" s="366">
        <f t="shared" si="21"/>
        <v>0</v>
      </c>
      <c r="BG314" s="366">
        <f t="shared" si="22"/>
        <v>1</v>
      </c>
    </row>
    <row r="315" spans="2:59" s="58" customFormat="1" ht="60" customHeight="1">
      <c r="B315" s="363" t="s">
        <v>482</v>
      </c>
      <c r="C315" s="720" t="s">
        <v>3317</v>
      </c>
      <c r="D315" s="861" t="s">
        <v>2034</v>
      </c>
      <c r="E315" s="812">
        <v>0.80500000000000005</v>
      </c>
      <c r="F315" s="812">
        <v>0.6</v>
      </c>
      <c r="G315" s="832" t="s">
        <v>484</v>
      </c>
      <c r="H315" s="832" t="s">
        <v>485</v>
      </c>
      <c r="I315" s="547" t="s">
        <v>2035</v>
      </c>
      <c r="J315" s="547" t="s">
        <v>998</v>
      </c>
      <c r="K315" s="547">
        <v>0.5</v>
      </c>
      <c r="L315" s="547" t="s">
        <v>2036</v>
      </c>
      <c r="M315" s="547" t="s">
        <v>90</v>
      </c>
      <c r="N315" s="547" t="s">
        <v>220</v>
      </c>
      <c r="O315" s="547" t="s">
        <v>220</v>
      </c>
      <c r="P315" s="547" t="s">
        <v>1001</v>
      </c>
      <c r="Q315" s="548">
        <v>44197</v>
      </c>
      <c r="R315" s="548">
        <v>44561</v>
      </c>
      <c r="S315" s="547">
        <f t="shared" si="24"/>
        <v>0.78</v>
      </c>
      <c r="T315" s="547">
        <v>1</v>
      </c>
      <c r="U315" s="550">
        <f t="shared" si="23"/>
        <v>1</v>
      </c>
      <c r="V315" s="547">
        <v>0</v>
      </c>
      <c r="W315" s="547">
        <v>0</v>
      </c>
      <c r="X315" s="547"/>
      <c r="Y315" s="547">
        <v>0</v>
      </c>
      <c r="Z315" s="551">
        <v>0</v>
      </c>
      <c r="AA315" s="547"/>
      <c r="AB315" s="547">
        <v>0</v>
      </c>
      <c r="AC315" s="551">
        <v>0.1</v>
      </c>
      <c r="AD315" s="553" t="s">
        <v>3828</v>
      </c>
      <c r="AE315" s="547">
        <v>0</v>
      </c>
      <c r="AF315" s="551">
        <v>0.1</v>
      </c>
      <c r="AG315" s="553" t="s">
        <v>3829</v>
      </c>
      <c r="AH315" s="552">
        <v>0.2</v>
      </c>
      <c r="AI315" s="578">
        <v>0</v>
      </c>
      <c r="AJ315" s="553" t="s">
        <v>3830</v>
      </c>
      <c r="AK315" s="547">
        <v>0</v>
      </c>
      <c r="AL315" s="552">
        <v>0</v>
      </c>
      <c r="AM315" s="547" t="s">
        <v>3831</v>
      </c>
      <c r="AN315" s="547">
        <v>0</v>
      </c>
      <c r="AO315" s="590">
        <v>0</v>
      </c>
      <c r="AP315" s="555" t="s">
        <v>3832</v>
      </c>
      <c r="AQ315" s="547">
        <v>0</v>
      </c>
      <c r="AR315" s="631">
        <v>0.4</v>
      </c>
      <c r="AS315" s="631" t="s">
        <v>3833</v>
      </c>
      <c r="AT315" s="547">
        <v>0</v>
      </c>
      <c r="AU315" s="590" t="s">
        <v>3834</v>
      </c>
      <c r="AV315" s="555" t="s">
        <v>2037</v>
      </c>
      <c r="AW315" s="362">
        <v>0</v>
      </c>
      <c r="AX315" s="362"/>
      <c r="AY315" s="362"/>
      <c r="AZ315" s="362">
        <v>0</v>
      </c>
      <c r="BA315" s="362"/>
      <c r="BB315" s="362"/>
      <c r="BC315" s="292">
        <v>0.8</v>
      </c>
      <c r="BD315" s="365"/>
      <c r="BE315" s="365"/>
      <c r="BF315" s="366">
        <f t="shared" si="21"/>
        <v>0.2</v>
      </c>
      <c r="BG315" s="366">
        <f t="shared" si="22"/>
        <v>0.78</v>
      </c>
    </row>
    <row r="316" spans="2:59" s="58" customFormat="1" ht="96.75" thickBot="1">
      <c r="B316" s="363" t="s">
        <v>482</v>
      </c>
      <c r="C316" s="720" t="s">
        <v>3324</v>
      </c>
      <c r="D316" s="862"/>
      <c r="E316" s="814"/>
      <c r="F316" s="814"/>
      <c r="G316" s="830"/>
      <c r="H316" s="830"/>
      <c r="I316" s="461" t="s">
        <v>2038</v>
      </c>
      <c r="J316" s="461" t="s">
        <v>998</v>
      </c>
      <c r="K316" s="461">
        <v>0.5</v>
      </c>
      <c r="L316" s="461" t="s">
        <v>2036</v>
      </c>
      <c r="M316" s="461" t="s">
        <v>90</v>
      </c>
      <c r="N316" s="461" t="s">
        <v>1664</v>
      </c>
      <c r="O316" s="461" t="s">
        <v>220</v>
      </c>
      <c r="P316" s="461" t="s">
        <v>1001</v>
      </c>
      <c r="Q316" s="462">
        <v>44197</v>
      </c>
      <c r="R316" s="462">
        <v>44561</v>
      </c>
      <c r="S316" s="461">
        <f t="shared" si="24"/>
        <v>0.83</v>
      </c>
      <c r="T316" s="461">
        <v>1</v>
      </c>
      <c r="U316" s="463">
        <f t="shared" si="23"/>
        <v>1</v>
      </c>
      <c r="V316" s="461">
        <v>0</v>
      </c>
      <c r="W316" s="461">
        <v>0</v>
      </c>
      <c r="X316" s="461"/>
      <c r="Y316" s="461">
        <v>0</v>
      </c>
      <c r="Z316" s="465">
        <v>0</v>
      </c>
      <c r="AA316" s="461"/>
      <c r="AB316" s="461">
        <v>0</v>
      </c>
      <c r="AC316" s="465">
        <v>0</v>
      </c>
      <c r="AD316" s="466" t="s">
        <v>3835</v>
      </c>
      <c r="AE316" s="461">
        <v>0</v>
      </c>
      <c r="AF316" s="465">
        <v>0</v>
      </c>
      <c r="AG316" s="466" t="s">
        <v>3829</v>
      </c>
      <c r="AH316" s="461">
        <v>0</v>
      </c>
      <c r="AI316" s="581">
        <v>0.7</v>
      </c>
      <c r="AJ316" s="466" t="s">
        <v>3836</v>
      </c>
      <c r="AK316" s="461">
        <v>0</v>
      </c>
      <c r="AL316" s="464">
        <v>0</v>
      </c>
      <c r="AM316" s="461" t="s">
        <v>3837</v>
      </c>
      <c r="AN316" s="461">
        <v>0</v>
      </c>
      <c r="AO316" s="626">
        <v>0</v>
      </c>
      <c r="AP316" s="627" t="s">
        <v>3832</v>
      </c>
      <c r="AQ316" s="461">
        <v>0</v>
      </c>
      <c r="AR316" s="632">
        <v>0.08</v>
      </c>
      <c r="AS316" s="632" t="s">
        <v>3838</v>
      </c>
      <c r="AT316" s="464">
        <v>1</v>
      </c>
      <c r="AU316" s="626" t="s">
        <v>212</v>
      </c>
      <c r="AV316" s="627" t="s">
        <v>2037</v>
      </c>
      <c r="AW316" s="364">
        <v>0</v>
      </c>
      <c r="AX316" s="364"/>
      <c r="AY316" s="364"/>
      <c r="AZ316" s="364">
        <v>0</v>
      </c>
      <c r="BA316" s="364"/>
      <c r="BB316" s="364"/>
      <c r="BC316" s="291">
        <v>0</v>
      </c>
      <c r="BD316" s="217"/>
      <c r="BE316" s="217"/>
      <c r="BF316" s="366">
        <f t="shared" si="21"/>
        <v>1</v>
      </c>
      <c r="BG316" s="366">
        <f t="shared" si="22"/>
        <v>0.83</v>
      </c>
    </row>
    <row r="317" spans="2:59" s="58" customFormat="1" ht="60.75" customHeight="1">
      <c r="B317" s="363" t="s">
        <v>777</v>
      </c>
      <c r="C317" s="720" t="s">
        <v>3839</v>
      </c>
      <c r="D317" s="854" t="s">
        <v>3840</v>
      </c>
      <c r="E317" s="809">
        <v>0.50600000000000001</v>
      </c>
      <c r="F317" s="809">
        <v>0.37</v>
      </c>
      <c r="G317" s="826" t="s">
        <v>779</v>
      </c>
      <c r="H317" s="826" t="s">
        <v>2039</v>
      </c>
      <c r="I317" s="375" t="s">
        <v>2040</v>
      </c>
      <c r="J317" s="375" t="s">
        <v>2041</v>
      </c>
      <c r="K317" s="375">
        <v>0.5</v>
      </c>
      <c r="L317" s="375" t="s">
        <v>790</v>
      </c>
      <c r="M317" s="375" t="s">
        <v>74</v>
      </c>
      <c r="N317" s="375" t="s">
        <v>73</v>
      </c>
      <c r="O317" s="375" t="s">
        <v>1356</v>
      </c>
      <c r="P317" s="375" t="s">
        <v>2042</v>
      </c>
      <c r="Q317" s="376">
        <v>44197</v>
      </c>
      <c r="R317" s="376">
        <v>44561</v>
      </c>
      <c r="S317" s="375">
        <f t="shared" si="24"/>
        <v>1</v>
      </c>
      <c r="T317" s="375">
        <v>3</v>
      </c>
      <c r="U317" s="377">
        <f t="shared" si="23"/>
        <v>3</v>
      </c>
      <c r="V317" s="375">
        <v>0</v>
      </c>
      <c r="W317" s="375">
        <v>0</v>
      </c>
      <c r="X317" s="378" t="s">
        <v>3841</v>
      </c>
      <c r="Y317" s="375">
        <v>0</v>
      </c>
      <c r="Z317" s="375">
        <v>0</v>
      </c>
      <c r="AA317" s="378" t="s">
        <v>3842</v>
      </c>
      <c r="AB317" s="375">
        <v>0</v>
      </c>
      <c r="AC317" s="375">
        <v>0</v>
      </c>
      <c r="AD317" s="379" t="s">
        <v>3843</v>
      </c>
      <c r="AE317" s="375">
        <v>0</v>
      </c>
      <c r="AF317" s="375">
        <v>0</v>
      </c>
      <c r="AG317" s="633" t="s">
        <v>3844</v>
      </c>
      <c r="AH317" s="375">
        <v>0</v>
      </c>
      <c r="AI317" s="375">
        <v>0</v>
      </c>
      <c r="AJ317" s="379" t="s">
        <v>3845</v>
      </c>
      <c r="AK317" s="375">
        <v>0</v>
      </c>
      <c r="AL317" s="375">
        <v>0</v>
      </c>
      <c r="AM317" s="379" t="s">
        <v>3846</v>
      </c>
      <c r="AN317" s="375">
        <v>0</v>
      </c>
      <c r="AO317" s="643">
        <v>0</v>
      </c>
      <c r="AP317" s="634" t="s">
        <v>3847</v>
      </c>
      <c r="AQ317" s="375">
        <v>0</v>
      </c>
      <c r="AR317" s="635">
        <v>0</v>
      </c>
      <c r="AS317" s="480" t="s">
        <v>2043</v>
      </c>
      <c r="AT317" s="375">
        <v>1</v>
      </c>
      <c r="AU317" s="487">
        <v>1</v>
      </c>
      <c r="AV317" s="634" t="s">
        <v>2044</v>
      </c>
      <c r="AW317" s="369">
        <v>1</v>
      </c>
      <c r="AX317" s="369"/>
      <c r="AY317" s="369"/>
      <c r="AZ317" s="369">
        <v>1</v>
      </c>
      <c r="BA317" s="369"/>
      <c r="BB317" s="369"/>
      <c r="BC317" s="369">
        <v>0</v>
      </c>
      <c r="BD317" s="214"/>
      <c r="BE317" s="214"/>
      <c r="BF317" s="366">
        <f t="shared" si="21"/>
        <v>1</v>
      </c>
      <c r="BG317" s="366">
        <f t="shared" si="22"/>
        <v>1</v>
      </c>
    </row>
    <row r="318" spans="2:59" s="58" customFormat="1" ht="60.75" customHeight="1">
      <c r="B318" s="363" t="s">
        <v>777</v>
      </c>
      <c r="C318" s="720" t="s">
        <v>3848</v>
      </c>
      <c r="D318" s="855"/>
      <c r="E318" s="810"/>
      <c r="F318" s="810"/>
      <c r="G318" s="827"/>
      <c r="H318" s="827"/>
      <c r="I318" s="382" t="s">
        <v>2045</v>
      </c>
      <c r="J318" s="382" t="s">
        <v>2046</v>
      </c>
      <c r="K318" s="382">
        <v>0.2</v>
      </c>
      <c r="L318" s="382" t="s">
        <v>790</v>
      </c>
      <c r="M318" s="382" t="s">
        <v>74</v>
      </c>
      <c r="N318" s="382" t="s">
        <v>73</v>
      </c>
      <c r="O318" s="382" t="s">
        <v>1356</v>
      </c>
      <c r="P318" s="382" t="s">
        <v>2042</v>
      </c>
      <c r="Q318" s="383">
        <v>44197</v>
      </c>
      <c r="R318" s="383">
        <v>44561</v>
      </c>
      <c r="S318" s="382">
        <f t="shared" si="24"/>
        <v>0</v>
      </c>
      <c r="T318" s="382">
        <v>2</v>
      </c>
      <c r="U318" s="384">
        <f t="shared" si="23"/>
        <v>2</v>
      </c>
      <c r="V318" s="382">
        <v>0</v>
      </c>
      <c r="W318" s="382">
        <v>0</v>
      </c>
      <c r="X318" s="391" t="s">
        <v>3849</v>
      </c>
      <c r="Y318" s="382">
        <v>0</v>
      </c>
      <c r="Z318" s="382">
        <v>0</v>
      </c>
      <c r="AA318" s="391" t="s">
        <v>3850</v>
      </c>
      <c r="AB318" s="382">
        <v>0</v>
      </c>
      <c r="AC318" s="382">
        <v>0</v>
      </c>
      <c r="AD318" s="385" t="s">
        <v>3851</v>
      </c>
      <c r="AE318" s="382">
        <v>0</v>
      </c>
      <c r="AF318" s="382">
        <v>0</v>
      </c>
      <c r="AG318" s="636" t="s">
        <v>3852</v>
      </c>
      <c r="AH318" s="382">
        <v>0</v>
      </c>
      <c r="AI318" s="382">
        <v>0</v>
      </c>
      <c r="AJ318" s="385" t="s">
        <v>3845</v>
      </c>
      <c r="AK318" s="382">
        <v>0</v>
      </c>
      <c r="AL318" s="382">
        <v>0</v>
      </c>
      <c r="AM318" s="385" t="s">
        <v>3846</v>
      </c>
      <c r="AN318" s="382">
        <v>0</v>
      </c>
      <c r="AO318" s="644">
        <v>0</v>
      </c>
      <c r="AP318" s="637" t="s">
        <v>3853</v>
      </c>
      <c r="AQ318" s="382">
        <v>0</v>
      </c>
      <c r="AR318" s="638">
        <v>0</v>
      </c>
      <c r="AS318" s="389" t="s">
        <v>2047</v>
      </c>
      <c r="AT318" s="382">
        <v>0</v>
      </c>
      <c r="AU318" s="388">
        <v>0</v>
      </c>
      <c r="AV318" s="637" t="s">
        <v>2048</v>
      </c>
      <c r="AW318" s="367">
        <v>1</v>
      </c>
      <c r="AX318" s="367"/>
      <c r="AY318" s="367"/>
      <c r="AZ318" s="367">
        <v>1</v>
      </c>
      <c r="BA318" s="367"/>
      <c r="BB318" s="367"/>
      <c r="BC318" s="367">
        <v>0</v>
      </c>
      <c r="BD318" s="215"/>
      <c r="BE318" s="215"/>
      <c r="BF318" s="366">
        <f t="shared" si="21"/>
        <v>0</v>
      </c>
      <c r="BG318" s="366">
        <f t="shared" si="22"/>
        <v>0</v>
      </c>
    </row>
    <row r="319" spans="2:59" s="58" customFormat="1" ht="60.75" customHeight="1">
      <c r="B319" s="363" t="s">
        <v>777</v>
      </c>
      <c r="C319" s="720" t="s">
        <v>3854</v>
      </c>
      <c r="D319" s="855"/>
      <c r="E319" s="810"/>
      <c r="F319" s="810"/>
      <c r="G319" s="827"/>
      <c r="H319" s="827"/>
      <c r="I319" s="382" t="s">
        <v>2049</v>
      </c>
      <c r="J319" s="382" t="s">
        <v>2046</v>
      </c>
      <c r="K319" s="382">
        <v>0.3</v>
      </c>
      <c r="L319" s="382" t="s">
        <v>790</v>
      </c>
      <c r="M319" s="382" t="s">
        <v>1065</v>
      </c>
      <c r="N319" s="382" t="s">
        <v>73</v>
      </c>
      <c r="O319" s="382" t="s">
        <v>1356</v>
      </c>
      <c r="P319" s="382" t="s">
        <v>2042</v>
      </c>
      <c r="Q319" s="383">
        <v>44197</v>
      </c>
      <c r="R319" s="383">
        <v>44561</v>
      </c>
      <c r="S319" s="382">
        <f t="shared" si="24"/>
        <v>1</v>
      </c>
      <c r="T319" s="382">
        <v>1</v>
      </c>
      <c r="U319" s="384">
        <f t="shared" si="23"/>
        <v>1</v>
      </c>
      <c r="V319" s="382">
        <v>0</v>
      </c>
      <c r="W319" s="382">
        <v>0</v>
      </c>
      <c r="X319" s="391" t="s">
        <v>3855</v>
      </c>
      <c r="Y319" s="382">
        <v>0</v>
      </c>
      <c r="Z319" s="382">
        <v>0</v>
      </c>
      <c r="AA319" s="391" t="s">
        <v>3855</v>
      </c>
      <c r="AB319" s="382">
        <v>0</v>
      </c>
      <c r="AC319" s="382">
        <v>0</v>
      </c>
      <c r="AD319" s="385" t="s">
        <v>3856</v>
      </c>
      <c r="AE319" s="382">
        <v>0</v>
      </c>
      <c r="AF319" s="382">
        <v>0</v>
      </c>
      <c r="AG319" s="636" t="s">
        <v>3857</v>
      </c>
      <c r="AH319" s="382">
        <v>0</v>
      </c>
      <c r="AI319" s="382">
        <v>0</v>
      </c>
      <c r="AJ319" s="385" t="s">
        <v>3845</v>
      </c>
      <c r="AK319" s="382">
        <v>0</v>
      </c>
      <c r="AL319" s="382">
        <v>0</v>
      </c>
      <c r="AM319" s="385" t="s">
        <v>3858</v>
      </c>
      <c r="AN319" s="382">
        <v>0</v>
      </c>
      <c r="AO319" s="644">
        <v>0</v>
      </c>
      <c r="AP319" s="637" t="s">
        <v>3859</v>
      </c>
      <c r="AQ319" s="382">
        <v>0</v>
      </c>
      <c r="AR319" s="638">
        <v>1</v>
      </c>
      <c r="AS319" s="389" t="s">
        <v>2050</v>
      </c>
      <c r="AT319" s="382">
        <v>0</v>
      </c>
      <c r="AU319" s="388">
        <v>0</v>
      </c>
      <c r="AV319" s="637" t="s">
        <v>2051</v>
      </c>
      <c r="AW319" s="367">
        <v>0</v>
      </c>
      <c r="AX319" s="367"/>
      <c r="AY319" s="367"/>
      <c r="AZ319" s="367">
        <v>0</v>
      </c>
      <c r="BA319" s="367"/>
      <c r="BB319" s="367"/>
      <c r="BC319" s="367">
        <v>1</v>
      </c>
      <c r="BD319" s="215"/>
      <c r="BE319" s="215"/>
      <c r="BF319" s="366">
        <f t="shared" si="21"/>
        <v>0</v>
      </c>
      <c r="BG319" s="366">
        <f t="shared" si="22"/>
        <v>1</v>
      </c>
    </row>
    <row r="320" spans="2:59" s="58" customFormat="1" ht="60.75" customHeight="1">
      <c r="B320" s="363" t="s">
        <v>791</v>
      </c>
      <c r="C320" s="720" t="s">
        <v>3860</v>
      </c>
      <c r="D320" s="855"/>
      <c r="E320" s="810"/>
      <c r="F320" s="810"/>
      <c r="G320" s="827" t="s">
        <v>793</v>
      </c>
      <c r="H320" s="827" t="s">
        <v>2052</v>
      </c>
      <c r="I320" s="382" t="s">
        <v>2053</v>
      </c>
      <c r="J320" s="382" t="s">
        <v>2046</v>
      </c>
      <c r="K320" s="382">
        <v>0.2</v>
      </c>
      <c r="L320" s="382" t="s">
        <v>790</v>
      </c>
      <c r="M320" s="382" t="s">
        <v>74</v>
      </c>
      <c r="N320" s="382" t="s">
        <v>73</v>
      </c>
      <c r="O320" s="382" t="s">
        <v>1356</v>
      </c>
      <c r="P320" s="382" t="s">
        <v>2054</v>
      </c>
      <c r="Q320" s="383">
        <v>44197</v>
      </c>
      <c r="R320" s="383">
        <v>44561</v>
      </c>
      <c r="S320" s="382">
        <f t="shared" si="24"/>
        <v>10</v>
      </c>
      <c r="T320" s="382">
        <v>30</v>
      </c>
      <c r="U320" s="384">
        <f t="shared" si="23"/>
        <v>30</v>
      </c>
      <c r="V320" s="382">
        <v>0</v>
      </c>
      <c r="W320" s="382">
        <v>0</v>
      </c>
      <c r="X320" s="391" t="s">
        <v>3861</v>
      </c>
      <c r="Y320" s="382">
        <v>0</v>
      </c>
      <c r="Z320" s="382">
        <v>0</v>
      </c>
      <c r="AA320" s="391" t="s">
        <v>3862</v>
      </c>
      <c r="AB320" s="382">
        <v>0</v>
      </c>
      <c r="AC320" s="382">
        <v>0</v>
      </c>
      <c r="AD320" s="385" t="s">
        <v>3863</v>
      </c>
      <c r="AE320" s="382">
        <v>0</v>
      </c>
      <c r="AF320" s="382">
        <v>0</v>
      </c>
      <c r="AG320" s="636" t="s">
        <v>799</v>
      </c>
      <c r="AH320" s="382">
        <v>0</v>
      </c>
      <c r="AI320" s="382">
        <v>0</v>
      </c>
      <c r="AJ320" s="385" t="s">
        <v>3864</v>
      </c>
      <c r="AK320" s="382">
        <v>0</v>
      </c>
      <c r="AL320" s="382">
        <v>0</v>
      </c>
      <c r="AM320" s="385" t="s">
        <v>3865</v>
      </c>
      <c r="AN320" s="382">
        <v>0</v>
      </c>
      <c r="AO320" s="644">
        <v>0</v>
      </c>
      <c r="AP320" s="637" t="s">
        <v>3866</v>
      </c>
      <c r="AQ320" s="382">
        <v>0</v>
      </c>
      <c r="AR320" s="638">
        <v>0</v>
      </c>
      <c r="AS320" s="389" t="s">
        <v>2055</v>
      </c>
      <c r="AT320" s="382">
        <v>10</v>
      </c>
      <c r="AU320" s="388">
        <v>10</v>
      </c>
      <c r="AV320" s="637" t="s">
        <v>2056</v>
      </c>
      <c r="AW320" s="367">
        <v>10</v>
      </c>
      <c r="AX320" s="367"/>
      <c r="AY320" s="367"/>
      <c r="AZ320" s="367">
        <v>10</v>
      </c>
      <c r="BA320" s="367"/>
      <c r="BB320" s="367"/>
      <c r="BC320" s="367">
        <v>0</v>
      </c>
      <c r="BD320" s="215"/>
      <c r="BE320" s="215"/>
      <c r="BF320" s="366">
        <f t="shared" si="21"/>
        <v>10</v>
      </c>
      <c r="BG320" s="366">
        <f t="shared" si="22"/>
        <v>10</v>
      </c>
    </row>
    <row r="321" spans="2:59" s="58" customFormat="1" ht="60.75" customHeight="1">
      <c r="B321" s="363" t="s">
        <v>791</v>
      </c>
      <c r="C321" s="720" t="s">
        <v>3867</v>
      </c>
      <c r="D321" s="855"/>
      <c r="E321" s="810"/>
      <c r="F321" s="810"/>
      <c r="G321" s="827"/>
      <c r="H321" s="827"/>
      <c r="I321" s="382" t="s">
        <v>2057</v>
      </c>
      <c r="J321" s="382" t="s">
        <v>2046</v>
      </c>
      <c r="K321" s="382">
        <v>0.4</v>
      </c>
      <c r="L321" s="382" t="s">
        <v>790</v>
      </c>
      <c r="M321" s="382" t="s">
        <v>74</v>
      </c>
      <c r="N321" s="382" t="s">
        <v>73</v>
      </c>
      <c r="O321" s="382" t="s">
        <v>1356</v>
      </c>
      <c r="P321" s="382" t="s">
        <v>2054</v>
      </c>
      <c r="Q321" s="383">
        <v>44197</v>
      </c>
      <c r="R321" s="383">
        <v>44561</v>
      </c>
      <c r="S321" s="382">
        <f t="shared" si="24"/>
        <v>2</v>
      </c>
      <c r="T321" s="382">
        <v>5</v>
      </c>
      <c r="U321" s="384">
        <f t="shared" si="23"/>
        <v>5</v>
      </c>
      <c r="V321" s="382">
        <v>0</v>
      </c>
      <c r="W321" s="382">
        <v>0</v>
      </c>
      <c r="X321" s="391" t="s">
        <v>3861</v>
      </c>
      <c r="Y321" s="382">
        <v>0</v>
      </c>
      <c r="Z321" s="382">
        <v>0</v>
      </c>
      <c r="AA321" s="391" t="s">
        <v>3862</v>
      </c>
      <c r="AB321" s="382">
        <v>0</v>
      </c>
      <c r="AC321" s="382">
        <v>0</v>
      </c>
      <c r="AD321" s="385" t="s">
        <v>3868</v>
      </c>
      <c r="AE321" s="382">
        <v>0</v>
      </c>
      <c r="AF321" s="382">
        <v>0</v>
      </c>
      <c r="AG321" s="636" t="s">
        <v>799</v>
      </c>
      <c r="AH321" s="382">
        <v>0</v>
      </c>
      <c r="AI321" s="382">
        <v>0</v>
      </c>
      <c r="AJ321" s="385" t="s">
        <v>3864</v>
      </c>
      <c r="AK321" s="382">
        <v>0</v>
      </c>
      <c r="AL321" s="382">
        <v>0</v>
      </c>
      <c r="AM321" s="385" t="s">
        <v>3865</v>
      </c>
      <c r="AN321" s="382">
        <v>0</v>
      </c>
      <c r="AO321" s="644">
        <v>0</v>
      </c>
      <c r="AP321" s="637" t="s">
        <v>3869</v>
      </c>
      <c r="AQ321" s="382">
        <v>0</v>
      </c>
      <c r="AR321" s="638">
        <v>0</v>
      </c>
      <c r="AS321" s="389" t="s">
        <v>2055</v>
      </c>
      <c r="AT321" s="382">
        <v>2</v>
      </c>
      <c r="AU321" s="388">
        <v>2</v>
      </c>
      <c r="AV321" s="637" t="s">
        <v>2058</v>
      </c>
      <c r="AW321" s="367">
        <v>0</v>
      </c>
      <c r="AX321" s="367"/>
      <c r="AY321" s="367"/>
      <c r="AZ321" s="367">
        <v>3</v>
      </c>
      <c r="BA321" s="367"/>
      <c r="BB321" s="367"/>
      <c r="BC321" s="367">
        <v>0</v>
      </c>
      <c r="BD321" s="215"/>
      <c r="BE321" s="215"/>
      <c r="BF321" s="366">
        <f t="shared" si="21"/>
        <v>2</v>
      </c>
      <c r="BG321" s="366">
        <f t="shared" si="22"/>
        <v>2</v>
      </c>
    </row>
    <row r="322" spans="2:59" s="58" customFormat="1" ht="60.75" customHeight="1">
      <c r="B322" s="363" t="s">
        <v>791</v>
      </c>
      <c r="C322" s="720" t="s">
        <v>3870</v>
      </c>
      <c r="D322" s="855"/>
      <c r="E322" s="810"/>
      <c r="F322" s="810"/>
      <c r="G322" s="827"/>
      <c r="H322" s="827"/>
      <c r="I322" s="382" t="s">
        <v>2059</v>
      </c>
      <c r="J322" s="382" t="s">
        <v>2046</v>
      </c>
      <c r="K322" s="382">
        <v>0.4</v>
      </c>
      <c r="L322" s="382" t="s">
        <v>790</v>
      </c>
      <c r="M322" s="382" t="s">
        <v>74</v>
      </c>
      <c r="N322" s="382" t="s">
        <v>73</v>
      </c>
      <c r="O322" s="382" t="s">
        <v>1356</v>
      </c>
      <c r="P322" s="382" t="s">
        <v>2042</v>
      </c>
      <c r="Q322" s="383">
        <v>44197</v>
      </c>
      <c r="R322" s="383">
        <v>44561</v>
      </c>
      <c r="S322" s="382">
        <f t="shared" si="24"/>
        <v>0</v>
      </c>
      <c r="T322" s="382">
        <v>5</v>
      </c>
      <c r="U322" s="384">
        <f t="shared" si="23"/>
        <v>5</v>
      </c>
      <c r="V322" s="382">
        <v>0</v>
      </c>
      <c r="W322" s="382">
        <v>0</v>
      </c>
      <c r="X322" s="391" t="s">
        <v>3861</v>
      </c>
      <c r="Y322" s="382">
        <v>0</v>
      </c>
      <c r="Z322" s="382">
        <v>0</v>
      </c>
      <c r="AA322" s="391" t="s">
        <v>3862</v>
      </c>
      <c r="AB322" s="382">
        <v>0</v>
      </c>
      <c r="AC322" s="382">
        <v>0</v>
      </c>
      <c r="AD322" s="385" t="s">
        <v>3871</v>
      </c>
      <c r="AE322" s="382">
        <v>0</v>
      </c>
      <c r="AF322" s="382">
        <v>0</v>
      </c>
      <c r="AG322" s="636" t="s">
        <v>799</v>
      </c>
      <c r="AH322" s="382">
        <v>0</v>
      </c>
      <c r="AI322" s="382">
        <v>0</v>
      </c>
      <c r="AJ322" s="385" t="s">
        <v>3864</v>
      </c>
      <c r="AK322" s="382">
        <v>0</v>
      </c>
      <c r="AL322" s="382">
        <v>0</v>
      </c>
      <c r="AM322" s="385" t="s">
        <v>3865</v>
      </c>
      <c r="AN322" s="382">
        <v>0</v>
      </c>
      <c r="AO322" s="644">
        <v>0</v>
      </c>
      <c r="AP322" s="637" t="s">
        <v>3866</v>
      </c>
      <c r="AQ322" s="382">
        <v>0</v>
      </c>
      <c r="AR322" s="638">
        <v>0</v>
      </c>
      <c r="AS322" s="389" t="s">
        <v>2055</v>
      </c>
      <c r="AT322" s="382">
        <v>0</v>
      </c>
      <c r="AU322" s="388">
        <v>0</v>
      </c>
      <c r="AV322" s="637" t="s">
        <v>2060</v>
      </c>
      <c r="AW322" s="367">
        <v>2</v>
      </c>
      <c r="AX322" s="367"/>
      <c r="AY322" s="367"/>
      <c r="AZ322" s="367">
        <v>0</v>
      </c>
      <c r="BA322" s="367"/>
      <c r="BB322" s="367"/>
      <c r="BC322" s="367">
        <v>3</v>
      </c>
      <c r="BD322" s="215"/>
      <c r="BE322" s="215"/>
      <c r="BF322" s="366">
        <f t="shared" si="21"/>
        <v>0</v>
      </c>
      <c r="BG322" s="366">
        <f t="shared" si="22"/>
        <v>0</v>
      </c>
    </row>
    <row r="323" spans="2:59" s="58" customFormat="1" ht="60.75" customHeight="1">
      <c r="B323" s="363" t="s">
        <v>800</v>
      </c>
      <c r="C323" s="720" t="s">
        <v>3872</v>
      </c>
      <c r="D323" s="855"/>
      <c r="E323" s="810"/>
      <c r="F323" s="810"/>
      <c r="G323" s="827" t="s">
        <v>801</v>
      </c>
      <c r="H323" s="827" t="s">
        <v>2061</v>
      </c>
      <c r="I323" s="382" t="s">
        <v>2062</v>
      </c>
      <c r="J323" s="382" t="s">
        <v>998</v>
      </c>
      <c r="K323" s="382">
        <v>0.5</v>
      </c>
      <c r="L323" s="382" t="s">
        <v>790</v>
      </c>
      <c r="M323" s="382" t="s">
        <v>1065</v>
      </c>
      <c r="N323" s="382" t="s">
        <v>73</v>
      </c>
      <c r="O323" s="382" t="s">
        <v>1356</v>
      </c>
      <c r="P323" s="382" t="s">
        <v>2063</v>
      </c>
      <c r="Q323" s="383">
        <v>44197</v>
      </c>
      <c r="R323" s="383">
        <v>44561</v>
      </c>
      <c r="S323" s="382">
        <f t="shared" si="24"/>
        <v>1</v>
      </c>
      <c r="T323" s="382">
        <v>1</v>
      </c>
      <c r="U323" s="384">
        <f t="shared" si="23"/>
        <v>1</v>
      </c>
      <c r="V323" s="382">
        <v>0</v>
      </c>
      <c r="W323" s="382">
        <v>0</v>
      </c>
      <c r="X323" s="391" t="s">
        <v>3873</v>
      </c>
      <c r="Y323" s="382">
        <v>0</v>
      </c>
      <c r="Z323" s="382">
        <v>0</v>
      </c>
      <c r="AA323" s="391" t="s">
        <v>3873</v>
      </c>
      <c r="AB323" s="382">
        <v>1</v>
      </c>
      <c r="AC323" s="382">
        <v>1</v>
      </c>
      <c r="AD323" s="385" t="s">
        <v>3874</v>
      </c>
      <c r="AE323" s="382">
        <v>0</v>
      </c>
      <c r="AF323" s="382">
        <v>0</v>
      </c>
      <c r="AG323" s="636" t="s">
        <v>3875</v>
      </c>
      <c r="AH323" s="382">
        <v>0</v>
      </c>
      <c r="AI323" s="382">
        <v>0</v>
      </c>
      <c r="AJ323" s="385" t="s">
        <v>3876</v>
      </c>
      <c r="AK323" s="382">
        <v>0</v>
      </c>
      <c r="AL323" s="382">
        <v>0</v>
      </c>
      <c r="AM323" s="385" t="s">
        <v>3877</v>
      </c>
      <c r="AN323" s="382">
        <v>0</v>
      </c>
      <c r="AO323" s="644">
        <v>0</v>
      </c>
      <c r="AP323" s="637" t="s">
        <v>3878</v>
      </c>
      <c r="AQ323" s="382">
        <v>0</v>
      </c>
      <c r="AR323" s="638">
        <v>0</v>
      </c>
      <c r="AS323" s="389" t="s">
        <v>2064</v>
      </c>
      <c r="AT323" s="382">
        <v>0</v>
      </c>
      <c r="AU323" s="388">
        <v>0</v>
      </c>
      <c r="AV323" s="637" t="s">
        <v>2065</v>
      </c>
      <c r="AW323" s="367">
        <v>0</v>
      </c>
      <c r="AX323" s="367"/>
      <c r="AY323" s="367"/>
      <c r="AZ323" s="367">
        <v>0</v>
      </c>
      <c r="BA323" s="367"/>
      <c r="BB323" s="367"/>
      <c r="BC323" s="367">
        <v>0</v>
      </c>
      <c r="BD323" s="215"/>
      <c r="BE323" s="215"/>
      <c r="BF323" s="366">
        <f t="shared" si="21"/>
        <v>1</v>
      </c>
      <c r="BG323" s="366">
        <f t="shared" si="22"/>
        <v>1</v>
      </c>
    </row>
    <row r="324" spans="2:59" s="58" customFormat="1" ht="60.75" customHeight="1">
      <c r="B324" s="363" t="s">
        <v>800</v>
      </c>
      <c r="C324" s="720" t="s">
        <v>3879</v>
      </c>
      <c r="D324" s="855"/>
      <c r="E324" s="810"/>
      <c r="F324" s="810"/>
      <c r="G324" s="827"/>
      <c r="H324" s="827"/>
      <c r="I324" s="382" t="s">
        <v>2066</v>
      </c>
      <c r="J324" s="382" t="s">
        <v>998</v>
      </c>
      <c r="K324" s="382">
        <v>0.2</v>
      </c>
      <c r="L324" s="382" t="s">
        <v>790</v>
      </c>
      <c r="M324" s="382" t="s">
        <v>74</v>
      </c>
      <c r="N324" s="382" t="s">
        <v>73</v>
      </c>
      <c r="O324" s="382" t="s">
        <v>1356</v>
      </c>
      <c r="P324" s="382" t="s">
        <v>2067</v>
      </c>
      <c r="Q324" s="383">
        <v>44197</v>
      </c>
      <c r="R324" s="383">
        <v>44561</v>
      </c>
      <c r="S324" s="382">
        <f t="shared" si="24"/>
        <v>10</v>
      </c>
      <c r="T324" s="382">
        <v>10</v>
      </c>
      <c r="U324" s="384">
        <f t="shared" si="23"/>
        <v>10</v>
      </c>
      <c r="V324" s="382">
        <v>0</v>
      </c>
      <c r="W324" s="382">
        <v>0</v>
      </c>
      <c r="X324" s="391" t="s">
        <v>3880</v>
      </c>
      <c r="Y324" s="382">
        <v>0</v>
      </c>
      <c r="Z324" s="382">
        <v>0</v>
      </c>
      <c r="AA324" s="391" t="s">
        <v>3880</v>
      </c>
      <c r="AB324" s="382">
        <v>0</v>
      </c>
      <c r="AC324" s="382">
        <v>0</v>
      </c>
      <c r="AD324" s="385" t="s">
        <v>3881</v>
      </c>
      <c r="AE324" s="382">
        <v>3</v>
      </c>
      <c r="AF324" s="382">
        <v>10</v>
      </c>
      <c r="AG324" s="636" t="s">
        <v>3882</v>
      </c>
      <c r="AH324" s="382">
        <v>3</v>
      </c>
      <c r="AI324" s="382">
        <v>0</v>
      </c>
      <c r="AJ324" s="385" t="s">
        <v>3883</v>
      </c>
      <c r="AK324" s="382">
        <v>4</v>
      </c>
      <c r="AL324" s="382">
        <v>0</v>
      </c>
      <c r="AM324" s="385" t="s">
        <v>3884</v>
      </c>
      <c r="AN324" s="382">
        <v>0</v>
      </c>
      <c r="AO324" s="644">
        <v>0</v>
      </c>
      <c r="AP324" s="637" t="s">
        <v>3885</v>
      </c>
      <c r="AQ324" s="382">
        <v>0</v>
      </c>
      <c r="AR324" s="638">
        <v>0</v>
      </c>
      <c r="AS324" s="389" t="s">
        <v>2068</v>
      </c>
      <c r="AT324" s="382">
        <v>0</v>
      </c>
      <c r="AU324" s="388">
        <v>0</v>
      </c>
      <c r="AV324" s="637" t="s">
        <v>2069</v>
      </c>
      <c r="AW324" s="367">
        <v>0</v>
      </c>
      <c r="AX324" s="367"/>
      <c r="AY324" s="367"/>
      <c r="AZ324" s="367">
        <v>0</v>
      </c>
      <c r="BA324" s="367"/>
      <c r="BB324" s="367"/>
      <c r="BC324" s="367">
        <v>0</v>
      </c>
      <c r="BD324" s="215"/>
      <c r="BE324" s="215"/>
      <c r="BF324" s="366">
        <f t="shared" si="21"/>
        <v>10</v>
      </c>
      <c r="BG324" s="366">
        <f t="shared" si="22"/>
        <v>10</v>
      </c>
    </row>
    <row r="325" spans="2:59" s="58" customFormat="1" ht="60.75" customHeight="1">
      <c r="B325" s="363" t="s">
        <v>800</v>
      </c>
      <c r="C325" s="720" t="s">
        <v>3886</v>
      </c>
      <c r="D325" s="855"/>
      <c r="E325" s="810"/>
      <c r="F325" s="810"/>
      <c r="G325" s="827"/>
      <c r="H325" s="827"/>
      <c r="I325" s="382" t="s">
        <v>2070</v>
      </c>
      <c r="J325" s="382" t="s">
        <v>998</v>
      </c>
      <c r="K325" s="382">
        <v>0.3</v>
      </c>
      <c r="L325" s="382" t="s">
        <v>790</v>
      </c>
      <c r="M325" s="382" t="s">
        <v>1065</v>
      </c>
      <c r="N325" s="382" t="s">
        <v>73</v>
      </c>
      <c r="O325" s="382" t="s">
        <v>2071</v>
      </c>
      <c r="P325" s="382" t="s">
        <v>2072</v>
      </c>
      <c r="Q325" s="383">
        <v>44197</v>
      </c>
      <c r="R325" s="383">
        <v>44561</v>
      </c>
      <c r="S325" s="382">
        <f t="shared" si="24"/>
        <v>0</v>
      </c>
      <c r="T325" s="382">
        <v>1</v>
      </c>
      <c r="U325" s="384">
        <f t="shared" si="23"/>
        <v>1</v>
      </c>
      <c r="V325" s="382">
        <v>0</v>
      </c>
      <c r="W325" s="382">
        <v>0</v>
      </c>
      <c r="X325" s="391" t="s">
        <v>3887</v>
      </c>
      <c r="Y325" s="382">
        <v>0</v>
      </c>
      <c r="Z325" s="382">
        <v>0</v>
      </c>
      <c r="AA325" s="391" t="s">
        <v>3887</v>
      </c>
      <c r="AB325" s="382">
        <v>0</v>
      </c>
      <c r="AC325" s="382">
        <v>0</v>
      </c>
      <c r="AD325" s="385" t="s">
        <v>3888</v>
      </c>
      <c r="AE325" s="382">
        <v>0</v>
      </c>
      <c r="AF325" s="382">
        <v>0</v>
      </c>
      <c r="AG325" s="636" t="s">
        <v>3889</v>
      </c>
      <c r="AH325" s="382">
        <v>0</v>
      </c>
      <c r="AI325" s="382">
        <v>0</v>
      </c>
      <c r="AJ325" s="385" t="s">
        <v>3890</v>
      </c>
      <c r="AK325" s="382">
        <v>0</v>
      </c>
      <c r="AL325" s="382">
        <v>0</v>
      </c>
      <c r="AM325" s="385" t="s">
        <v>3891</v>
      </c>
      <c r="AN325" s="382">
        <v>0</v>
      </c>
      <c r="AO325" s="644">
        <v>0</v>
      </c>
      <c r="AP325" s="637" t="s">
        <v>3892</v>
      </c>
      <c r="AQ325" s="382">
        <v>0</v>
      </c>
      <c r="AR325" s="638">
        <v>0</v>
      </c>
      <c r="AS325" s="389" t="s">
        <v>2073</v>
      </c>
      <c r="AT325" s="382">
        <v>0</v>
      </c>
      <c r="AU325" s="388">
        <v>0</v>
      </c>
      <c r="AV325" s="637" t="s">
        <v>2074</v>
      </c>
      <c r="AW325" s="367">
        <v>0</v>
      </c>
      <c r="AX325" s="367"/>
      <c r="AY325" s="367"/>
      <c r="AZ325" s="367">
        <v>1</v>
      </c>
      <c r="BA325" s="367"/>
      <c r="BB325" s="367"/>
      <c r="BC325" s="367">
        <v>0</v>
      </c>
      <c r="BD325" s="215"/>
      <c r="BE325" s="215"/>
      <c r="BF325" s="366">
        <f t="shared" si="21"/>
        <v>0</v>
      </c>
      <c r="BG325" s="366">
        <f t="shared" si="22"/>
        <v>0</v>
      </c>
    </row>
    <row r="326" spans="2:59" s="58" customFormat="1" ht="60.75" customHeight="1">
      <c r="B326" s="363" t="s">
        <v>809</v>
      </c>
      <c r="C326" s="720" t="s">
        <v>3893</v>
      </c>
      <c r="D326" s="855"/>
      <c r="E326" s="810"/>
      <c r="F326" s="810"/>
      <c r="G326" s="827" t="s">
        <v>810</v>
      </c>
      <c r="H326" s="827" t="s">
        <v>2075</v>
      </c>
      <c r="I326" s="382" t="s">
        <v>2076</v>
      </c>
      <c r="J326" s="382" t="s">
        <v>998</v>
      </c>
      <c r="K326" s="382">
        <v>0.6</v>
      </c>
      <c r="L326" s="382" t="s">
        <v>790</v>
      </c>
      <c r="M326" s="382" t="s">
        <v>74</v>
      </c>
      <c r="N326" s="382" t="s">
        <v>73</v>
      </c>
      <c r="O326" s="382" t="s">
        <v>2077</v>
      </c>
      <c r="P326" s="382" t="s">
        <v>2078</v>
      </c>
      <c r="Q326" s="383">
        <v>44197</v>
      </c>
      <c r="R326" s="383">
        <v>44561</v>
      </c>
      <c r="S326" s="382">
        <f t="shared" si="24"/>
        <v>1</v>
      </c>
      <c r="T326" s="382">
        <v>2</v>
      </c>
      <c r="U326" s="384">
        <f t="shared" si="23"/>
        <v>2</v>
      </c>
      <c r="V326" s="382">
        <v>0</v>
      </c>
      <c r="W326" s="382">
        <v>0</v>
      </c>
      <c r="X326" s="391" t="s">
        <v>3894</v>
      </c>
      <c r="Y326" s="382">
        <v>0</v>
      </c>
      <c r="Z326" s="382">
        <v>0</v>
      </c>
      <c r="AA326" s="391" t="s">
        <v>3894</v>
      </c>
      <c r="AB326" s="382">
        <v>0</v>
      </c>
      <c r="AC326" s="382">
        <v>0</v>
      </c>
      <c r="AD326" s="385" t="s">
        <v>3895</v>
      </c>
      <c r="AE326" s="382">
        <v>0</v>
      </c>
      <c r="AF326" s="382">
        <v>0</v>
      </c>
      <c r="AG326" s="636" t="s">
        <v>3896</v>
      </c>
      <c r="AH326" s="382">
        <v>0</v>
      </c>
      <c r="AI326" s="382">
        <v>0</v>
      </c>
      <c r="AJ326" s="385" t="s">
        <v>3897</v>
      </c>
      <c r="AK326" s="382">
        <v>0</v>
      </c>
      <c r="AL326" s="382">
        <v>1</v>
      </c>
      <c r="AM326" s="385" t="s">
        <v>3898</v>
      </c>
      <c r="AN326" s="382">
        <v>1</v>
      </c>
      <c r="AO326" s="644">
        <v>0</v>
      </c>
      <c r="AP326" s="637" t="s">
        <v>3899</v>
      </c>
      <c r="AQ326" s="382">
        <v>0</v>
      </c>
      <c r="AR326" s="638">
        <v>0</v>
      </c>
      <c r="AS326" s="389" t="s">
        <v>2079</v>
      </c>
      <c r="AT326" s="382">
        <v>0</v>
      </c>
      <c r="AU326" s="388">
        <v>0</v>
      </c>
      <c r="AV326" s="637" t="s">
        <v>2080</v>
      </c>
      <c r="AW326" s="367">
        <v>1</v>
      </c>
      <c r="AX326" s="367"/>
      <c r="AY326" s="367"/>
      <c r="AZ326" s="367">
        <v>0</v>
      </c>
      <c r="BA326" s="367"/>
      <c r="BB326" s="367"/>
      <c r="BC326" s="367">
        <v>0</v>
      </c>
      <c r="BD326" s="215"/>
      <c r="BE326" s="215"/>
      <c r="BF326" s="366">
        <f t="shared" si="21"/>
        <v>1</v>
      </c>
      <c r="BG326" s="366">
        <f t="shared" si="22"/>
        <v>1</v>
      </c>
    </row>
    <row r="327" spans="2:59" s="58" customFormat="1" ht="60.75" customHeight="1" thickBot="1">
      <c r="B327" s="363" t="s">
        <v>809</v>
      </c>
      <c r="C327" s="720" t="s">
        <v>3900</v>
      </c>
      <c r="D327" s="856"/>
      <c r="E327" s="815"/>
      <c r="F327" s="815"/>
      <c r="G327" s="828"/>
      <c r="H327" s="828"/>
      <c r="I327" s="408" t="s">
        <v>2081</v>
      </c>
      <c r="J327" s="408" t="s">
        <v>998</v>
      </c>
      <c r="K327" s="408">
        <v>0.4</v>
      </c>
      <c r="L327" s="408" t="s">
        <v>790</v>
      </c>
      <c r="M327" s="408" t="s">
        <v>74</v>
      </c>
      <c r="N327" s="408" t="s">
        <v>73</v>
      </c>
      <c r="O327" s="408" t="s">
        <v>2077</v>
      </c>
      <c r="P327" s="408" t="s">
        <v>2078</v>
      </c>
      <c r="Q327" s="409">
        <v>44197</v>
      </c>
      <c r="R327" s="409">
        <v>44561</v>
      </c>
      <c r="S327" s="408">
        <f t="shared" si="24"/>
        <v>2</v>
      </c>
      <c r="T327" s="408">
        <v>2</v>
      </c>
      <c r="U327" s="411">
        <f t="shared" si="23"/>
        <v>2</v>
      </c>
      <c r="V327" s="408">
        <v>0</v>
      </c>
      <c r="W327" s="408">
        <v>0</v>
      </c>
      <c r="X327" s="413" t="s">
        <v>813</v>
      </c>
      <c r="Y327" s="408">
        <v>0</v>
      </c>
      <c r="Z327" s="408">
        <v>0</v>
      </c>
      <c r="AA327" s="413" t="s">
        <v>813</v>
      </c>
      <c r="AB327" s="408">
        <v>0</v>
      </c>
      <c r="AC327" s="408">
        <v>0</v>
      </c>
      <c r="AD327" s="415" t="s">
        <v>3901</v>
      </c>
      <c r="AE327" s="408">
        <v>0</v>
      </c>
      <c r="AF327" s="408">
        <v>0</v>
      </c>
      <c r="AG327" s="639" t="s">
        <v>3902</v>
      </c>
      <c r="AH327" s="408">
        <v>0</v>
      </c>
      <c r="AI327" s="408">
        <v>0</v>
      </c>
      <c r="AJ327" s="415" t="s">
        <v>3903</v>
      </c>
      <c r="AK327" s="408">
        <v>0</v>
      </c>
      <c r="AL327" s="408">
        <v>1</v>
      </c>
      <c r="AM327" s="415" t="s">
        <v>3904</v>
      </c>
      <c r="AN327" s="408">
        <v>0</v>
      </c>
      <c r="AO327" s="645">
        <v>1</v>
      </c>
      <c r="AP327" s="640" t="s">
        <v>3905</v>
      </c>
      <c r="AQ327" s="408">
        <v>0</v>
      </c>
      <c r="AR327" s="641">
        <v>0</v>
      </c>
      <c r="AS327" s="642" t="s">
        <v>2082</v>
      </c>
      <c r="AT327" s="408">
        <v>1</v>
      </c>
      <c r="AU327" s="422">
        <v>0</v>
      </c>
      <c r="AV327" s="640" t="s">
        <v>2083</v>
      </c>
      <c r="AW327" s="370">
        <v>0</v>
      </c>
      <c r="AX327" s="370"/>
      <c r="AY327" s="370"/>
      <c r="AZ327" s="370">
        <v>0</v>
      </c>
      <c r="BA327" s="370"/>
      <c r="BB327" s="370"/>
      <c r="BC327" s="370">
        <v>1</v>
      </c>
      <c r="BD327" s="216"/>
      <c r="BE327" s="216"/>
      <c r="BF327" s="366">
        <f t="shared" si="21"/>
        <v>1</v>
      </c>
      <c r="BG327" s="366">
        <f t="shared" si="22"/>
        <v>2</v>
      </c>
    </row>
    <row r="328" spans="2:59" s="58" customFormat="1" ht="74.25" customHeight="1">
      <c r="B328" s="363" t="s">
        <v>816</v>
      </c>
      <c r="C328" s="720" t="s">
        <v>3906</v>
      </c>
      <c r="D328" s="858" t="s">
        <v>817</v>
      </c>
      <c r="E328" s="805">
        <v>0.58599999999999997</v>
      </c>
      <c r="F328" s="808">
        <v>0.25375000000000003</v>
      </c>
      <c r="G328" s="829" t="s">
        <v>818</v>
      </c>
      <c r="H328" s="829" t="s">
        <v>2084</v>
      </c>
      <c r="I328" s="428" t="s">
        <v>2085</v>
      </c>
      <c r="J328" s="428" t="s">
        <v>998</v>
      </c>
      <c r="K328" s="428">
        <v>0.4</v>
      </c>
      <c r="L328" s="428" t="s">
        <v>824</v>
      </c>
      <c r="M328" s="428" t="s">
        <v>74</v>
      </c>
      <c r="N328" s="428" t="s">
        <v>1718</v>
      </c>
      <c r="O328" s="428" t="s">
        <v>2086</v>
      </c>
      <c r="P328" s="428" t="s">
        <v>2087</v>
      </c>
      <c r="Q328" s="429">
        <v>44197</v>
      </c>
      <c r="R328" s="429">
        <v>44561</v>
      </c>
      <c r="S328" s="428">
        <v>6</v>
      </c>
      <c r="T328" s="428">
        <v>31</v>
      </c>
      <c r="U328" s="430">
        <f t="shared" si="23"/>
        <v>6</v>
      </c>
      <c r="V328" s="428">
        <v>0</v>
      </c>
      <c r="W328" s="428">
        <v>5</v>
      </c>
      <c r="X328" s="431" t="s">
        <v>3907</v>
      </c>
      <c r="Y328" s="428">
        <v>0</v>
      </c>
      <c r="Z328" s="428">
        <v>21</v>
      </c>
      <c r="AA328" s="428" t="s">
        <v>3908</v>
      </c>
      <c r="AB328" s="428">
        <v>0</v>
      </c>
      <c r="AC328" s="428">
        <v>5</v>
      </c>
      <c r="AD328" s="431" t="s">
        <v>3907</v>
      </c>
      <c r="AE328" s="428">
        <v>0</v>
      </c>
      <c r="AF328" s="428">
        <v>0</v>
      </c>
      <c r="AG328" s="431" t="s">
        <v>3909</v>
      </c>
      <c r="AH328" s="428">
        <v>0</v>
      </c>
      <c r="AI328" s="428">
        <v>0</v>
      </c>
      <c r="AJ328" s="431" t="s">
        <v>3910</v>
      </c>
      <c r="AK328" s="428">
        <v>3</v>
      </c>
      <c r="AL328" s="428">
        <v>0</v>
      </c>
      <c r="AM328" s="432" t="s">
        <v>3911</v>
      </c>
      <c r="AN328" s="428">
        <v>0</v>
      </c>
      <c r="AO328" s="433">
        <v>0</v>
      </c>
      <c r="AP328" s="434" t="s">
        <v>2088</v>
      </c>
      <c r="AQ328" s="428">
        <v>0</v>
      </c>
      <c r="AR328" s="470">
        <v>0</v>
      </c>
      <c r="AS328" s="434" t="s">
        <v>2088</v>
      </c>
      <c r="AT328" s="428">
        <v>0</v>
      </c>
      <c r="AU328" s="433">
        <v>0</v>
      </c>
      <c r="AV328" s="470" t="s">
        <v>2088</v>
      </c>
      <c r="AW328" s="372">
        <v>0</v>
      </c>
      <c r="AX328" s="372"/>
      <c r="AY328" s="372"/>
      <c r="AZ328" s="372">
        <v>0</v>
      </c>
      <c r="BA328" s="372"/>
      <c r="BB328" s="372"/>
      <c r="BC328" s="350">
        <v>3</v>
      </c>
      <c r="BD328" s="283"/>
      <c r="BE328" s="283"/>
      <c r="BF328" s="366">
        <f t="shared" si="21"/>
        <v>3</v>
      </c>
      <c r="BG328" s="366">
        <f t="shared" si="22"/>
        <v>31</v>
      </c>
    </row>
    <row r="329" spans="2:59" s="58" customFormat="1" ht="74.25" customHeight="1">
      <c r="B329" s="363" t="s">
        <v>816</v>
      </c>
      <c r="C329" s="720" t="s">
        <v>3912</v>
      </c>
      <c r="D329" s="859"/>
      <c r="E329" s="806"/>
      <c r="F329" s="808"/>
      <c r="G329" s="825"/>
      <c r="H329" s="825"/>
      <c r="I329" s="435" t="s">
        <v>2089</v>
      </c>
      <c r="J329" s="435" t="s">
        <v>998</v>
      </c>
      <c r="K329" s="435">
        <v>0.3</v>
      </c>
      <c r="L329" s="435" t="s">
        <v>824</v>
      </c>
      <c r="M329" s="435" t="s">
        <v>90</v>
      </c>
      <c r="N329" s="435" t="s">
        <v>2090</v>
      </c>
      <c r="O329" s="435" t="s">
        <v>2091</v>
      </c>
      <c r="P329" s="435" t="s">
        <v>2092</v>
      </c>
      <c r="Q329" s="436">
        <v>44197</v>
      </c>
      <c r="R329" s="436">
        <v>44561</v>
      </c>
      <c r="S329" s="435">
        <f>(+W329+Z329+AC329+AF329+AI329+AL329+AO329+AR329+AU329+AX329+BA329+BD329)/5</f>
        <v>0.20200000000000001</v>
      </c>
      <c r="T329" s="435">
        <v>0.03</v>
      </c>
      <c r="U329" s="437">
        <f t="shared" si="23"/>
        <v>0.03</v>
      </c>
      <c r="V329" s="435">
        <v>0</v>
      </c>
      <c r="W329" s="440">
        <v>0</v>
      </c>
      <c r="X329" s="438" t="s">
        <v>3913</v>
      </c>
      <c r="Y329" s="435">
        <v>0</v>
      </c>
      <c r="Z329" s="588">
        <v>0</v>
      </c>
      <c r="AA329" s="435" t="s">
        <v>3914</v>
      </c>
      <c r="AB329" s="435">
        <v>0</v>
      </c>
      <c r="AC329" s="439">
        <v>0</v>
      </c>
      <c r="AD329" s="438" t="s">
        <v>3913</v>
      </c>
      <c r="AE329" s="435">
        <v>0</v>
      </c>
      <c r="AF329" s="439">
        <v>0.11</v>
      </c>
      <c r="AG329" s="438" t="s">
        <v>3915</v>
      </c>
      <c r="AH329" s="435">
        <v>0</v>
      </c>
      <c r="AI329" s="441">
        <v>0</v>
      </c>
      <c r="AJ329" s="438" t="s">
        <v>3916</v>
      </c>
      <c r="AK329" s="588">
        <v>1.4999999999999999E-2</v>
      </c>
      <c r="AL329" s="428" t="s">
        <v>2093</v>
      </c>
      <c r="AM329" s="432" t="s">
        <v>3917</v>
      </c>
      <c r="AN329" s="435">
        <v>0</v>
      </c>
      <c r="AO329" s="433">
        <v>0.2</v>
      </c>
      <c r="AP329" s="434" t="s">
        <v>3918</v>
      </c>
      <c r="AQ329" s="435">
        <v>0</v>
      </c>
      <c r="AR329" s="470">
        <v>0.24</v>
      </c>
      <c r="AS329" s="434" t="s">
        <v>2094</v>
      </c>
      <c r="AT329" s="435">
        <v>0</v>
      </c>
      <c r="AU329" s="455" t="s">
        <v>3919</v>
      </c>
      <c r="AV329" s="470" t="s">
        <v>2095</v>
      </c>
      <c r="AW329" s="363">
        <v>0</v>
      </c>
      <c r="AX329" s="363"/>
      <c r="AY329" s="363"/>
      <c r="AZ329" s="363">
        <v>0</v>
      </c>
      <c r="BA329" s="363"/>
      <c r="BB329" s="363"/>
      <c r="BC329" s="293">
        <v>1.4999999999999999E-2</v>
      </c>
      <c r="BD329" s="366"/>
      <c r="BE329" s="366"/>
      <c r="BF329" s="366">
        <f t="shared" si="21"/>
        <v>1.4999999999999999E-2</v>
      </c>
      <c r="BG329" s="366">
        <f t="shared" si="22"/>
        <v>1.01</v>
      </c>
    </row>
    <row r="330" spans="2:59" s="58" customFormat="1" ht="74.25" hidden="1" customHeight="1">
      <c r="B330" s="363" t="s">
        <v>816</v>
      </c>
      <c r="C330" s="720" t="s">
        <v>3920</v>
      </c>
      <c r="D330" s="859"/>
      <c r="E330" s="806"/>
      <c r="F330" s="808"/>
      <c r="G330" s="825"/>
      <c r="H330" s="825"/>
      <c r="I330" s="435" t="s">
        <v>3921</v>
      </c>
      <c r="J330" s="435"/>
      <c r="K330" s="435"/>
      <c r="L330" s="435"/>
      <c r="M330" s="435"/>
      <c r="N330" s="435"/>
      <c r="O330" s="435"/>
      <c r="P330" s="435"/>
      <c r="Q330" s="436"/>
      <c r="R330" s="436"/>
      <c r="S330" s="435"/>
      <c r="T330" s="435"/>
      <c r="U330" s="437"/>
      <c r="V330" s="435"/>
      <c r="W330" s="435"/>
      <c r="X330" s="435"/>
      <c r="Y330" s="435"/>
      <c r="Z330" s="435"/>
      <c r="AA330" s="435"/>
      <c r="AB330" s="435"/>
      <c r="AC330" s="435"/>
      <c r="AD330" s="435"/>
      <c r="AE330" s="435"/>
      <c r="AF330" s="435"/>
      <c r="AG330" s="438"/>
      <c r="AH330" s="435"/>
      <c r="AI330" s="435"/>
      <c r="AJ330" s="438"/>
      <c r="AK330" s="435"/>
      <c r="AL330" s="428"/>
      <c r="AM330" s="432"/>
      <c r="AN330" s="435"/>
      <c r="AO330" s="433"/>
      <c r="AP330" s="434"/>
      <c r="AQ330" s="435"/>
      <c r="AR330" s="470"/>
      <c r="AS330" s="434"/>
      <c r="AT330" s="435"/>
      <c r="AU330" s="435"/>
      <c r="AV330" s="435" t="s">
        <v>248</v>
      </c>
      <c r="AW330" s="331"/>
      <c r="AX330" s="331"/>
      <c r="AY330" s="331"/>
      <c r="AZ330" s="331"/>
      <c r="BA330" s="331"/>
      <c r="BB330" s="331"/>
      <c r="BC330" s="331"/>
      <c r="BD330" s="331"/>
      <c r="BE330" s="331"/>
      <c r="BF330" s="366">
        <f t="shared" ref="BF330" si="25">+V330+Y330+AB330+AE330+AH330+AK330+AN330+AQ330+AT330</f>
        <v>0</v>
      </c>
      <c r="BG330" s="366">
        <f>+W330+Z330+AC330+AF330+AI330+AL330+AO330+AR330+AU330</f>
        <v>0</v>
      </c>
    </row>
    <row r="331" spans="2:59" s="58" customFormat="1" ht="74.25" customHeight="1" thickBot="1">
      <c r="B331" s="363" t="s">
        <v>816</v>
      </c>
      <c r="C331" s="720" t="s">
        <v>3922</v>
      </c>
      <c r="D331" s="860"/>
      <c r="E331" s="807"/>
      <c r="F331" s="808"/>
      <c r="G331" s="830"/>
      <c r="H331" s="830"/>
      <c r="I331" s="461" t="s">
        <v>3923</v>
      </c>
      <c r="J331" s="461" t="s">
        <v>998</v>
      </c>
      <c r="K331" s="461">
        <v>0.3</v>
      </c>
      <c r="L331" s="461" t="s">
        <v>824</v>
      </c>
      <c r="M331" s="461" t="s">
        <v>90</v>
      </c>
      <c r="N331" s="461" t="s">
        <v>2096</v>
      </c>
      <c r="O331" s="461" t="s">
        <v>2097</v>
      </c>
      <c r="P331" s="461" t="s">
        <v>2092</v>
      </c>
      <c r="Q331" s="462">
        <v>44197</v>
      </c>
      <c r="R331" s="462">
        <v>44561</v>
      </c>
      <c r="S331" s="464">
        <v>0.01</v>
      </c>
      <c r="T331" s="461">
        <v>0.01</v>
      </c>
      <c r="U331" s="463">
        <f t="shared" si="23"/>
        <v>0.01</v>
      </c>
      <c r="V331" s="461">
        <v>0</v>
      </c>
      <c r="W331" s="464">
        <v>0</v>
      </c>
      <c r="X331" s="466" t="s">
        <v>3924</v>
      </c>
      <c r="Y331" s="461">
        <v>0</v>
      </c>
      <c r="Z331" s="646">
        <v>0</v>
      </c>
      <c r="AA331" s="461" t="s">
        <v>3925</v>
      </c>
      <c r="AB331" s="461">
        <v>0</v>
      </c>
      <c r="AC331" s="465">
        <v>0.16500000000000001</v>
      </c>
      <c r="AD331" s="466" t="s">
        <v>3924</v>
      </c>
      <c r="AE331" s="461">
        <v>0</v>
      </c>
      <c r="AF331" s="465">
        <v>0.18</v>
      </c>
      <c r="AG331" s="466" t="s">
        <v>3926</v>
      </c>
      <c r="AH331" s="461">
        <v>0</v>
      </c>
      <c r="AI331" s="581">
        <v>0</v>
      </c>
      <c r="AJ331" s="466" t="s">
        <v>3927</v>
      </c>
      <c r="AK331" s="461">
        <v>0</v>
      </c>
      <c r="AL331" s="647">
        <v>0</v>
      </c>
      <c r="AM331" s="648" t="s">
        <v>2098</v>
      </c>
      <c r="AN331" s="461">
        <v>0</v>
      </c>
      <c r="AO331" s="600">
        <v>0</v>
      </c>
      <c r="AP331" s="596" t="s">
        <v>2098</v>
      </c>
      <c r="AQ331" s="461">
        <v>0</v>
      </c>
      <c r="AR331" s="599">
        <v>0</v>
      </c>
      <c r="AS331" s="596" t="s">
        <v>2098</v>
      </c>
      <c r="AT331" s="461">
        <v>0</v>
      </c>
      <c r="AU331" s="649">
        <v>0</v>
      </c>
      <c r="AV331" s="599" t="s">
        <v>2099</v>
      </c>
      <c r="AW331" s="364">
        <v>0</v>
      </c>
      <c r="AX331" s="364"/>
      <c r="AY331" s="364"/>
      <c r="AZ331" s="364">
        <v>0</v>
      </c>
      <c r="BA331" s="364"/>
      <c r="BB331" s="364"/>
      <c r="BC331" s="287">
        <v>0.01</v>
      </c>
      <c r="BD331" s="217"/>
      <c r="BE331" s="217"/>
      <c r="BF331" s="366">
        <f t="shared" ref="BF331:BF338" si="26">+V331+Y331+AB331+AE331+AH331+AK331+AN331+AQ331+AT331</f>
        <v>0</v>
      </c>
      <c r="BG331" s="366">
        <f t="shared" ref="BG331:BG338" si="27">+W331+Z331+AC331+AF331+AI331+AL331+AO331+AR331+AU331</f>
        <v>0.34499999999999997</v>
      </c>
    </row>
    <row r="332" spans="2:59" s="58" customFormat="1" ht="51.75" customHeight="1">
      <c r="B332" s="363" t="s">
        <v>825</v>
      </c>
      <c r="C332" s="720" t="s">
        <v>3928</v>
      </c>
      <c r="D332" s="854" t="s">
        <v>826</v>
      </c>
      <c r="E332" s="809">
        <v>0.60299999999999998</v>
      </c>
      <c r="F332" s="809">
        <v>0.82699999999999996</v>
      </c>
      <c r="G332" s="826" t="s">
        <v>827</v>
      </c>
      <c r="H332" s="826" t="s">
        <v>2100</v>
      </c>
      <c r="I332" s="375" t="s">
        <v>2101</v>
      </c>
      <c r="J332" s="375" t="s">
        <v>2102</v>
      </c>
      <c r="K332" s="375">
        <v>0.25</v>
      </c>
      <c r="L332" s="375" t="s">
        <v>2103</v>
      </c>
      <c r="M332" s="375" t="s">
        <v>90</v>
      </c>
      <c r="N332" s="375" t="s">
        <v>2104</v>
      </c>
      <c r="O332" s="375" t="s">
        <v>2105</v>
      </c>
      <c r="P332" s="375" t="s">
        <v>2106</v>
      </c>
      <c r="Q332" s="376">
        <v>44197</v>
      </c>
      <c r="R332" s="376">
        <v>44561</v>
      </c>
      <c r="S332" s="375">
        <f t="shared" si="24"/>
        <v>0.68</v>
      </c>
      <c r="T332" s="375">
        <v>1</v>
      </c>
      <c r="U332" s="377">
        <f t="shared" si="23"/>
        <v>1</v>
      </c>
      <c r="V332" s="607">
        <v>0</v>
      </c>
      <c r="W332" s="607">
        <v>0</v>
      </c>
      <c r="X332" s="607" t="s">
        <v>3929</v>
      </c>
      <c r="Y332" s="607">
        <v>0</v>
      </c>
      <c r="Z332" s="655">
        <v>0</v>
      </c>
      <c r="AA332" s="607" t="s">
        <v>3929</v>
      </c>
      <c r="AB332" s="607">
        <v>0</v>
      </c>
      <c r="AC332" s="650">
        <v>0.25</v>
      </c>
      <c r="AD332" s="607" t="s">
        <v>3930</v>
      </c>
      <c r="AE332" s="607">
        <v>0.25</v>
      </c>
      <c r="AF332" s="650">
        <v>0.02</v>
      </c>
      <c r="AG332" s="607" t="s">
        <v>3931</v>
      </c>
      <c r="AH332" s="607">
        <v>0.25</v>
      </c>
      <c r="AI332" s="650">
        <v>0.02</v>
      </c>
      <c r="AJ332" s="607" t="s">
        <v>3932</v>
      </c>
      <c r="AK332" s="607">
        <v>0</v>
      </c>
      <c r="AL332" s="650">
        <v>0.25</v>
      </c>
      <c r="AM332" s="607" t="s">
        <v>3933</v>
      </c>
      <c r="AN332" s="607">
        <v>0</v>
      </c>
      <c r="AO332" s="650">
        <v>0.02</v>
      </c>
      <c r="AP332" s="607" t="s">
        <v>3932</v>
      </c>
      <c r="AQ332" s="607">
        <v>0</v>
      </c>
      <c r="AR332" s="650">
        <v>0.02</v>
      </c>
      <c r="AS332" s="607" t="s">
        <v>2107</v>
      </c>
      <c r="AT332" s="651">
        <v>0.5</v>
      </c>
      <c r="AU332" s="487" t="s">
        <v>210</v>
      </c>
      <c r="AV332" s="480" t="s">
        <v>2108</v>
      </c>
      <c r="AW332" s="369">
        <v>0</v>
      </c>
      <c r="AX332" s="369"/>
      <c r="AY332" s="369"/>
      <c r="AZ332" s="369">
        <v>0</v>
      </c>
      <c r="BA332" s="369"/>
      <c r="BB332" s="369"/>
      <c r="BC332" s="286">
        <v>0</v>
      </c>
      <c r="BD332" s="214"/>
      <c r="BE332" s="214"/>
      <c r="BF332" s="366">
        <f t="shared" si="26"/>
        <v>1</v>
      </c>
      <c r="BG332" s="366">
        <f t="shared" si="27"/>
        <v>0.68</v>
      </c>
    </row>
    <row r="333" spans="2:59" s="58" customFormat="1" ht="51.75" customHeight="1">
      <c r="B333" s="363" t="s">
        <v>825</v>
      </c>
      <c r="C333" s="720" t="s">
        <v>3934</v>
      </c>
      <c r="D333" s="855"/>
      <c r="E333" s="810"/>
      <c r="F333" s="810"/>
      <c r="G333" s="827"/>
      <c r="H333" s="827"/>
      <c r="I333" s="382" t="s">
        <v>2109</v>
      </c>
      <c r="J333" s="382" t="s">
        <v>2102</v>
      </c>
      <c r="K333" s="382">
        <v>0.25</v>
      </c>
      <c r="L333" s="382" t="s">
        <v>2103</v>
      </c>
      <c r="M333" s="382" t="s">
        <v>90</v>
      </c>
      <c r="N333" s="382" t="s">
        <v>2104</v>
      </c>
      <c r="O333" s="382" t="s">
        <v>2105</v>
      </c>
      <c r="P333" s="382" t="s">
        <v>2110</v>
      </c>
      <c r="Q333" s="383">
        <v>44197</v>
      </c>
      <c r="R333" s="383">
        <v>44561</v>
      </c>
      <c r="S333" s="382">
        <f t="shared" si="24"/>
        <v>0.8</v>
      </c>
      <c r="T333" s="382">
        <v>1</v>
      </c>
      <c r="U333" s="384">
        <f t="shared" si="23"/>
        <v>1</v>
      </c>
      <c r="V333" s="404">
        <v>0</v>
      </c>
      <c r="W333" s="404">
        <v>0</v>
      </c>
      <c r="X333" s="404" t="s">
        <v>3929</v>
      </c>
      <c r="Y333" s="404">
        <v>0</v>
      </c>
      <c r="Z333" s="652">
        <v>0</v>
      </c>
      <c r="AA333" s="404" t="s">
        <v>3929</v>
      </c>
      <c r="AB333" s="404">
        <v>0</v>
      </c>
      <c r="AC333" s="618">
        <v>0.25</v>
      </c>
      <c r="AD333" s="404" t="s">
        <v>3935</v>
      </c>
      <c r="AE333" s="404">
        <v>0.25</v>
      </c>
      <c r="AF333" s="618">
        <v>0.02</v>
      </c>
      <c r="AG333" s="404" t="s">
        <v>3936</v>
      </c>
      <c r="AH333" s="404">
        <v>0.25</v>
      </c>
      <c r="AI333" s="618">
        <v>0.02</v>
      </c>
      <c r="AJ333" s="404" t="s">
        <v>3937</v>
      </c>
      <c r="AK333" s="404">
        <v>0</v>
      </c>
      <c r="AL333" s="618">
        <v>0.25</v>
      </c>
      <c r="AM333" s="404" t="s">
        <v>3938</v>
      </c>
      <c r="AN333" s="404">
        <v>0</v>
      </c>
      <c r="AO333" s="618">
        <v>0.02</v>
      </c>
      <c r="AP333" s="404" t="s">
        <v>3937</v>
      </c>
      <c r="AQ333" s="404">
        <v>0</v>
      </c>
      <c r="AR333" s="618">
        <v>0.02</v>
      </c>
      <c r="AS333" s="404" t="s">
        <v>2111</v>
      </c>
      <c r="AT333" s="394">
        <v>0.5</v>
      </c>
      <c r="AU333" s="388" t="s">
        <v>3919</v>
      </c>
      <c r="AV333" s="389" t="s">
        <v>2112</v>
      </c>
      <c r="AW333" s="367">
        <v>0</v>
      </c>
      <c r="AX333" s="367"/>
      <c r="AY333" s="367"/>
      <c r="AZ333" s="367">
        <v>0</v>
      </c>
      <c r="BA333" s="367"/>
      <c r="BB333" s="367"/>
      <c r="BC333" s="213">
        <v>0</v>
      </c>
      <c r="BD333" s="215"/>
      <c r="BE333" s="215"/>
      <c r="BF333" s="366">
        <f t="shared" si="26"/>
        <v>1</v>
      </c>
      <c r="BG333" s="366">
        <f t="shared" si="27"/>
        <v>0.8</v>
      </c>
    </row>
    <row r="334" spans="2:59" s="58" customFormat="1" ht="51.75" customHeight="1">
      <c r="B334" s="363" t="s">
        <v>825</v>
      </c>
      <c r="C334" s="720" t="s">
        <v>3939</v>
      </c>
      <c r="D334" s="855"/>
      <c r="E334" s="810"/>
      <c r="F334" s="810"/>
      <c r="G334" s="827"/>
      <c r="H334" s="827"/>
      <c r="I334" s="382" t="s">
        <v>2113</v>
      </c>
      <c r="J334" s="382" t="s">
        <v>2102</v>
      </c>
      <c r="K334" s="382">
        <v>0.25</v>
      </c>
      <c r="L334" s="382" t="s">
        <v>2103</v>
      </c>
      <c r="M334" s="382" t="s">
        <v>90</v>
      </c>
      <c r="N334" s="382" t="s">
        <v>2104</v>
      </c>
      <c r="O334" s="382" t="s">
        <v>2105</v>
      </c>
      <c r="P334" s="382" t="s">
        <v>2110</v>
      </c>
      <c r="Q334" s="383">
        <v>44197</v>
      </c>
      <c r="R334" s="383">
        <v>44561</v>
      </c>
      <c r="S334" s="382">
        <f t="shared" si="24"/>
        <v>0.58000000000000007</v>
      </c>
      <c r="T334" s="382">
        <v>1</v>
      </c>
      <c r="U334" s="384">
        <f t="shared" si="23"/>
        <v>1</v>
      </c>
      <c r="V334" s="404">
        <v>0</v>
      </c>
      <c r="W334" s="404">
        <v>0</v>
      </c>
      <c r="X334" s="404" t="s">
        <v>3929</v>
      </c>
      <c r="Y334" s="404">
        <v>0</v>
      </c>
      <c r="Z334" s="652">
        <v>0</v>
      </c>
      <c r="AA334" s="404" t="s">
        <v>3929</v>
      </c>
      <c r="AB334" s="404">
        <v>0</v>
      </c>
      <c r="AC334" s="618">
        <v>0.25</v>
      </c>
      <c r="AD334" s="404" t="s">
        <v>3940</v>
      </c>
      <c r="AE334" s="404">
        <v>0.25</v>
      </c>
      <c r="AF334" s="618">
        <v>0.02</v>
      </c>
      <c r="AG334" s="404" t="s">
        <v>3941</v>
      </c>
      <c r="AH334" s="404">
        <v>0.25</v>
      </c>
      <c r="AI334" s="618">
        <v>0.02</v>
      </c>
      <c r="AJ334" s="404" t="s">
        <v>3942</v>
      </c>
      <c r="AK334" s="404">
        <v>0</v>
      </c>
      <c r="AL334" s="618">
        <v>0.25</v>
      </c>
      <c r="AM334" s="404" t="s">
        <v>3943</v>
      </c>
      <c r="AN334" s="404">
        <v>0</v>
      </c>
      <c r="AO334" s="618">
        <v>0.02</v>
      </c>
      <c r="AP334" s="404" t="s">
        <v>3942</v>
      </c>
      <c r="AQ334" s="404">
        <v>0</v>
      </c>
      <c r="AR334" s="618">
        <v>0.02</v>
      </c>
      <c r="AS334" s="404" t="s">
        <v>2114</v>
      </c>
      <c r="AT334" s="394">
        <v>0.5</v>
      </c>
      <c r="AU334" s="388">
        <v>0</v>
      </c>
      <c r="AV334" s="389" t="s">
        <v>2115</v>
      </c>
      <c r="AW334" s="367">
        <v>0</v>
      </c>
      <c r="AX334" s="367"/>
      <c r="AY334" s="367"/>
      <c r="AZ334" s="367">
        <v>0</v>
      </c>
      <c r="BA334" s="367"/>
      <c r="BB334" s="367"/>
      <c r="BC334" s="213">
        <v>0</v>
      </c>
      <c r="BD334" s="215"/>
      <c r="BE334" s="215"/>
      <c r="BF334" s="366">
        <f t="shared" si="26"/>
        <v>1</v>
      </c>
      <c r="BG334" s="366">
        <f t="shared" si="27"/>
        <v>0.58000000000000007</v>
      </c>
    </row>
    <row r="335" spans="2:59" s="58" customFormat="1" ht="51.75" customHeight="1">
      <c r="B335" s="363" t="s">
        <v>825</v>
      </c>
      <c r="C335" s="720" t="s">
        <v>3944</v>
      </c>
      <c r="D335" s="855"/>
      <c r="E335" s="810"/>
      <c r="F335" s="810"/>
      <c r="G335" s="827"/>
      <c r="H335" s="827"/>
      <c r="I335" s="382" t="s">
        <v>2116</v>
      </c>
      <c r="J335" s="382" t="s">
        <v>2102</v>
      </c>
      <c r="K335" s="382">
        <v>0.05</v>
      </c>
      <c r="L335" s="382" t="s">
        <v>2103</v>
      </c>
      <c r="M335" s="382" t="s">
        <v>90</v>
      </c>
      <c r="N335" s="382" t="s">
        <v>2104</v>
      </c>
      <c r="O335" s="382" t="s">
        <v>2105</v>
      </c>
      <c r="P335" s="382" t="s">
        <v>2110</v>
      </c>
      <c r="Q335" s="383">
        <v>44197</v>
      </c>
      <c r="R335" s="383">
        <v>44561</v>
      </c>
      <c r="S335" s="382">
        <f t="shared" si="24"/>
        <v>0.5</v>
      </c>
      <c r="T335" s="382">
        <v>1</v>
      </c>
      <c r="U335" s="384">
        <f t="shared" si="23"/>
        <v>1</v>
      </c>
      <c r="V335" s="404">
        <v>0</v>
      </c>
      <c r="W335" s="404">
        <v>0</v>
      </c>
      <c r="X335" s="404" t="s">
        <v>3929</v>
      </c>
      <c r="Y335" s="404">
        <v>0</v>
      </c>
      <c r="Z335" s="652">
        <v>0</v>
      </c>
      <c r="AA335" s="404" t="s">
        <v>3929</v>
      </c>
      <c r="AB335" s="404">
        <v>0</v>
      </c>
      <c r="AC335" s="618">
        <v>0.25</v>
      </c>
      <c r="AD335" s="404" t="s">
        <v>3945</v>
      </c>
      <c r="AE335" s="404">
        <v>0.25</v>
      </c>
      <c r="AF335" s="618">
        <v>0.25</v>
      </c>
      <c r="AG335" s="404" t="s">
        <v>3946</v>
      </c>
      <c r="AH335" s="404">
        <v>0</v>
      </c>
      <c r="AI335" s="618">
        <v>0</v>
      </c>
      <c r="AJ335" s="404" t="s">
        <v>2117</v>
      </c>
      <c r="AK335" s="404">
        <v>0</v>
      </c>
      <c r="AL335" s="404">
        <v>0</v>
      </c>
      <c r="AM335" s="404" t="s">
        <v>3947</v>
      </c>
      <c r="AN335" s="404">
        <v>0</v>
      </c>
      <c r="AO335" s="618">
        <v>0</v>
      </c>
      <c r="AP335" s="404" t="s">
        <v>2117</v>
      </c>
      <c r="AQ335" s="404">
        <v>0</v>
      </c>
      <c r="AR335" s="404">
        <v>0</v>
      </c>
      <c r="AS335" s="404" t="s">
        <v>2117</v>
      </c>
      <c r="AT335" s="394">
        <v>0.75</v>
      </c>
      <c r="AU335" s="388">
        <v>0</v>
      </c>
      <c r="AV335" s="389" t="s">
        <v>2117</v>
      </c>
      <c r="AW335" s="367">
        <v>0</v>
      </c>
      <c r="AX335" s="367"/>
      <c r="AY335" s="367"/>
      <c r="AZ335" s="367">
        <v>0</v>
      </c>
      <c r="BA335" s="367"/>
      <c r="BB335" s="367"/>
      <c r="BC335" s="213">
        <v>0</v>
      </c>
      <c r="BD335" s="215"/>
      <c r="BE335" s="215"/>
      <c r="BF335" s="366">
        <f t="shared" si="26"/>
        <v>1</v>
      </c>
      <c r="BG335" s="366">
        <f t="shared" si="27"/>
        <v>0.5</v>
      </c>
    </row>
    <row r="336" spans="2:59" s="58" customFormat="1" ht="51.75" customHeight="1">
      <c r="B336" s="363" t="s">
        <v>825</v>
      </c>
      <c r="C336" s="720" t="s">
        <v>3948</v>
      </c>
      <c r="D336" s="855"/>
      <c r="E336" s="810"/>
      <c r="F336" s="810"/>
      <c r="G336" s="827"/>
      <c r="H336" s="827"/>
      <c r="I336" s="382" t="s">
        <v>2118</v>
      </c>
      <c r="J336" s="382" t="s">
        <v>2102</v>
      </c>
      <c r="K336" s="382">
        <v>0.05</v>
      </c>
      <c r="L336" s="382" t="s">
        <v>2103</v>
      </c>
      <c r="M336" s="382" t="s">
        <v>74</v>
      </c>
      <c r="N336" s="382" t="s">
        <v>1242</v>
      </c>
      <c r="O336" s="382" t="s">
        <v>1300</v>
      </c>
      <c r="P336" s="382" t="s">
        <v>2110</v>
      </c>
      <c r="Q336" s="383">
        <v>44197</v>
      </c>
      <c r="R336" s="383">
        <v>44561</v>
      </c>
      <c r="S336" s="382">
        <f t="shared" si="24"/>
        <v>1</v>
      </c>
      <c r="T336" s="382">
        <v>2</v>
      </c>
      <c r="U336" s="384">
        <f t="shared" si="23"/>
        <v>2</v>
      </c>
      <c r="V336" s="404">
        <v>0</v>
      </c>
      <c r="W336" s="404">
        <v>0</v>
      </c>
      <c r="X336" s="404" t="s">
        <v>3929</v>
      </c>
      <c r="Y336" s="404">
        <v>0</v>
      </c>
      <c r="Z336" s="404">
        <v>0</v>
      </c>
      <c r="AA336" s="404" t="s">
        <v>3929</v>
      </c>
      <c r="AB336" s="404">
        <v>0</v>
      </c>
      <c r="AC336" s="404">
        <v>0</v>
      </c>
      <c r="AD336" s="404" t="s">
        <v>2120</v>
      </c>
      <c r="AE336" s="404">
        <v>0</v>
      </c>
      <c r="AF336" s="404">
        <v>0</v>
      </c>
      <c r="AG336" s="404" t="s">
        <v>2120</v>
      </c>
      <c r="AH336" s="404">
        <v>0</v>
      </c>
      <c r="AI336" s="404">
        <v>0</v>
      </c>
      <c r="AJ336" s="404" t="s">
        <v>2120</v>
      </c>
      <c r="AK336" s="404">
        <v>0</v>
      </c>
      <c r="AL336" s="404">
        <v>0</v>
      </c>
      <c r="AM336" s="404" t="s">
        <v>3949</v>
      </c>
      <c r="AN336" s="404">
        <v>0</v>
      </c>
      <c r="AO336" s="404">
        <v>0</v>
      </c>
      <c r="AP336" s="404" t="s">
        <v>2120</v>
      </c>
      <c r="AQ336" s="404">
        <v>1</v>
      </c>
      <c r="AR336" s="404">
        <v>1</v>
      </c>
      <c r="AS336" s="404" t="s">
        <v>2119</v>
      </c>
      <c r="AT336" s="382">
        <v>0</v>
      </c>
      <c r="AU336" s="388" t="s">
        <v>797</v>
      </c>
      <c r="AV336" s="389" t="s">
        <v>2120</v>
      </c>
      <c r="AW336" s="367">
        <v>0</v>
      </c>
      <c r="AX336" s="367"/>
      <c r="AY336" s="367"/>
      <c r="AZ336" s="367">
        <v>0</v>
      </c>
      <c r="BA336" s="367"/>
      <c r="BB336" s="367"/>
      <c r="BC336" s="213">
        <v>1</v>
      </c>
      <c r="BD336" s="215"/>
      <c r="BE336" s="215"/>
      <c r="BF336" s="366">
        <f t="shared" si="26"/>
        <v>1</v>
      </c>
      <c r="BG336" s="366">
        <f t="shared" si="27"/>
        <v>1</v>
      </c>
    </row>
    <row r="337" spans="2:59" s="58" customFormat="1" ht="51.75" customHeight="1">
      <c r="B337" s="363" t="s">
        <v>825</v>
      </c>
      <c r="C337" s="720" t="s">
        <v>3950</v>
      </c>
      <c r="D337" s="855"/>
      <c r="E337" s="810"/>
      <c r="F337" s="810"/>
      <c r="G337" s="827"/>
      <c r="H337" s="827"/>
      <c r="I337" s="382" t="s">
        <v>2121</v>
      </c>
      <c r="J337" s="382" t="s">
        <v>2102</v>
      </c>
      <c r="K337" s="382">
        <v>0.05</v>
      </c>
      <c r="L337" s="382" t="s">
        <v>2103</v>
      </c>
      <c r="M337" s="382" t="s">
        <v>1065</v>
      </c>
      <c r="N337" s="382" t="s">
        <v>1242</v>
      </c>
      <c r="O337" s="382" t="s">
        <v>2105</v>
      </c>
      <c r="P337" s="382" t="s">
        <v>2110</v>
      </c>
      <c r="Q337" s="383">
        <v>44197</v>
      </c>
      <c r="R337" s="383">
        <v>44561</v>
      </c>
      <c r="S337" s="382">
        <f t="shared" si="24"/>
        <v>1</v>
      </c>
      <c r="T337" s="382">
        <v>1</v>
      </c>
      <c r="U337" s="384">
        <f t="shared" si="23"/>
        <v>1</v>
      </c>
      <c r="V337" s="404">
        <v>0</v>
      </c>
      <c r="W337" s="404">
        <v>0</v>
      </c>
      <c r="X337" s="404" t="s">
        <v>3929</v>
      </c>
      <c r="Y337" s="404">
        <v>0</v>
      </c>
      <c r="Z337" s="404">
        <v>0</v>
      </c>
      <c r="AA337" s="404" t="s">
        <v>3929</v>
      </c>
      <c r="AB337" s="404">
        <v>0</v>
      </c>
      <c r="AC337" s="618">
        <v>1</v>
      </c>
      <c r="AD337" s="404" t="s">
        <v>2122</v>
      </c>
      <c r="AE337" s="404">
        <v>0</v>
      </c>
      <c r="AF337" s="618">
        <v>0</v>
      </c>
      <c r="AG337" s="404" t="s">
        <v>2122</v>
      </c>
      <c r="AH337" s="404">
        <v>0</v>
      </c>
      <c r="AI337" s="618">
        <v>0</v>
      </c>
      <c r="AJ337" s="404" t="s">
        <v>2122</v>
      </c>
      <c r="AK337" s="404">
        <v>1</v>
      </c>
      <c r="AL337" s="618">
        <v>0</v>
      </c>
      <c r="AM337" s="404" t="s">
        <v>2122</v>
      </c>
      <c r="AN337" s="404">
        <v>0</v>
      </c>
      <c r="AO337" s="618">
        <v>0</v>
      </c>
      <c r="AP337" s="404" t="s">
        <v>2122</v>
      </c>
      <c r="AQ337" s="404">
        <v>0</v>
      </c>
      <c r="AR337" s="652">
        <v>0</v>
      </c>
      <c r="AS337" s="404" t="s">
        <v>2122</v>
      </c>
      <c r="AT337" s="382">
        <v>0</v>
      </c>
      <c r="AU337" s="388" t="s">
        <v>797</v>
      </c>
      <c r="AV337" s="389" t="s">
        <v>2122</v>
      </c>
      <c r="AW337" s="367">
        <v>0</v>
      </c>
      <c r="AX337" s="367"/>
      <c r="AY337" s="367"/>
      <c r="AZ337" s="367">
        <v>0</v>
      </c>
      <c r="BA337" s="367"/>
      <c r="BB337" s="367"/>
      <c r="BC337" s="213">
        <v>0</v>
      </c>
      <c r="BD337" s="215"/>
      <c r="BE337" s="215"/>
      <c r="BF337" s="366">
        <f t="shared" si="26"/>
        <v>1</v>
      </c>
      <c r="BG337" s="366">
        <f t="shared" si="27"/>
        <v>1</v>
      </c>
    </row>
    <row r="338" spans="2:59" s="58" customFormat="1" ht="51.75" customHeight="1">
      <c r="B338" s="363" t="s">
        <v>825</v>
      </c>
      <c r="C338" s="720" t="s">
        <v>3951</v>
      </c>
      <c r="D338" s="855"/>
      <c r="E338" s="810"/>
      <c r="F338" s="810"/>
      <c r="G338" s="827"/>
      <c r="H338" s="827"/>
      <c r="I338" s="382" t="s">
        <v>2123</v>
      </c>
      <c r="J338" s="382" t="s">
        <v>2102</v>
      </c>
      <c r="K338" s="382">
        <v>0.05</v>
      </c>
      <c r="L338" s="382" t="s">
        <v>2103</v>
      </c>
      <c r="M338" s="382" t="s">
        <v>90</v>
      </c>
      <c r="N338" s="382" t="s">
        <v>2104</v>
      </c>
      <c r="O338" s="382" t="s">
        <v>2124</v>
      </c>
      <c r="P338" s="382" t="s">
        <v>2110</v>
      </c>
      <c r="Q338" s="383">
        <v>44197</v>
      </c>
      <c r="R338" s="383">
        <v>44561</v>
      </c>
      <c r="S338" s="382">
        <f t="shared" si="24"/>
        <v>0.65000000000000013</v>
      </c>
      <c r="T338" s="382">
        <v>1</v>
      </c>
      <c r="U338" s="384">
        <f t="shared" si="23"/>
        <v>1.1499999999999999</v>
      </c>
      <c r="V338" s="404">
        <v>0</v>
      </c>
      <c r="W338" s="404">
        <v>0.1</v>
      </c>
      <c r="X338" s="404" t="s">
        <v>3952</v>
      </c>
      <c r="Y338" s="404">
        <v>0</v>
      </c>
      <c r="Z338" s="652">
        <v>0.05</v>
      </c>
      <c r="AA338" s="404" t="s">
        <v>3953</v>
      </c>
      <c r="AB338" s="618">
        <v>0.25</v>
      </c>
      <c r="AC338" s="618">
        <v>0.05</v>
      </c>
      <c r="AD338" s="404" t="s">
        <v>3954</v>
      </c>
      <c r="AE338" s="404">
        <v>0.1</v>
      </c>
      <c r="AF338" s="618">
        <v>0.1</v>
      </c>
      <c r="AG338" s="404" t="s">
        <v>3955</v>
      </c>
      <c r="AH338" s="404">
        <v>0.05</v>
      </c>
      <c r="AI338" s="618">
        <v>0.05</v>
      </c>
      <c r="AJ338" s="404" t="s">
        <v>3956</v>
      </c>
      <c r="AK338" s="618">
        <v>0.25</v>
      </c>
      <c r="AL338" s="618">
        <v>0.15</v>
      </c>
      <c r="AM338" s="404" t="s">
        <v>3957</v>
      </c>
      <c r="AN338" s="404">
        <v>0</v>
      </c>
      <c r="AO338" s="618">
        <v>0.05</v>
      </c>
      <c r="AP338" s="404" t="s">
        <v>3956</v>
      </c>
      <c r="AQ338" s="404">
        <v>0</v>
      </c>
      <c r="AR338" s="404">
        <v>0.05</v>
      </c>
      <c r="AS338" s="404" t="s">
        <v>2125</v>
      </c>
      <c r="AT338" s="394">
        <v>0.25</v>
      </c>
      <c r="AU338" s="392">
        <v>0.05</v>
      </c>
      <c r="AV338" s="389" t="s">
        <v>2126</v>
      </c>
      <c r="AW338" s="367">
        <v>0</v>
      </c>
      <c r="AX338" s="367"/>
      <c r="AY338" s="367"/>
      <c r="AZ338" s="367">
        <v>0</v>
      </c>
      <c r="BA338" s="367"/>
      <c r="BB338" s="367"/>
      <c r="BC338" s="285">
        <v>0.25</v>
      </c>
      <c r="BD338" s="215"/>
      <c r="BE338" s="215"/>
      <c r="BF338" s="366">
        <f t="shared" si="26"/>
        <v>0.89999999999999991</v>
      </c>
      <c r="BG338" s="366">
        <f t="shared" si="27"/>
        <v>0.65000000000000013</v>
      </c>
    </row>
    <row r="339" spans="2:59" s="58" customFormat="1" ht="51.75" customHeight="1" thickBot="1">
      <c r="B339" s="363" t="s">
        <v>825</v>
      </c>
      <c r="C339" s="720" t="s">
        <v>3958</v>
      </c>
      <c r="D339" s="857"/>
      <c r="E339" s="811"/>
      <c r="F339" s="811"/>
      <c r="G339" s="831"/>
      <c r="H339" s="831"/>
      <c r="I339" s="535" t="s">
        <v>2127</v>
      </c>
      <c r="J339" s="535" t="s">
        <v>2102</v>
      </c>
      <c r="K339" s="535">
        <v>0.05</v>
      </c>
      <c r="L339" s="535" t="s">
        <v>2103</v>
      </c>
      <c r="M339" s="535" t="s">
        <v>90</v>
      </c>
      <c r="N339" s="535" t="s">
        <v>2104</v>
      </c>
      <c r="O339" s="535" t="s">
        <v>2128</v>
      </c>
      <c r="P339" s="535" t="s">
        <v>2110</v>
      </c>
      <c r="Q339" s="536">
        <v>44197</v>
      </c>
      <c r="R339" s="536">
        <v>44561</v>
      </c>
      <c r="S339" s="535">
        <f>+(W339+Z339+AC339+AF339+AI339+AL339+AO339+AR339+AU339+AX339+BA339+BD339)/7</f>
        <v>4.8371428571428572E-2</v>
      </c>
      <c r="T339" s="535">
        <v>0.1</v>
      </c>
      <c r="U339" s="537">
        <f t="shared" si="23"/>
        <v>0.55000000000000004</v>
      </c>
      <c r="V339" s="653">
        <v>0</v>
      </c>
      <c r="W339" s="653">
        <v>0</v>
      </c>
      <c r="X339" s="653" t="s">
        <v>3959</v>
      </c>
      <c r="Y339" s="656">
        <v>0.1</v>
      </c>
      <c r="Z339" s="654">
        <v>0</v>
      </c>
      <c r="AA339" s="653" t="s">
        <v>3960</v>
      </c>
      <c r="AB339" s="656">
        <v>0.1</v>
      </c>
      <c r="AC339" s="656">
        <v>0.01</v>
      </c>
      <c r="AD339" s="653" t="s">
        <v>3961</v>
      </c>
      <c r="AE339" s="656">
        <v>0.1</v>
      </c>
      <c r="AF339" s="656">
        <v>7.0000000000000007E-2</v>
      </c>
      <c r="AG339" s="653" t="s">
        <v>3962</v>
      </c>
      <c r="AH339" s="656">
        <v>0.1</v>
      </c>
      <c r="AI339" s="654">
        <v>7.5499999999999998E-2</v>
      </c>
      <c r="AJ339" s="653" t="s">
        <v>3963</v>
      </c>
      <c r="AK339" s="656">
        <v>0.1</v>
      </c>
      <c r="AL339" s="654">
        <v>4.7600000000000003E-2</v>
      </c>
      <c r="AM339" s="653" t="s">
        <v>3964</v>
      </c>
      <c r="AN339" s="656">
        <v>0.01</v>
      </c>
      <c r="AO339" s="654">
        <v>7.5499999999999998E-2</v>
      </c>
      <c r="AP339" s="653" t="s">
        <v>3963</v>
      </c>
      <c r="AQ339" s="656">
        <v>0.01</v>
      </c>
      <c r="AR339" s="656">
        <v>0.04</v>
      </c>
      <c r="AS339" s="653" t="s">
        <v>2129</v>
      </c>
      <c r="AT339" s="565">
        <v>0.01</v>
      </c>
      <c r="AU339" s="624" t="s">
        <v>3965</v>
      </c>
      <c r="AV339" s="625" t="s">
        <v>2130</v>
      </c>
      <c r="AW339" s="67">
        <v>0.01</v>
      </c>
      <c r="AX339" s="368"/>
      <c r="AY339" s="368"/>
      <c r="AZ339" s="67">
        <v>0.01</v>
      </c>
      <c r="BA339" s="368"/>
      <c r="BB339" s="368"/>
      <c r="BC339" s="287">
        <v>0</v>
      </c>
      <c r="BD339" s="68"/>
      <c r="BE339" s="68"/>
      <c r="BF339" s="357">
        <f>(+V339+Y339+AB339+AE339+AH339+AK339+AN339+AQ339+AT339)/9</f>
        <v>5.8888888888888893E-2</v>
      </c>
      <c r="BG339" s="358">
        <f>(+W339+Z339+AC339+AF339+AI339+AL339+AO339+AR339+AU339)/9</f>
        <v>3.7622222222222224E-2</v>
      </c>
    </row>
    <row r="340" spans="2:59" s="58" customFormat="1" ht="36" customHeight="1">
      <c r="B340" s="363" t="s">
        <v>833</v>
      </c>
      <c r="C340" s="720" t="s">
        <v>3966</v>
      </c>
      <c r="D340" s="861" t="s">
        <v>834</v>
      </c>
      <c r="E340" s="812">
        <v>0.442</v>
      </c>
      <c r="F340" s="812">
        <v>0.41699999999999998</v>
      </c>
      <c r="G340" s="883" t="s">
        <v>835</v>
      </c>
      <c r="H340" s="883" t="s">
        <v>836</v>
      </c>
      <c r="I340" s="547" t="s">
        <v>2131</v>
      </c>
      <c r="J340" s="547" t="s">
        <v>842</v>
      </c>
      <c r="K340" s="547">
        <v>0.6</v>
      </c>
      <c r="L340" s="547" t="s">
        <v>2132</v>
      </c>
      <c r="M340" s="547" t="s">
        <v>74</v>
      </c>
      <c r="N340" s="547" t="s">
        <v>2133</v>
      </c>
      <c r="O340" s="547" t="s">
        <v>2134</v>
      </c>
      <c r="P340" s="547" t="s">
        <v>2135</v>
      </c>
      <c r="Q340" s="548">
        <v>44197</v>
      </c>
      <c r="R340" s="548">
        <v>44561</v>
      </c>
      <c r="S340" s="552">
        <f>+W340+Z340+AC340+AF340+AI340+AL340+AO340+AR340+AU340+AX340+BA340+BD340</f>
        <v>0.75000000000000011</v>
      </c>
      <c r="T340" s="547">
        <v>2</v>
      </c>
      <c r="U340" s="550">
        <f t="shared" si="23"/>
        <v>2</v>
      </c>
      <c r="V340" s="555">
        <v>0</v>
      </c>
      <c r="W340" s="555">
        <v>0</v>
      </c>
      <c r="X340" s="555" t="s">
        <v>248</v>
      </c>
      <c r="Y340" s="555">
        <v>0</v>
      </c>
      <c r="Z340" s="555">
        <v>0</v>
      </c>
      <c r="AA340" s="555" t="s">
        <v>248</v>
      </c>
      <c r="AB340" s="555">
        <v>0</v>
      </c>
      <c r="AC340" s="556">
        <v>0</v>
      </c>
      <c r="AD340" s="555" t="s">
        <v>3967</v>
      </c>
      <c r="AE340" s="555">
        <v>0</v>
      </c>
      <c r="AF340" s="556">
        <v>0.05</v>
      </c>
      <c r="AG340" s="555" t="s">
        <v>3968</v>
      </c>
      <c r="AH340" s="555">
        <v>0</v>
      </c>
      <c r="AI340" s="556">
        <v>0.05</v>
      </c>
      <c r="AJ340" s="555" t="s">
        <v>3969</v>
      </c>
      <c r="AK340" s="555">
        <v>1</v>
      </c>
      <c r="AL340" s="556">
        <v>0.1</v>
      </c>
      <c r="AM340" s="555" t="s">
        <v>3970</v>
      </c>
      <c r="AN340" s="555">
        <v>0</v>
      </c>
      <c r="AO340" s="556">
        <v>0.2</v>
      </c>
      <c r="AP340" s="555" t="s">
        <v>3971</v>
      </c>
      <c r="AQ340" s="555">
        <v>0</v>
      </c>
      <c r="AR340" s="556">
        <v>0.2</v>
      </c>
      <c r="AS340" s="555" t="s">
        <v>2136</v>
      </c>
      <c r="AT340" s="547">
        <v>0</v>
      </c>
      <c r="AU340" s="554">
        <v>0.15</v>
      </c>
      <c r="AV340" s="555" t="s">
        <v>2137</v>
      </c>
      <c r="AW340" s="362">
        <v>0</v>
      </c>
      <c r="AX340" s="362"/>
      <c r="AY340" s="362"/>
      <c r="AZ340" s="362">
        <v>1</v>
      </c>
      <c r="BA340" s="362"/>
      <c r="BB340" s="362"/>
      <c r="BC340" s="286">
        <v>0</v>
      </c>
      <c r="BD340" s="365"/>
      <c r="BE340" s="365"/>
      <c r="BF340" s="366">
        <f t="shared" ref="BF340:BF347" si="28">+V340+Y340+AB340+AE340+AH340+AK340+AN340+AQ340+AT340</f>
        <v>1</v>
      </c>
      <c r="BG340" s="366">
        <f t="shared" ref="BG340:BG347" si="29">+W340+Z340+AC340+AF340+AI340+AL340+AO340+AR340+AU340</f>
        <v>0.75000000000000011</v>
      </c>
    </row>
    <row r="341" spans="2:59" s="58" customFormat="1" ht="69" customHeight="1">
      <c r="B341" s="363" t="s">
        <v>833</v>
      </c>
      <c r="C341" s="720" t="s">
        <v>3972</v>
      </c>
      <c r="D341" s="863"/>
      <c r="E341" s="813"/>
      <c r="F341" s="813"/>
      <c r="G341" s="884"/>
      <c r="H341" s="884"/>
      <c r="I341" s="435" t="s">
        <v>2138</v>
      </c>
      <c r="J341" s="435" t="s">
        <v>842</v>
      </c>
      <c r="K341" s="435">
        <v>0.4</v>
      </c>
      <c r="L341" s="435" t="s">
        <v>2139</v>
      </c>
      <c r="M341" s="435" t="s">
        <v>1065</v>
      </c>
      <c r="N341" s="435" t="s">
        <v>2140</v>
      </c>
      <c r="O341" s="435" t="s">
        <v>1197</v>
      </c>
      <c r="P341" s="435" t="s">
        <v>2141</v>
      </c>
      <c r="Q341" s="436">
        <v>44197</v>
      </c>
      <c r="R341" s="436">
        <v>44561</v>
      </c>
      <c r="S341" s="435">
        <f t="shared" si="24"/>
        <v>0.75000000000000011</v>
      </c>
      <c r="T341" s="435">
        <v>1</v>
      </c>
      <c r="U341" s="437">
        <f t="shared" si="23"/>
        <v>1.55</v>
      </c>
      <c r="V341" s="443">
        <v>0</v>
      </c>
      <c r="W341" s="443">
        <v>0</v>
      </c>
      <c r="X341" s="443" t="s">
        <v>248</v>
      </c>
      <c r="Y341" s="443">
        <v>0</v>
      </c>
      <c r="Z341" s="601">
        <v>0</v>
      </c>
      <c r="AA341" s="443" t="s">
        <v>248</v>
      </c>
      <c r="AB341" s="443">
        <v>0</v>
      </c>
      <c r="AC341" s="601">
        <v>0.05</v>
      </c>
      <c r="AD341" s="443" t="s">
        <v>3973</v>
      </c>
      <c r="AE341" s="443">
        <v>0</v>
      </c>
      <c r="AF341" s="601">
        <v>0.05</v>
      </c>
      <c r="AG341" s="443" t="s">
        <v>3974</v>
      </c>
      <c r="AH341" s="601">
        <v>0.1</v>
      </c>
      <c r="AI341" s="601">
        <v>0.05</v>
      </c>
      <c r="AJ341" s="443" t="s">
        <v>3974</v>
      </c>
      <c r="AK341" s="601">
        <v>0.15</v>
      </c>
      <c r="AL341" s="601">
        <v>0.15</v>
      </c>
      <c r="AM341" s="443" t="s">
        <v>3975</v>
      </c>
      <c r="AN341" s="601">
        <v>0.15</v>
      </c>
      <c r="AO341" s="601">
        <v>0.15</v>
      </c>
      <c r="AP341" s="443" t="s">
        <v>3976</v>
      </c>
      <c r="AQ341" s="601">
        <v>0.15</v>
      </c>
      <c r="AR341" s="601">
        <v>0.15</v>
      </c>
      <c r="AS341" s="443" t="s">
        <v>2142</v>
      </c>
      <c r="AT341" s="435">
        <v>0</v>
      </c>
      <c r="AU341" s="587">
        <v>0.15</v>
      </c>
      <c r="AV341" s="443" t="s">
        <v>2143</v>
      </c>
      <c r="AW341" s="363">
        <v>1</v>
      </c>
      <c r="AX341" s="363"/>
      <c r="AY341" s="363"/>
      <c r="AZ341" s="363">
        <v>0</v>
      </c>
      <c r="BA341" s="363"/>
      <c r="BB341" s="363"/>
      <c r="BC341" s="213">
        <v>0</v>
      </c>
      <c r="BD341" s="366"/>
      <c r="BE341" s="366"/>
      <c r="BF341" s="366">
        <f t="shared" si="28"/>
        <v>0.55000000000000004</v>
      </c>
      <c r="BG341" s="366">
        <f t="shared" si="29"/>
        <v>0.75000000000000011</v>
      </c>
    </row>
    <row r="342" spans="2:59" s="58" customFormat="1" ht="69" customHeight="1">
      <c r="B342" s="363" t="s">
        <v>847</v>
      </c>
      <c r="C342" s="720" t="s">
        <v>3977</v>
      </c>
      <c r="D342" s="863"/>
      <c r="E342" s="813"/>
      <c r="F342" s="813"/>
      <c r="G342" s="435" t="s">
        <v>848</v>
      </c>
      <c r="H342" s="435" t="s">
        <v>2144</v>
      </c>
      <c r="I342" s="435" t="s">
        <v>2145</v>
      </c>
      <c r="J342" s="435" t="s">
        <v>842</v>
      </c>
      <c r="K342" s="435">
        <v>1</v>
      </c>
      <c r="L342" s="435" t="s">
        <v>2146</v>
      </c>
      <c r="M342" s="435" t="s">
        <v>1065</v>
      </c>
      <c r="N342" s="435" t="s">
        <v>2140</v>
      </c>
      <c r="O342" s="435" t="s">
        <v>1197</v>
      </c>
      <c r="P342" s="435" t="s">
        <v>2141</v>
      </c>
      <c r="Q342" s="436">
        <v>44197</v>
      </c>
      <c r="R342" s="436">
        <v>44561</v>
      </c>
      <c r="S342" s="435">
        <f t="shared" si="24"/>
        <v>0.45</v>
      </c>
      <c r="T342" s="435">
        <v>1</v>
      </c>
      <c r="U342" s="437">
        <f t="shared" si="23"/>
        <v>1</v>
      </c>
      <c r="V342" s="443">
        <v>0</v>
      </c>
      <c r="W342" s="443">
        <v>0</v>
      </c>
      <c r="X342" s="443" t="s">
        <v>248</v>
      </c>
      <c r="Y342" s="443">
        <v>0</v>
      </c>
      <c r="Z342" s="443">
        <v>0</v>
      </c>
      <c r="AA342" s="443" t="s">
        <v>248</v>
      </c>
      <c r="AB342" s="601">
        <v>0.1</v>
      </c>
      <c r="AC342" s="601">
        <v>0.05</v>
      </c>
      <c r="AD342" s="443" t="s">
        <v>3978</v>
      </c>
      <c r="AE342" s="601">
        <v>0.1</v>
      </c>
      <c r="AF342" s="601">
        <v>0.05</v>
      </c>
      <c r="AG342" s="443" t="s">
        <v>3979</v>
      </c>
      <c r="AH342" s="601">
        <v>0.1</v>
      </c>
      <c r="AI342" s="601">
        <v>0.05</v>
      </c>
      <c r="AJ342" s="443" t="s">
        <v>3980</v>
      </c>
      <c r="AK342" s="601">
        <v>0.1</v>
      </c>
      <c r="AL342" s="601">
        <v>0.1</v>
      </c>
      <c r="AM342" s="443" t="s">
        <v>3981</v>
      </c>
      <c r="AN342" s="601">
        <v>0.1</v>
      </c>
      <c r="AO342" s="601">
        <v>0</v>
      </c>
      <c r="AP342" s="443" t="s">
        <v>2147</v>
      </c>
      <c r="AQ342" s="601">
        <v>0.1</v>
      </c>
      <c r="AR342" s="601">
        <v>0</v>
      </c>
      <c r="AS342" s="443" t="s">
        <v>2147</v>
      </c>
      <c r="AT342" s="440">
        <v>0.4</v>
      </c>
      <c r="AU342" s="587">
        <v>0.2</v>
      </c>
      <c r="AV342" s="443" t="s">
        <v>2147</v>
      </c>
      <c r="AW342" s="363">
        <v>0</v>
      </c>
      <c r="AX342" s="363"/>
      <c r="AY342" s="363"/>
      <c r="AZ342" s="363">
        <v>0</v>
      </c>
      <c r="BA342" s="363"/>
      <c r="BB342" s="363"/>
      <c r="BC342" s="213">
        <v>0</v>
      </c>
      <c r="BD342" s="366"/>
      <c r="BE342" s="366"/>
      <c r="BF342" s="366">
        <f t="shared" si="28"/>
        <v>1</v>
      </c>
      <c r="BG342" s="366">
        <f t="shared" si="29"/>
        <v>0.45</v>
      </c>
    </row>
    <row r="343" spans="2:59" s="58" customFormat="1" ht="69" customHeight="1">
      <c r="B343" s="363" t="s">
        <v>854</v>
      </c>
      <c r="C343" s="720" t="s">
        <v>3982</v>
      </c>
      <c r="D343" s="863"/>
      <c r="E343" s="813"/>
      <c r="F343" s="813"/>
      <c r="G343" s="435" t="s">
        <v>855</v>
      </c>
      <c r="H343" s="435" t="s">
        <v>2148</v>
      </c>
      <c r="I343" s="435" t="s">
        <v>2149</v>
      </c>
      <c r="J343" s="435" t="s">
        <v>842</v>
      </c>
      <c r="K343" s="435">
        <v>1</v>
      </c>
      <c r="L343" s="435" t="s">
        <v>2150</v>
      </c>
      <c r="M343" s="435" t="s">
        <v>90</v>
      </c>
      <c r="N343" s="435" t="s">
        <v>2151</v>
      </c>
      <c r="O343" s="435" t="s">
        <v>2152</v>
      </c>
      <c r="P343" s="435" t="s">
        <v>2153</v>
      </c>
      <c r="Q343" s="436">
        <v>44197</v>
      </c>
      <c r="R343" s="436">
        <v>44561</v>
      </c>
      <c r="S343" s="435">
        <f t="shared" si="24"/>
        <v>0.7</v>
      </c>
      <c r="T343" s="435">
        <v>1</v>
      </c>
      <c r="U343" s="437">
        <f t="shared" si="23"/>
        <v>0.99999999999999989</v>
      </c>
      <c r="V343" s="443">
        <v>0</v>
      </c>
      <c r="W343" s="443">
        <v>0</v>
      </c>
      <c r="X343" s="443" t="s">
        <v>248</v>
      </c>
      <c r="Y343" s="443">
        <v>0</v>
      </c>
      <c r="Z343" s="602">
        <v>0</v>
      </c>
      <c r="AA343" s="443" t="s">
        <v>248</v>
      </c>
      <c r="AB343" s="443">
        <v>0.1</v>
      </c>
      <c r="AC343" s="601">
        <v>0.05</v>
      </c>
      <c r="AD343" s="443" t="s">
        <v>3983</v>
      </c>
      <c r="AE343" s="443">
        <v>0.1</v>
      </c>
      <c r="AF343" s="601">
        <v>0.1</v>
      </c>
      <c r="AG343" s="443" t="s">
        <v>3984</v>
      </c>
      <c r="AH343" s="443">
        <v>0.1</v>
      </c>
      <c r="AI343" s="601">
        <v>0.1</v>
      </c>
      <c r="AJ343" s="443" t="s">
        <v>3985</v>
      </c>
      <c r="AK343" s="443">
        <v>0.1</v>
      </c>
      <c r="AL343" s="601">
        <v>0.1</v>
      </c>
      <c r="AM343" s="443" t="s">
        <v>3986</v>
      </c>
      <c r="AN343" s="443">
        <v>0.1</v>
      </c>
      <c r="AO343" s="601">
        <v>0.1</v>
      </c>
      <c r="AP343" s="443" t="s">
        <v>3987</v>
      </c>
      <c r="AQ343" s="443">
        <v>0.1</v>
      </c>
      <c r="AR343" s="601">
        <v>0.15</v>
      </c>
      <c r="AS343" s="443" t="s">
        <v>2154</v>
      </c>
      <c r="AT343" s="435">
        <v>0.1</v>
      </c>
      <c r="AU343" s="587">
        <v>0.1</v>
      </c>
      <c r="AV343" s="443" t="s">
        <v>2155</v>
      </c>
      <c r="AW343" s="363">
        <v>0.1</v>
      </c>
      <c r="AX343" s="363"/>
      <c r="AY343" s="363"/>
      <c r="AZ343" s="363">
        <v>0.1</v>
      </c>
      <c r="BA343" s="363"/>
      <c r="BB343" s="363"/>
      <c r="BC343" s="213">
        <v>0.1</v>
      </c>
      <c r="BD343" s="366"/>
      <c r="BE343" s="366"/>
      <c r="BF343" s="366">
        <f t="shared" si="28"/>
        <v>0.7</v>
      </c>
      <c r="BG343" s="366">
        <f t="shared" si="29"/>
        <v>0.7</v>
      </c>
    </row>
    <row r="344" spans="2:59" s="58" customFormat="1" ht="69" customHeight="1">
      <c r="B344" s="363" t="s">
        <v>863</v>
      </c>
      <c r="C344" s="720" t="s">
        <v>3988</v>
      </c>
      <c r="D344" s="863"/>
      <c r="E344" s="813"/>
      <c r="F344" s="813"/>
      <c r="G344" s="435" t="s">
        <v>864</v>
      </c>
      <c r="H344" s="435" t="s">
        <v>865</v>
      </c>
      <c r="I344" s="435" t="s">
        <v>2156</v>
      </c>
      <c r="J344" s="435" t="s">
        <v>842</v>
      </c>
      <c r="K344" s="435">
        <v>1</v>
      </c>
      <c r="L344" s="435" t="s">
        <v>2150</v>
      </c>
      <c r="M344" s="435" t="s">
        <v>1065</v>
      </c>
      <c r="N344" s="435" t="s">
        <v>2157</v>
      </c>
      <c r="O344" s="435" t="s">
        <v>1197</v>
      </c>
      <c r="P344" s="435" t="s">
        <v>2153</v>
      </c>
      <c r="Q344" s="436">
        <v>44197</v>
      </c>
      <c r="R344" s="436">
        <v>44561</v>
      </c>
      <c r="S344" s="435">
        <f t="shared" si="24"/>
        <v>0.7</v>
      </c>
      <c r="T344" s="435">
        <v>1</v>
      </c>
      <c r="U344" s="437">
        <f t="shared" si="23"/>
        <v>0.6</v>
      </c>
      <c r="V344" s="443">
        <v>0</v>
      </c>
      <c r="W344" s="443">
        <v>0</v>
      </c>
      <c r="X344" s="443" t="s">
        <v>248</v>
      </c>
      <c r="Y344" s="601">
        <v>0</v>
      </c>
      <c r="Z344" s="601">
        <v>0</v>
      </c>
      <c r="AA344" s="443" t="s">
        <v>248</v>
      </c>
      <c r="AB344" s="601">
        <v>0.1</v>
      </c>
      <c r="AC344" s="601">
        <v>0.05</v>
      </c>
      <c r="AD344" s="443" t="s">
        <v>3989</v>
      </c>
      <c r="AE344" s="601">
        <v>0.1</v>
      </c>
      <c r="AF344" s="601">
        <v>0.05</v>
      </c>
      <c r="AG344" s="443" t="s">
        <v>3990</v>
      </c>
      <c r="AH344" s="601">
        <v>0.1</v>
      </c>
      <c r="AI344" s="601">
        <v>0.1</v>
      </c>
      <c r="AJ344" s="443" t="s">
        <v>3991</v>
      </c>
      <c r="AK344" s="601">
        <v>0.1</v>
      </c>
      <c r="AL344" s="601">
        <v>0.15</v>
      </c>
      <c r="AM344" s="443" t="s">
        <v>3992</v>
      </c>
      <c r="AN344" s="601">
        <v>0.1</v>
      </c>
      <c r="AO344" s="601">
        <v>0.15</v>
      </c>
      <c r="AP344" s="443" t="s">
        <v>3993</v>
      </c>
      <c r="AQ344" s="601">
        <v>0.1</v>
      </c>
      <c r="AR344" s="601">
        <v>0.1</v>
      </c>
      <c r="AS344" s="443" t="s">
        <v>2158</v>
      </c>
      <c r="AT344" s="435">
        <v>0</v>
      </c>
      <c r="AU344" s="587">
        <v>0.1</v>
      </c>
      <c r="AV344" s="443" t="s">
        <v>2159</v>
      </c>
      <c r="AW344" s="363">
        <v>0</v>
      </c>
      <c r="AX344" s="363"/>
      <c r="AY344" s="363"/>
      <c r="AZ344" s="363">
        <v>0</v>
      </c>
      <c r="BA344" s="363"/>
      <c r="BB344" s="363"/>
      <c r="BC344" s="213">
        <v>0</v>
      </c>
      <c r="BD344" s="366"/>
      <c r="BE344" s="366"/>
      <c r="BF344" s="366">
        <f t="shared" si="28"/>
        <v>0.6</v>
      </c>
      <c r="BG344" s="366">
        <f t="shared" si="29"/>
        <v>0.7</v>
      </c>
    </row>
    <row r="345" spans="2:59" s="58" customFormat="1" ht="69" customHeight="1">
      <c r="B345" s="363" t="s">
        <v>872</v>
      </c>
      <c r="C345" s="720" t="s">
        <v>3994</v>
      </c>
      <c r="D345" s="863"/>
      <c r="E345" s="813"/>
      <c r="F345" s="813"/>
      <c r="G345" s="825" t="s">
        <v>873</v>
      </c>
      <c r="H345" s="825" t="s">
        <v>2160</v>
      </c>
      <c r="I345" s="435" t="s">
        <v>2161</v>
      </c>
      <c r="J345" s="435" t="s">
        <v>842</v>
      </c>
      <c r="K345" s="435">
        <v>0.6</v>
      </c>
      <c r="L345" s="435" t="s">
        <v>2162</v>
      </c>
      <c r="M345" s="435" t="s">
        <v>74</v>
      </c>
      <c r="N345" s="435" t="s">
        <v>2163</v>
      </c>
      <c r="O345" s="435" t="s">
        <v>2164</v>
      </c>
      <c r="P345" s="435" t="s">
        <v>2153</v>
      </c>
      <c r="Q345" s="436">
        <v>44197</v>
      </c>
      <c r="R345" s="436">
        <v>44561</v>
      </c>
      <c r="S345" s="435">
        <f t="shared" si="24"/>
        <v>1.2</v>
      </c>
      <c r="T345" s="435">
        <v>2</v>
      </c>
      <c r="U345" s="437">
        <f t="shared" si="23"/>
        <v>2</v>
      </c>
      <c r="V345" s="443">
        <v>0</v>
      </c>
      <c r="W345" s="443">
        <v>0</v>
      </c>
      <c r="X345" s="443" t="s">
        <v>248</v>
      </c>
      <c r="Y345" s="601">
        <v>0</v>
      </c>
      <c r="Z345" s="601">
        <v>0</v>
      </c>
      <c r="AA345" s="443" t="s">
        <v>248</v>
      </c>
      <c r="AB345" s="601">
        <v>0.1</v>
      </c>
      <c r="AC345" s="601">
        <v>0.1</v>
      </c>
      <c r="AD345" s="443" t="s">
        <v>3995</v>
      </c>
      <c r="AE345" s="601">
        <v>0.2</v>
      </c>
      <c r="AF345" s="601">
        <v>0.2</v>
      </c>
      <c r="AG345" s="443" t="s">
        <v>3996</v>
      </c>
      <c r="AH345" s="601">
        <v>0.2</v>
      </c>
      <c r="AI345" s="601">
        <v>0.2</v>
      </c>
      <c r="AJ345" s="443" t="s">
        <v>3997</v>
      </c>
      <c r="AK345" s="601">
        <v>0.2</v>
      </c>
      <c r="AL345" s="601">
        <v>0.2</v>
      </c>
      <c r="AM345" s="443" t="s">
        <v>3998</v>
      </c>
      <c r="AN345" s="601">
        <v>0.2</v>
      </c>
      <c r="AO345" s="601">
        <v>0.2</v>
      </c>
      <c r="AP345" s="443" t="s">
        <v>3999</v>
      </c>
      <c r="AQ345" s="601">
        <v>0.1</v>
      </c>
      <c r="AR345" s="601">
        <v>0.2</v>
      </c>
      <c r="AS345" s="443" t="s">
        <v>2165</v>
      </c>
      <c r="AT345" s="435">
        <v>0</v>
      </c>
      <c r="AU345" s="587">
        <v>0.1</v>
      </c>
      <c r="AV345" s="443" t="s">
        <v>2166</v>
      </c>
      <c r="AW345" s="363">
        <v>0</v>
      </c>
      <c r="AX345" s="363"/>
      <c r="AY345" s="363"/>
      <c r="AZ345" s="363">
        <v>0</v>
      </c>
      <c r="BA345" s="363"/>
      <c r="BB345" s="363"/>
      <c r="BC345" s="213">
        <v>1</v>
      </c>
      <c r="BD345" s="366"/>
      <c r="BE345" s="366"/>
      <c r="BF345" s="366">
        <f t="shared" si="28"/>
        <v>0.99999999999999989</v>
      </c>
      <c r="BG345" s="366">
        <f t="shared" si="29"/>
        <v>1.2</v>
      </c>
    </row>
    <row r="346" spans="2:59" s="58" customFormat="1" ht="69" customHeight="1">
      <c r="B346" s="363" t="s">
        <v>872</v>
      </c>
      <c r="C346" s="720" t="s">
        <v>4000</v>
      </c>
      <c r="D346" s="863"/>
      <c r="E346" s="813"/>
      <c r="F346" s="813"/>
      <c r="G346" s="825"/>
      <c r="H346" s="825"/>
      <c r="I346" s="435" t="s">
        <v>2167</v>
      </c>
      <c r="J346" s="435" t="s">
        <v>842</v>
      </c>
      <c r="K346" s="435">
        <v>0.4</v>
      </c>
      <c r="L346" s="435" t="s">
        <v>901</v>
      </c>
      <c r="M346" s="435" t="s">
        <v>90</v>
      </c>
      <c r="N346" s="435" t="s">
        <v>2168</v>
      </c>
      <c r="O346" s="435" t="s">
        <v>2169</v>
      </c>
      <c r="P346" s="435" t="s">
        <v>2153</v>
      </c>
      <c r="Q346" s="436">
        <v>44197</v>
      </c>
      <c r="R346" s="436">
        <v>44561</v>
      </c>
      <c r="S346" s="588">
        <f>(+W346+Z346+AC346+AF346+AI346+AL346+AO346+AR346+AU346+AX346+BA346+BD346)</f>
        <v>0.2</v>
      </c>
      <c r="T346" s="440">
        <v>0.5</v>
      </c>
      <c r="U346" s="437">
        <f t="shared" si="23"/>
        <v>0.7</v>
      </c>
      <c r="V346" s="443">
        <v>0</v>
      </c>
      <c r="W346" s="443">
        <v>0</v>
      </c>
      <c r="X346" s="443" t="s">
        <v>248</v>
      </c>
      <c r="Y346" s="443">
        <v>0</v>
      </c>
      <c r="Z346" s="602">
        <v>0</v>
      </c>
      <c r="AA346" s="443" t="s">
        <v>248</v>
      </c>
      <c r="AB346" s="601">
        <v>0.05</v>
      </c>
      <c r="AC346" s="602">
        <v>0.05</v>
      </c>
      <c r="AD346" s="443" t="s">
        <v>4001</v>
      </c>
      <c r="AE346" s="601">
        <v>0.05</v>
      </c>
      <c r="AF346" s="601">
        <v>0.05</v>
      </c>
      <c r="AG346" s="443" t="s">
        <v>4002</v>
      </c>
      <c r="AH346" s="601">
        <v>0.1</v>
      </c>
      <c r="AI346" s="602">
        <v>0</v>
      </c>
      <c r="AJ346" s="443" t="s">
        <v>4003</v>
      </c>
      <c r="AK346" s="601">
        <v>0.1</v>
      </c>
      <c r="AL346" s="601">
        <v>0</v>
      </c>
      <c r="AM346" s="443" t="s">
        <v>4003</v>
      </c>
      <c r="AN346" s="601">
        <v>0.1</v>
      </c>
      <c r="AO346" s="601">
        <v>0.05</v>
      </c>
      <c r="AP346" s="443" t="s">
        <v>4004</v>
      </c>
      <c r="AQ346" s="601">
        <v>0.1</v>
      </c>
      <c r="AR346" s="601">
        <v>0.05</v>
      </c>
      <c r="AS346" s="443" t="s">
        <v>2170</v>
      </c>
      <c r="AT346" s="435">
        <v>0</v>
      </c>
      <c r="AU346" s="587">
        <v>0</v>
      </c>
      <c r="AV346" s="443" t="s">
        <v>2170</v>
      </c>
      <c r="AW346" s="363">
        <v>0</v>
      </c>
      <c r="AX346" s="363"/>
      <c r="AY346" s="363"/>
      <c r="AZ346" s="363">
        <v>0</v>
      </c>
      <c r="BA346" s="363"/>
      <c r="BB346" s="363"/>
      <c r="BC346" s="285">
        <v>0.2</v>
      </c>
      <c r="BD346" s="366"/>
      <c r="BE346" s="366"/>
      <c r="BF346" s="366">
        <f t="shared" si="28"/>
        <v>0.5</v>
      </c>
      <c r="BG346" s="366">
        <f t="shared" si="29"/>
        <v>0.2</v>
      </c>
    </row>
    <row r="347" spans="2:59" s="58" customFormat="1" ht="69" customHeight="1" thickBot="1">
      <c r="B347" s="363" t="s">
        <v>880</v>
      </c>
      <c r="C347" s="720" t="s">
        <v>4005</v>
      </c>
      <c r="D347" s="862"/>
      <c r="E347" s="814"/>
      <c r="F347" s="814"/>
      <c r="G347" s="461" t="s">
        <v>881</v>
      </c>
      <c r="H347" s="461" t="s">
        <v>2171</v>
      </c>
      <c r="I347" s="461" t="s">
        <v>2172</v>
      </c>
      <c r="J347" s="461" t="s">
        <v>842</v>
      </c>
      <c r="K347" s="461">
        <v>1</v>
      </c>
      <c r="L347" s="461" t="s">
        <v>2173</v>
      </c>
      <c r="M347" s="461" t="s">
        <v>90</v>
      </c>
      <c r="N347" s="461" t="s">
        <v>2174</v>
      </c>
      <c r="O347" s="461" t="s">
        <v>2175</v>
      </c>
      <c r="P347" s="461" t="s">
        <v>2153</v>
      </c>
      <c r="Q347" s="462">
        <v>44197</v>
      </c>
      <c r="R347" s="462">
        <v>44561</v>
      </c>
      <c r="S347" s="657">
        <f>+W347+Z347+AC347+AF347+AI347+AL347+AO347+AR347+AU347+AX347+BA347+BD347</f>
        <v>0.74976666599999997</v>
      </c>
      <c r="T347" s="461">
        <v>1</v>
      </c>
      <c r="U347" s="463">
        <f t="shared" si="23"/>
        <v>0.99999963133333347</v>
      </c>
      <c r="V347" s="627">
        <v>8.3333332999999996E-2</v>
      </c>
      <c r="W347" s="658">
        <v>8.3299999999999999E-2</v>
      </c>
      <c r="X347" s="627" t="s">
        <v>248</v>
      </c>
      <c r="Y347" s="627">
        <v>8.3333299999999999E-2</v>
      </c>
      <c r="Z347" s="658">
        <v>8.3299999999999999E-2</v>
      </c>
      <c r="AA347" s="627" t="s">
        <v>248</v>
      </c>
      <c r="AB347" s="627">
        <v>8.3333000000000004E-2</v>
      </c>
      <c r="AC347" s="658">
        <v>8.3299999999999999E-2</v>
      </c>
      <c r="AD347" s="627" t="s">
        <v>4006</v>
      </c>
      <c r="AE347" s="627">
        <v>8.3333332999999996E-2</v>
      </c>
      <c r="AF347" s="658">
        <v>8.3299999999999999E-2</v>
      </c>
      <c r="AG347" s="627" t="s">
        <v>4007</v>
      </c>
      <c r="AH347" s="627">
        <v>8.3333332999999996E-2</v>
      </c>
      <c r="AI347" s="658">
        <v>8.3299999999999999E-2</v>
      </c>
      <c r="AJ347" s="627" t="s">
        <v>4008</v>
      </c>
      <c r="AK347" s="627">
        <v>8.3333332999999996E-2</v>
      </c>
      <c r="AL347" s="658">
        <v>8.3299999999999999E-2</v>
      </c>
      <c r="AM347" s="627" t="s">
        <v>4009</v>
      </c>
      <c r="AN347" s="627">
        <v>8.3333332999999996E-2</v>
      </c>
      <c r="AO347" s="658">
        <v>8.3299999999999999E-2</v>
      </c>
      <c r="AP347" s="627" t="s">
        <v>4010</v>
      </c>
      <c r="AQ347" s="627">
        <v>8.3333332999999996E-2</v>
      </c>
      <c r="AR347" s="627">
        <v>8.3333332999999996E-2</v>
      </c>
      <c r="AS347" s="627" t="s">
        <v>2176</v>
      </c>
      <c r="AT347" s="461">
        <v>8.3333333333333329E-2</v>
      </c>
      <c r="AU347" s="626" t="s">
        <v>4011</v>
      </c>
      <c r="AV347" s="627" t="s">
        <v>2177</v>
      </c>
      <c r="AW347" s="364">
        <v>8.3333333333333329E-2</v>
      </c>
      <c r="AX347" s="364"/>
      <c r="AY347" s="364"/>
      <c r="AZ347" s="364">
        <v>8.3333333333333329E-2</v>
      </c>
      <c r="BA347" s="364"/>
      <c r="BB347" s="364"/>
      <c r="BC347" s="291">
        <v>8.3333333333333329E-2</v>
      </c>
      <c r="BD347" s="217"/>
      <c r="BE347" s="217"/>
      <c r="BF347" s="366">
        <f t="shared" si="28"/>
        <v>0.74999963133333336</v>
      </c>
      <c r="BG347" s="366">
        <f t="shared" si="29"/>
        <v>0.74976666599999997</v>
      </c>
    </row>
    <row r="348" spans="2:59" s="58" customFormat="1" ht="69" customHeight="1">
      <c r="B348" s="363" t="s">
        <v>891</v>
      </c>
      <c r="C348" s="720" t="s">
        <v>4012</v>
      </c>
      <c r="D348" s="854" t="s">
        <v>892</v>
      </c>
      <c r="E348" s="809">
        <v>0.442</v>
      </c>
      <c r="F348" s="809">
        <v>0.41699999999999998</v>
      </c>
      <c r="G348" s="375" t="s">
        <v>893</v>
      </c>
      <c r="H348" s="375" t="s">
        <v>2178</v>
      </c>
      <c r="I348" s="375" t="s">
        <v>2179</v>
      </c>
      <c r="J348" s="375" t="s">
        <v>842</v>
      </c>
      <c r="K348" s="375">
        <v>1</v>
      </c>
      <c r="L348" s="375" t="s">
        <v>2180</v>
      </c>
      <c r="M348" s="375" t="s">
        <v>90</v>
      </c>
      <c r="N348" s="375" t="s">
        <v>776</v>
      </c>
      <c r="O348" s="375" t="s">
        <v>2181</v>
      </c>
      <c r="P348" s="375" t="s">
        <v>2182</v>
      </c>
      <c r="Q348" s="376">
        <v>44197</v>
      </c>
      <c r="R348" s="376">
        <v>44561</v>
      </c>
      <c r="S348" s="659">
        <f t="shared" si="24"/>
        <v>0.75640000000000007</v>
      </c>
      <c r="T348" s="375">
        <v>1</v>
      </c>
      <c r="U348" s="377">
        <f t="shared" si="23"/>
        <v>0.99960000000000016</v>
      </c>
      <c r="V348" s="655">
        <v>8.3299999999999999E-2</v>
      </c>
      <c r="W348" s="655">
        <v>0.09</v>
      </c>
      <c r="X348" s="607" t="s">
        <v>896</v>
      </c>
      <c r="Y348" s="655">
        <v>8.3299999999999999E-2</v>
      </c>
      <c r="Z348" s="655">
        <v>8.3299999999999999E-2</v>
      </c>
      <c r="AA348" s="655">
        <v>8.3299999999999999E-2</v>
      </c>
      <c r="AB348" s="655">
        <v>8.3299999999999999E-2</v>
      </c>
      <c r="AC348" s="655">
        <v>8.3299999999999999E-2</v>
      </c>
      <c r="AD348" s="607" t="s">
        <v>4013</v>
      </c>
      <c r="AE348" s="655">
        <v>8.3299999999999999E-2</v>
      </c>
      <c r="AF348" s="655">
        <v>8.3299999999999999E-2</v>
      </c>
      <c r="AG348" s="607" t="s">
        <v>899</v>
      </c>
      <c r="AH348" s="655">
        <v>8.3299999999999999E-2</v>
      </c>
      <c r="AI348" s="655">
        <v>8.3299999999999999E-2</v>
      </c>
      <c r="AJ348" s="607" t="s">
        <v>4014</v>
      </c>
      <c r="AK348" s="655">
        <v>8.3299999999999999E-2</v>
      </c>
      <c r="AL348" s="655">
        <v>8.3299999999999999E-2</v>
      </c>
      <c r="AM348" s="607" t="s">
        <v>4015</v>
      </c>
      <c r="AN348" s="655">
        <v>8.3299999999999999E-2</v>
      </c>
      <c r="AO348" s="655">
        <v>8.3299999999999999E-2</v>
      </c>
      <c r="AP348" s="660" t="s">
        <v>4016</v>
      </c>
      <c r="AQ348" s="655">
        <v>8.3299999999999999E-2</v>
      </c>
      <c r="AR348" s="655">
        <v>8.3299999999999999E-2</v>
      </c>
      <c r="AS348" s="607" t="s">
        <v>2183</v>
      </c>
      <c r="AT348" s="659">
        <v>8.3299999999999999E-2</v>
      </c>
      <c r="AU348" s="487" t="s">
        <v>931</v>
      </c>
      <c r="AV348" s="480" t="s">
        <v>2184</v>
      </c>
      <c r="AW348" s="100">
        <v>8.3299999999999999E-2</v>
      </c>
      <c r="AX348" s="100"/>
      <c r="AY348" s="100"/>
      <c r="AZ348" s="100">
        <v>8.3299999999999999E-2</v>
      </c>
      <c r="BA348" s="100"/>
      <c r="BB348" s="100"/>
      <c r="BC348" s="294">
        <v>8.3299999999999999E-2</v>
      </c>
      <c r="BD348" s="214"/>
      <c r="BE348" s="214"/>
      <c r="BF348" s="359">
        <f>(+V348+Y348+AB348+AE348+AH348+AK348+AN348+AQ348+AT348)/9</f>
        <v>8.3299999999999999E-2</v>
      </c>
      <c r="BG348" s="360">
        <f>(+W348+Z348+AC348+AF348+AI348+AL348+AO348+AR348+AU348)/9</f>
        <v>8.4044444444444449E-2</v>
      </c>
    </row>
    <row r="349" spans="2:59" s="58" customFormat="1" ht="69" customHeight="1" thickBot="1">
      <c r="B349" s="363" t="s">
        <v>902</v>
      </c>
      <c r="C349" s="720" t="s">
        <v>4017</v>
      </c>
      <c r="D349" s="856"/>
      <c r="E349" s="815"/>
      <c r="F349" s="815"/>
      <c r="G349" s="408" t="s">
        <v>903</v>
      </c>
      <c r="H349" s="408" t="s">
        <v>2185</v>
      </c>
      <c r="I349" s="408" t="s">
        <v>2186</v>
      </c>
      <c r="J349" s="408" t="s">
        <v>842</v>
      </c>
      <c r="K349" s="408">
        <v>1</v>
      </c>
      <c r="L349" s="408" t="s">
        <v>2187</v>
      </c>
      <c r="M349" s="408" t="s">
        <v>90</v>
      </c>
      <c r="N349" s="408" t="s">
        <v>2188</v>
      </c>
      <c r="O349" s="408" t="s">
        <v>1855</v>
      </c>
      <c r="P349" s="408" t="s">
        <v>2182</v>
      </c>
      <c r="Q349" s="409">
        <v>44197</v>
      </c>
      <c r="R349" s="409">
        <v>44561</v>
      </c>
      <c r="S349" s="408">
        <f t="shared" si="24"/>
        <v>0.79999999999999993</v>
      </c>
      <c r="T349" s="408">
        <v>1</v>
      </c>
      <c r="U349" s="411">
        <f t="shared" si="23"/>
        <v>1</v>
      </c>
      <c r="V349" s="421">
        <v>0</v>
      </c>
      <c r="W349" s="661">
        <v>0.03</v>
      </c>
      <c r="X349" s="421" t="s">
        <v>904</v>
      </c>
      <c r="Y349" s="421">
        <v>0</v>
      </c>
      <c r="Z349" s="662">
        <v>0.02</v>
      </c>
      <c r="AA349" s="421" t="s">
        <v>905</v>
      </c>
      <c r="AB349" s="663">
        <v>0.05</v>
      </c>
      <c r="AC349" s="663">
        <v>0.03</v>
      </c>
      <c r="AD349" s="421" t="s">
        <v>4018</v>
      </c>
      <c r="AE349" s="663">
        <v>0.05</v>
      </c>
      <c r="AF349" s="663">
        <v>7.0000000000000007E-2</v>
      </c>
      <c r="AG349" s="421" t="s">
        <v>907</v>
      </c>
      <c r="AH349" s="663">
        <v>0.1</v>
      </c>
      <c r="AI349" s="663">
        <v>0.1</v>
      </c>
      <c r="AJ349" s="421" t="s">
        <v>4019</v>
      </c>
      <c r="AK349" s="663">
        <v>0.1</v>
      </c>
      <c r="AL349" s="663">
        <v>0.1</v>
      </c>
      <c r="AM349" s="421" t="s">
        <v>4020</v>
      </c>
      <c r="AN349" s="663">
        <v>0.1</v>
      </c>
      <c r="AO349" s="664">
        <v>0.1</v>
      </c>
      <c r="AP349" s="665" t="s">
        <v>4021</v>
      </c>
      <c r="AQ349" s="663">
        <v>0.1</v>
      </c>
      <c r="AR349" s="663">
        <v>0.1</v>
      </c>
      <c r="AS349" s="421" t="s">
        <v>2189</v>
      </c>
      <c r="AT349" s="414">
        <v>0.25</v>
      </c>
      <c r="AU349" s="666">
        <v>0.25</v>
      </c>
      <c r="AV349" s="642" t="s">
        <v>2190</v>
      </c>
      <c r="AW349" s="370">
        <v>0</v>
      </c>
      <c r="AX349" s="370"/>
      <c r="AY349" s="370"/>
      <c r="AZ349" s="370">
        <v>0</v>
      </c>
      <c r="BA349" s="370"/>
      <c r="BB349" s="370"/>
      <c r="BC349" s="351">
        <v>0.25</v>
      </c>
      <c r="BD349" s="216"/>
      <c r="BE349" s="216"/>
      <c r="BF349" s="366">
        <f t="shared" ref="BF349:BF371" si="30">+V349+Y349+AB349+AE349+AH349+AK349+AN349+AQ349+AT349</f>
        <v>0.75</v>
      </c>
      <c r="BG349" s="366">
        <f t="shared" ref="BG349:BG371" si="31">+W349+Z349+AC349+AF349+AI349+AL349+AO349+AR349+AU349</f>
        <v>0.79999999999999993</v>
      </c>
    </row>
    <row r="350" spans="2:59" s="58" customFormat="1" ht="45.75" customHeight="1">
      <c r="B350" s="363" t="s">
        <v>909</v>
      </c>
      <c r="C350" s="720" t="s">
        <v>4022</v>
      </c>
      <c r="D350" s="870" t="s">
        <v>910</v>
      </c>
      <c r="E350" s="816">
        <v>0.86399999999999999</v>
      </c>
      <c r="F350" s="816">
        <v>0.753</v>
      </c>
      <c r="G350" s="829" t="s">
        <v>911</v>
      </c>
      <c r="H350" s="829" t="s">
        <v>912</v>
      </c>
      <c r="I350" s="428" t="s">
        <v>4023</v>
      </c>
      <c r="J350" s="428" t="s">
        <v>998</v>
      </c>
      <c r="K350" s="428">
        <v>0.5</v>
      </c>
      <c r="L350" s="428" t="s">
        <v>919</v>
      </c>
      <c r="M350" s="428" t="s">
        <v>74</v>
      </c>
      <c r="N350" s="428" t="s">
        <v>2191</v>
      </c>
      <c r="O350" s="428" t="s">
        <v>2192</v>
      </c>
      <c r="P350" s="428" t="s">
        <v>2193</v>
      </c>
      <c r="Q350" s="429">
        <v>44197</v>
      </c>
      <c r="R350" s="429">
        <v>44561</v>
      </c>
      <c r="S350" s="428">
        <f t="shared" si="24"/>
        <v>36</v>
      </c>
      <c r="T350" s="428">
        <v>52</v>
      </c>
      <c r="U350" s="430">
        <f t="shared" si="23"/>
        <v>52</v>
      </c>
      <c r="V350" s="428">
        <v>4</v>
      </c>
      <c r="W350" s="428">
        <v>4</v>
      </c>
      <c r="X350" s="428" t="s">
        <v>4024</v>
      </c>
      <c r="Y350" s="428">
        <v>4</v>
      </c>
      <c r="Z350" s="428">
        <v>4</v>
      </c>
      <c r="AA350" s="428" t="s">
        <v>4024</v>
      </c>
      <c r="AB350" s="428">
        <v>4</v>
      </c>
      <c r="AC350" s="428">
        <v>4</v>
      </c>
      <c r="AD350" s="431" t="s">
        <v>4024</v>
      </c>
      <c r="AE350" s="428">
        <v>4</v>
      </c>
      <c r="AF350" s="428">
        <v>4</v>
      </c>
      <c r="AG350" s="431" t="s">
        <v>4025</v>
      </c>
      <c r="AH350" s="428">
        <v>5</v>
      </c>
      <c r="AI350" s="428">
        <v>4</v>
      </c>
      <c r="AJ350" s="431" t="s">
        <v>4026</v>
      </c>
      <c r="AK350" s="428">
        <v>5</v>
      </c>
      <c r="AL350" s="428">
        <v>4</v>
      </c>
      <c r="AM350" s="432" t="s">
        <v>4027</v>
      </c>
      <c r="AN350" s="428">
        <v>5</v>
      </c>
      <c r="AO350" s="433">
        <v>4</v>
      </c>
      <c r="AP350" s="434" t="s">
        <v>4028</v>
      </c>
      <c r="AQ350" s="428">
        <v>5</v>
      </c>
      <c r="AR350" s="470">
        <v>4</v>
      </c>
      <c r="AS350" s="434" t="s">
        <v>2194</v>
      </c>
      <c r="AT350" s="428">
        <v>4</v>
      </c>
      <c r="AU350" s="667">
        <v>4</v>
      </c>
      <c r="AV350" s="668" t="s">
        <v>2194</v>
      </c>
      <c r="AW350" s="372">
        <v>4</v>
      </c>
      <c r="AX350" s="372"/>
      <c r="AY350" s="372"/>
      <c r="AZ350" s="372">
        <v>4</v>
      </c>
      <c r="BA350" s="372"/>
      <c r="BB350" s="372"/>
      <c r="BC350" s="350">
        <v>4</v>
      </c>
      <c r="BD350" s="283"/>
      <c r="BE350" s="283"/>
      <c r="BF350" s="366">
        <f t="shared" si="30"/>
        <v>40</v>
      </c>
      <c r="BG350" s="366">
        <f t="shared" si="31"/>
        <v>36</v>
      </c>
    </row>
    <row r="351" spans="2:59" s="58" customFormat="1" ht="96">
      <c r="B351" s="363" t="s">
        <v>909</v>
      </c>
      <c r="C351" s="720" t="s">
        <v>4029</v>
      </c>
      <c r="D351" s="863"/>
      <c r="E351" s="816"/>
      <c r="F351" s="816"/>
      <c r="G351" s="825"/>
      <c r="H351" s="825"/>
      <c r="I351" s="435" t="s">
        <v>2195</v>
      </c>
      <c r="J351" s="435" t="s">
        <v>998</v>
      </c>
      <c r="K351" s="435">
        <v>0.1</v>
      </c>
      <c r="L351" s="435" t="s">
        <v>919</v>
      </c>
      <c r="M351" s="435" t="s">
        <v>90</v>
      </c>
      <c r="N351" s="435" t="s">
        <v>4030</v>
      </c>
      <c r="O351" s="435" t="s">
        <v>2196</v>
      </c>
      <c r="P351" s="435" t="s">
        <v>2193</v>
      </c>
      <c r="Q351" s="436">
        <v>44197</v>
      </c>
      <c r="R351" s="436">
        <v>44561</v>
      </c>
      <c r="S351" s="435">
        <f t="shared" si="24"/>
        <v>0.74733333300000004</v>
      </c>
      <c r="T351" s="435">
        <v>1</v>
      </c>
      <c r="U351" s="437">
        <f t="shared" ref="U351:U371" si="32">+V351+Y351+AB351+AE351+AH351+AK351+AN351+AQ351+AT351+AW351+AZ351+BC351</f>
        <v>0.99999999999999989</v>
      </c>
      <c r="V351" s="435">
        <v>8.3000000000000004E-2</v>
      </c>
      <c r="W351" s="588">
        <v>8.3000000000000004E-2</v>
      </c>
      <c r="X351" s="435" t="s">
        <v>2197</v>
      </c>
      <c r="Y351" s="435">
        <v>8.3000000000000004E-2</v>
      </c>
      <c r="Z351" s="439">
        <v>8.3000000000000004E-2</v>
      </c>
      <c r="AA351" s="435"/>
      <c r="AB351" s="435">
        <v>8.3000000000000004E-2</v>
      </c>
      <c r="AC351" s="588">
        <v>8.3000000000000004E-2</v>
      </c>
      <c r="AD351" s="438" t="s">
        <v>2197</v>
      </c>
      <c r="AE351" s="435">
        <v>8.3000000000000004E-2</v>
      </c>
      <c r="AF351" s="588">
        <v>8.3000000000000004E-2</v>
      </c>
      <c r="AG351" s="438" t="s">
        <v>2197</v>
      </c>
      <c r="AH351" s="435">
        <v>8.3000000000000004E-2</v>
      </c>
      <c r="AI351" s="588">
        <v>8.3000000000000004E-2</v>
      </c>
      <c r="AJ351" s="438" t="s">
        <v>2197</v>
      </c>
      <c r="AK351" s="435">
        <v>8.3000000000000004E-2</v>
      </c>
      <c r="AL351" s="428" t="s">
        <v>886</v>
      </c>
      <c r="AM351" s="432" t="s">
        <v>2197</v>
      </c>
      <c r="AN351" s="435">
        <v>8.3000000000000004E-2</v>
      </c>
      <c r="AO351" s="433">
        <v>8.3000000000000004E-2</v>
      </c>
      <c r="AP351" s="434" t="s">
        <v>2197</v>
      </c>
      <c r="AQ351" s="435">
        <v>8.3000000000000004E-2</v>
      </c>
      <c r="AR351" s="470">
        <v>8.3000000000000004E-2</v>
      </c>
      <c r="AS351" s="434" t="s">
        <v>2197</v>
      </c>
      <c r="AT351" s="435">
        <v>8.3000000000000004E-2</v>
      </c>
      <c r="AU351" s="669" t="s">
        <v>4011</v>
      </c>
      <c r="AV351" s="670" t="s">
        <v>2197</v>
      </c>
      <c r="AW351" s="363">
        <v>8.3000000000000004E-2</v>
      </c>
      <c r="AX351" s="363"/>
      <c r="AY351" s="363"/>
      <c r="AZ351" s="363">
        <v>8.3000000000000004E-2</v>
      </c>
      <c r="BA351" s="363"/>
      <c r="BB351" s="363"/>
      <c r="BC351" s="213">
        <v>8.6999999999999994E-2</v>
      </c>
      <c r="BD351" s="366"/>
      <c r="BE351" s="366"/>
      <c r="BF351" s="366">
        <f t="shared" si="30"/>
        <v>0.747</v>
      </c>
      <c r="BG351" s="366">
        <f t="shared" si="31"/>
        <v>0.74733333300000004</v>
      </c>
    </row>
    <row r="352" spans="2:59" s="58" customFormat="1" ht="55.5" customHeight="1">
      <c r="B352" s="363" t="s">
        <v>909</v>
      </c>
      <c r="C352" s="720" t="s">
        <v>4031</v>
      </c>
      <c r="D352" s="863"/>
      <c r="E352" s="816"/>
      <c r="F352" s="816"/>
      <c r="G352" s="825"/>
      <c r="H352" s="825"/>
      <c r="I352" s="435" t="s">
        <v>2198</v>
      </c>
      <c r="J352" s="435" t="s">
        <v>998</v>
      </c>
      <c r="K352" s="435">
        <v>0.1</v>
      </c>
      <c r="L352" s="435" t="s">
        <v>919</v>
      </c>
      <c r="M352" s="435" t="s">
        <v>74</v>
      </c>
      <c r="N352" s="435" t="s">
        <v>4032</v>
      </c>
      <c r="O352" s="435" t="s">
        <v>4033</v>
      </c>
      <c r="P352" s="435" t="s">
        <v>2193</v>
      </c>
      <c r="Q352" s="436">
        <v>44197</v>
      </c>
      <c r="R352" s="436">
        <v>44561</v>
      </c>
      <c r="S352" s="435">
        <f t="shared" ref="S352:S371" si="33">+W352+Z352+AC352+AF352+AI352+AL352+AO352+AR352+AU352+AX352+BA352+BD352</f>
        <v>9</v>
      </c>
      <c r="T352" s="435">
        <v>12</v>
      </c>
      <c r="U352" s="437">
        <f t="shared" si="32"/>
        <v>12</v>
      </c>
      <c r="V352" s="435">
        <v>1</v>
      </c>
      <c r="W352" s="435">
        <v>1</v>
      </c>
      <c r="X352" s="435" t="s">
        <v>4034</v>
      </c>
      <c r="Y352" s="435">
        <v>1</v>
      </c>
      <c r="Z352" s="435">
        <v>1</v>
      </c>
      <c r="AA352" s="435" t="s">
        <v>4035</v>
      </c>
      <c r="AB352" s="435">
        <v>1</v>
      </c>
      <c r="AC352" s="435">
        <v>1</v>
      </c>
      <c r="AD352" s="438" t="s">
        <v>4036</v>
      </c>
      <c r="AE352" s="435">
        <v>1</v>
      </c>
      <c r="AF352" s="435">
        <v>1</v>
      </c>
      <c r="AG352" s="438" t="s">
        <v>4037</v>
      </c>
      <c r="AH352" s="435">
        <v>1</v>
      </c>
      <c r="AI352" s="435">
        <v>1</v>
      </c>
      <c r="AJ352" s="438" t="s">
        <v>4038</v>
      </c>
      <c r="AK352" s="435">
        <v>1</v>
      </c>
      <c r="AL352" s="428">
        <v>1</v>
      </c>
      <c r="AM352" s="432" t="s">
        <v>4039</v>
      </c>
      <c r="AN352" s="435">
        <v>1</v>
      </c>
      <c r="AO352" s="433">
        <v>1</v>
      </c>
      <c r="AP352" s="434" t="s">
        <v>4040</v>
      </c>
      <c r="AQ352" s="435">
        <v>1</v>
      </c>
      <c r="AR352" s="470">
        <v>1</v>
      </c>
      <c r="AS352" s="434" t="s">
        <v>2199</v>
      </c>
      <c r="AT352" s="435">
        <v>1</v>
      </c>
      <c r="AU352" s="667">
        <v>1</v>
      </c>
      <c r="AV352" s="668" t="s">
        <v>2200</v>
      </c>
      <c r="AW352" s="363">
        <v>1</v>
      </c>
      <c r="AX352" s="363"/>
      <c r="AY352" s="363"/>
      <c r="AZ352" s="363">
        <v>1</v>
      </c>
      <c r="BA352" s="363"/>
      <c r="BB352" s="363"/>
      <c r="BC352" s="213">
        <v>1</v>
      </c>
      <c r="BD352" s="366"/>
      <c r="BE352" s="366"/>
      <c r="BF352" s="366">
        <f t="shared" si="30"/>
        <v>9</v>
      </c>
      <c r="BG352" s="366">
        <f t="shared" si="31"/>
        <v>9</v>
      </c>
    </row>
    <row r="353" spans="2:59" s="58" customFormat="1" ht="108">
      <c r="B353" s="363" t="s">
        <v>909</v>
      </c>
      <c r="C353" s="720" t="s">
        <v>4041</v>
      </c>
      <c r="D353" s="863"/>
      <c r="E353" s="816"/>
      <c r="F353" s="816"/>
      <c r="G353" s="825"/>
      <c r="H353" s="825"/>
      <c r="I353" s="435" t="s">
        <v>2201</v>
      </c>
      <c r="J353" s="435" t="s">
        <v>998</v>
      </c>
      <c r="K353" s="435">
        <v>0.05</v>
      </c>
      <c r="L353" s="435" t="s">
        <v>919</v>
      </c>
      <c r="M353" s="435" t="s">
        <v>74</v>
      </c>
      <c r="N353" s="435" t="s">
        <v>2202</v>
      </c>
      <c r="O353" s="435" t="s">
        <v>2203</v>
      </c>
      <c r="P353" s="435" t="s">
        <v>2193</v>
      </c>
      <c r="Q353" s="436">
        <v>44197</v>
      </c>
      <c r="R353" s="436">
        <v>44561</v>
      </c>
      <c r="S353" s="435">
        <f t="shared" si="33"/>
        <v>9</v>
      </c>
      <c r="T353" s="435">
        <v>12</v>
      </c>
      <c r="U353" s="437">
        <f t="shared" si="32"/>
        <v>12</v>
      </c>
      <c r="V353" s="435">
        <v>1</v>
      </c>
      <c r="W353" s="435">
        <v>1</v>
      </c>
      <c r="X353" s="435" t="s">
        <v>4042</v>
      </c>
      <c r="Y353" s="435">
        <v>1</v>
      </c>
      <c r="Z353" s="435">
        <v>1</v>
      </c>
      <c r="AA353" s="435" t="s">
        <v>4042</v>
      </c>
      <c r="AB353" s="435">
        <v>1</v>
      </c>
      <c r="AC353" s="435">
        <v>1</v>
      </c>
      <c r="AD353" s="438" t="s">
        <v>4043</v>
      </c>
      <c r="AE353" s="435">
        <v>1</v>
      </c>
      <c r="AF353" s="435">
        <v>1</v>
      </c>
      <c r="AG353" s="438" t="s">
        <v>4043</v>
      </c>
      <c r="AH353" s="435">
        <v>1</v>
      </c>
      <c r="AI353" s="435">
        <v>1</v>
      </c>
      <c r="AJ353" s="438" t="s">
        <v>4044</v>
      </c>
      <c r="AK353" s="435">
        <v>1</v>
      </c>
      <c r="AL353" s="428">
        <v>1</v>
      </c>
      <c r="AM353" s="432" t="s">
        <v>4045</v>
      </c>
      <c r="AN353" s="435">
        <v>1</v>
      </c>
      <c r="AO353" s="433">
        <v>1</v>
      </c>
      <c r="AP353" s="434" t="s">
        <v>4046</v>
      </c>
      <c r="AQ353" s="435">
        <v>1</v>
      </c>
      <c r="AR353" s="470">
        <v>1</v>
      </c>
      <c r="AS353" s="434" t="s">
        <v>2204</v>
      </c>
      <c r="AT353" s="435">
        <v>1</v>
      </c>
      <c r="AU353" s="667">
        <v>1</v>
      </c>
      <c r="AV353" s="668" t="s">
        <v>2205</v>
      </c>
      <c r="AW353" s="363">
        <v>1</v>
      </c>
      <c r="AX353" s="363"/>
      <c r="AY353" s="363"/>
      <c r="AZ353" s="363">
        <v>1</v>
      </c>
      <c r="BA353" s="363"/>
      <c r="BB353" s="363"/>
      <c r="BC353" s="213">
        <v>1</v>
      </c>
      <c r="BD353" s="366"/>
      <c r="BE353" s="366"/>
      <c r="BF353" s="366">
        <f t="shared" si="30"/>
        <v>9</v>
      </c>
      <c r="BG353" s="366">
        <f t="shared" si="31"/>
        <v>9</v>
      </c>
    </row>
    <row r="354" spans="2:59" s="58" customFormat="1" ht="84">
      <c r="B354" s="363" t="s">
        <v>909</v>
      </c>
      <c r="C354" s="720" t="s">
        <v>4047</v>
      </c>
      <c r="D354" s="863"/>
      <c r="E354" s="816"/>
      <c r="F354" s="816"/>
      <c r="G354" s="825"/>
      <c r="H354" s="825"/>
      <c r="I354" s="435" t="s">
        <v>2206</v>
      </c>
      <c r="J354" s="435" t="s">
        <v>998</v>
      </c>
      <c r="K354" s="435">
        <v>0.17</v>
      </c>
      <c r="L354" s="435" t="s">
        <v>919</v>
      </c>
      <c r="M354" s="435" t="s">
        <v>74</v>
      </c>
      <c r="N354" s="435" t="s">
        <v>2207</v>
      </c>
      <c r="O354" s="435" t="s">
        <v>2208</v>
      </c>
      <c r="P354" s="435" t="s">
        <v>2193</v>
      </c>
      <c r="Q354" s="436">
        <v>44197</v>
      </c>
      <c r="R354" s="436">
        <v>44561</v>
      </c>
      <c r="S354" s="435">
        <f t="shared" si="33"/>
        <v>4</v>
      </c>
      <c r="T354" s="435">
        <v>4</v>
      </c>
      <c r="U354" s="437">
        <f t="shared" si="32"/>
        <v>4</v>
      </c>
      <c r="V354" s="435">
        <v>0</v>
      </c>
      <c r="W354" s="435">
        <v>0</v>
      </c>
      <c r="X354" s="435" t="s">
        <v>2209</v>
      </c>
      <c r="Y354" s="435">
        <v>0</v>
      </c>
      <c r="Z354" s="435">
        <v>0</v>
      </c>
      <c r="AA354" s="435" t="s">
        <v>2209</v>
      </c>
      <c r="AB354" s="435">
        <v>1</v>
      </c>
      <c r="AC354" s="435">
        <v>1</v>
      </c>
      <c r="AD354" s="438" t="s">
        <v>4048</v>
      </c>
      <c r="AE354" s="435">
        <v>0</v>
      </c>
      <c r="AF354" s="435">
        <v>0</v>
      </c>
      <c r="AG354" s="438" t="s">
        <v>2209</v>
      </c>
      <c r="AH354" s="435">
        <v>0</v>
      </c>
      <c r="AI354" s="435">
        <v>0</v>
      </c>
      <c r="AJ354" s="438" t="s">
        <v>4049</v>
      </c>
      <c r="AK354" s="435">
        <v>1</v>
      </c>
      <c r="AL354" s="428">
        <v>1</v>
      </c>
      <c r="AM354" s="671" t="s">
        <v>4050</v>
      </c>
      <c r="AN354" s="435">
        <v>0</v>
      </c>
      <c r="AO354" s="433">
        <v>1</v>
      </c>
      <c r="AP354" s="434" t="s">
        <v>2210</v>
      </c>
      <c r="AQ354" s="435">
        <v>0</v>
      </c>
      <c r="AR354" s="470">
        <v>0</v>
      </c>
      <c r="AS354" s="434" t="s">
        <v>2209</v>
      </c>
      <c r="AT354" s="435">
        <v>1</v>
      </c>
      <c r="AU354" s="667">
        <v>1</v>
      </c>
      <c r="AV354" s="668" t="s">
        <v>2210</v>
      </c>
      <c r="AW354" s="363">
        <v>0</v>
      </c>
      <c r="AX354" s="363"/>
      <c r="AY354" s="363"/>
      <c r="AZ354" s="363">
        <v>0</v>
      </c>
      <c r="BA354" s="363"/>
      <c r="BB354" s="363"/>
      <c r="BC354" s="213">
        <v>1</v>
      </c>
      <c r="BD354" s="366"/>
      <c r="BE354" s="366"/>
      <c r="BF354" s="366">
        <f t="shared" si="30"/>
        <v>3</v>
      </c>
      <c r="BG354" s="366">
        <f t="shared" si="31"/>
        <v>4</v>
      </c>
    </row>
    <row r="355" spans="2:59" s="58" customFormat="1" ht="156.75" thickBot="1">
      <c r="B355" s="363" t="s">
        <v>909</v>
      </c>
      <c r="C355" s="720" t="s">
        <v>4051</v>
      </c>
      <c r="D355" s="862"/>
      <c r="E355" s="816"/>
      <c r="F355" s="816"/>
      <c r="G355" s="830"/>
      <c r="H355" s="830"/>
      <c r="I355" s="461" t="s">
        <v>2211</v>
      </c>
      <c r="J355" s="461" t="s">
        <v>998</v>
      </c>
      <c r="K355" s="461">
        <v>0.08</v>
      </c>
      <c r="L355" s="461" t="s">
        <v>919</v>
      </c>
      <c r="M355" s="461" t="s">
        <v>74</v>
      </c>
      <c r="N355" s="461" t="s">
        <v>2212</v>
      </c>
      <c r="O355" s="461" t="s">
        <v>1300</v>
      </c>
      <c r="P355" s="461" t="s">
        <v>2193</v>
      </c>
      <c r="Q355" s="462">
        <v>44197</v>
      </c>
      <c r="R355" s="462">
        <v>44561</v>
      </c>
      <c r="S355" s="461">
        <f t="shared" si="33"/>
        <v>4</v>
      </c>
      <c r="T355" s="461">
        <v>4</v>
      </c>
      <c r="U355" s="463">
        <f t="shared" si="32"/>
        <v>4</v>
      </c>
      <c r="V355" s="461">
        <v>0</v>
      </c>
      <c r="W355" s="461">
        <v>0</v>
      </c>
      <c r="X355" s="461" t="s">
        <v>2209</v>
      </c>
      <c r="Y355" s="461">
        <v>0</v>
      </c>
      <c r="Z355" s="461">
        <v>0</v>
      </c>
      <c r="AA355" s="461" t="s">
        <v>2209</v>
      </c>
      <c r="AB355" s="461">
        <v>1</v>
      </c>
      <c r="AC355" s="461">
        <v>1</v>
      </c>
      <c r="AD355" s="672" t="s">
        <v>4052</v>
      </c>
      <c r="AE355" s="461">
        <v>0</v>
      </c>
      <c r="AF355" s="461">
        <v>0</v>
      </c>
      <c r="AG355" s="466" t="s">
        <v>2209</v>
      </c>
      <c r="AH355" s="461">
        <v>0</v>
      </c>
      <c r="AI355" s="461">
        <v>0</v>
      </c>
      <c r="AJ355" s="466" t="s">
        <v>4049</v>
      </c>
      <c r="AK355" s="461">
        <v>1</v>
      </c>
      <c r="AL355" s="647">
        <v>1</v>
      </c>
      <c r="AM355" s="673" t="s">
        <v>4053</v>
      </c>
      <c r="AN355" s="461">
        <v>0</v>
      </c>
      <c r="AO355" s="600">
        <v>1</v>
      </c>
      <c r="AP355" s="596" t="s">
        <v>4054</v>
      </c>
      <c r="AQ355" s="461">
        <v>0</v>
      </c>
      <c r="AR355" s="599">
        <v>0</v>
      </c>
      <c r="AS355" s="596" t="s">
        <v>2209</v>
      </c>
      <c r="AT355" s="461">
        <v>1</v>
      </c>
      <c r="AU355" s="674">
        <v>1</v>
      </c>
      <c r="AV355" s="675" t="s">
        <v>2213</v>
      </c>
      <c r="AW355" s="364">
        <v>0</v>
      </c>
      <c r="AX355" s="364"/>
      <c r="AY355" s="364"/>
      <c r="AZ355" s="364">
        <v>0</v>
      </c>
      <c r="BA355" s="364"/>
      <c r="BB355" s="364"/>
      <c r="BC355" s="291">
        <v>1</v>
      </c>
      <c r="BD355" s="217"/>
      <c r="BE355" s="217"/>
      <c r="BF355" s="366">
        <f t="shared" si="30"/>
        <v>3</v>
      </c>
      <c r="BG355" s="366">
        <f t="shared" si="31"/>
        <v>4</v>
      </c>
    </row>
    <row r="356" spans="2:59" ht="120">
      <c r="B356" s="36" t="s">
        <v>452</v>
      </c>
      <c r="C356" s="36" t="s">
        <v>4055</v>
      </c>
      <c r="D356" s="880" t="s">
        <v>453</v>
      </c>
      <c r="E356" s="799">
        <v>0.73899999999999999</v>
      </c>
      <c r="F356" s="799">
        <v>0.70599999999999996</v>
      </c>
      <c r="G356" s="375" t="s">
        <v>455</v>
      </c>
      <c r="H356" s="375" t="s">
        <v>456</v>
      </c>
      <c r="I356" s="375" t="s">
        <v>456</v>
      </c>
      <c r="J356" s="375" t="s">
        <v>998</v>
      </c>
      <c r="K356" s="375">
        <v>0.33</v>
      </c>
      <c r="L356" s="375" t="s">
        <v>2214</v>
      </c>
      <c r="M356" s="375" t="s">
        <v>74</v>
      </c>
      <c r="N356" s="375" t="s">
        <v>458</v>
      </c>
      <c r="O356" s="375" t="s">
        <v>458</v>
      </c>
      <c r="P356" s="375" t="s">
        <v>2215</v>
      </c>
      <c r="Q356" s="376">
        <v>44197</v>
      </c>
      <c r="R356" s="376">
        <v>44561</v>
      </c>
      <c r="S356" s="375">
        <f t="shared" si="33"/>
        <v>9</v>
      </c>
      <c r="T356" s="375">
        <v>12</v>
      </c>
      <c r="U356" s="377">
        <f t="shared" si="32"/>
        <v>12</v>
      </c>
      <c r="V356" s="375">
        <v>1</v>
      </c>
      <c r="W356" s="375">
        <v>1</v>
      </c>
      <c r="X356" s="375" t="s">
        <v>459</v>
      </c>
      <c r="Y356" s="375">
        <v>1</v>
      </c>
      <c r="Z356" s="375">
        <v>1</v>
      </c>
      <c r="AA356" s="375" t="s">
        <v>460</v>
      </c>
      <c r="AB356" s="375">
        <v>1</v>
      </c>
      <c r="AC356" s="375">
        <v>1</v>
      </c>
      <c r="AD356" s="379" t="s">
        <v>461</v>
      </c>
      <c r="AE356" s="375">
        <v>1</v>
      </c>
      <c r="AF356" s="375">
        <v>1</v>
      </c>
      <c r="AG356" s="379" t="s">
        <v>462</v>
      </c>
      <c r="AH356" s="375">
        <v>1</v>
      </c>
      <c r="AI356" s="375">
        <v>1</v>
      </c>
      <c r="AJ356" s="379" t="s">
        <v>4056</v>
      </c>
      <c r="AK356" s="375">
        <v>1</v>
      </c>
      <c r="AL356" s="375">
        <v>1</v>
      </c>
      <c r="AM356" s="379" t="s">
        <v>4057</v>
      </c>
      <c r="AN356" s="377">
        <v>1</v>
      </c>
      <c r="AO356" s="380">
        <v>1</v>
      </c>
      <c r="AP356" s="381" t="s">
        <v>4058</v>
      </c>
      <c r="AQ356" s="377">
        <v>1</v>
      </c>
      <c r="AR356" s="381">
        <v>1</v>
      </c>
      <c r="AS356" s="381" t="s">
        <v>2216</v>
      </c>
      <c r="AT356" s="377">
        <v>1</v>
      </c>
      <c r="AU356" s="380">
        <v>1</v>
      </c>
      <c r="AV356" s="381" t="s">
        <v>2217</v>
      </c>
      <c r="AW356" s="214">
        <v>1</v>
      </c>
      <c r="AX356" s="214"/>
      <c r="AY356" s="214"/>
      <c r="AZ356" s="214">
        <v>1</v>
      </c>
      <c r="BA356" s="214"/>
      <c r="BB356" s="214"/>
      <c r="BC356" s="296">
        <v>1</v>
      </c>
      <c r="BD356" s="332"/>
      <c r="BE356" s="332"/>
      <c r="BF356" s="366">
        <f t="shared" si="30"/>
        <v>9</v>
      </c>
      <c r="BG356" s="366">
        <f t="shared" si="31"/>
        <v>9</v>
      </c>
    </row>
    <row r="357" spans="2:59" ht="168.75">
      <c r="B357" s="36" t="s">
        <v>467</v>
      </c>
      <c r="C357" s="36" t="s">
        <v>4059</v>
      </c>
      <c r="D357" s="881"/>
      <c r="E357" s="800"/>
      <c r="F357" s="800"/>
      <c r="G357" s="382" t="s">
        <v>455</v>
      </c>
      <c r="H357" s="382" t="s">
        <v>468</v>
      </c>
      <c r="I357" s="382" t="s">
        <v>2218</v>
      </c>
      <c r="J357" s="382" t="s">
        <v>998</v>
      </c>
      <c r="K357" s="382">
        <v>0.33</v>
      </c>
      <c r="L357" s="382" t="s">
        <v>2214</v>
      </c>
      <c r="M357" s="382" t="s">
        <v>74</v>
      </c>
      <c r="N357" s="382" t="s">
        <v>458</v>
      </c>
      <c r="O357" s="382" t="s">
        <v>458</v>
      </c>
      <c r="P357" s="382" t="s">
        <v>2215</v>
      </c>
      <c r="Q357" s="383">
        <v>44197</v>
      </c>
      <c r="R357" s="383">
        <v>44561</v>
      </c>
      <c r="S357" s="382">
        <f t="shared" si="33"/>
        <v>8</v>
      </c>
      <c r="T357" s="382">
        <v>12</v>
      </c>
      <c r="U357" s="384">
        <f t="shared" si="32"/>
        <v>11</v>
      </c>
      <c r="V357" s="382">
        <v>0</v>
      </c>
      <c r="W357" s="382">
        <v>0</v>
      </c>
      <c r="X357" s="382" t="s">
        <v>470</v>
      </c>
      <c r="Y357" s="382">
        <v>1</v>
      </c>
      <c r="Z357" s="382">
        <v>1</v>
      </c>
      <c r="AA357" s="382" t="s">
        <v>471</v>
      </c>
      <c r="AB357" s="382">
        <v>1</v>
      </c>
      <c r="AC357" s="382">
        <v>1</v>
      </c>
      <c r="AD357" s="385" t="s">
        <v>472</v>
      </c>
      <c r="AE357" s="382">
        <v>1</v>
      </c>
      <c r="AF357" s="382">
        <v>1</v>
      </c>
      <c r="AG357" s="385" t="s">
        <v>473</v>
      </c>
      <c r="AH357" s="382">
        <v>1</v>
      </c>
      <c r="AI357" s="382">
        <v>1</v>
      </c>
      <c r="AJ357" s="385" t="s">
        <v>4060</v>
      </c>
      <c r="AK357" s="382">
        <v>1</v>
      </c>
      <c r="AL357" s="382">
        <v>1</v>
      </c>
      <c r="AM357" s="385" t="s">
        <v>4061</v>
      </c>
      <c r="AN357" s="384">
        <v>1</v>
      </c>
      <c r="AO357" s="386">
        <v>1</v>
      </c>
      <c r="AP357" s="387" t="s">
        <v>4062</v>
      </c>
      <c r="AQ357" s="384">
        <v>1</v>
      </c>
      <c r="AR357" s="387">
        <v>1</v>
      </c>
      <c r="AS357" s="387" t="s">
        <v>2219</v>
      </c>
      <c r="AT357" s="384">
        <v>1</v>
      </c>
      <c r="AU357" s="386">
        <v>1</v>
      </c>
      <c r="AV357" s="387" t="s">
        <v>2220</v>
      </c>
      <c r="AW357" s="215">
        <v>1</v>
      </c>
      <c r="AX357" s="215"/>
      <c r="AY357" s="215"/>
      <c r="AZ357" s="215">
        <v>1</v>
      </c>
      <c r="BA357" s="215"/>
      <c r="BB357" s="215"/>
      <c r="BC357" s="295">
        <v>1</v>
      </c>
      <c r="BD357" s="333"/>
      <c r="BE357" s="333"/>
      <c r="BF357" s="366">
        <f t="shared" si="30"/>
        <v>8</v>
      </c>
      <c r="BG357" s="366">
        <f t="shared" si="31"/>
        <v>8</v>
      </c>
    </row>
    <row r="358" spans="2:59" ht="108.75" thickBot="1">
      <c r="B358" s="87" t="s">
        <v>474</v>
      </c>
      <c r="C358" s="87" t="s">
        <v>4063</v>
      </c>
      <c r="D358" s="882"/>
      <c r="E358" s="801"/>
      <c r="F358" s="801"/>
      <c r="G358" s="535" t="s">
        <v>455</v>
      </c>
      <c r="H358" s="535" t="s">
        <v>475</v>
      </c>
      <c r="I358" s="535" t="s">
        <v>475</v>
      </c>
      <c r="J358" s="535" t="s">
        <v>998</v>
      </c>
      <c r="K358" s="535">
        <v>0.34</v>
      </c>
      <c r="L358" s="535" t="s">
        <v>2214</v>
      </c>
      <c r="M358" s="535" t="s">
        <v>90</v>
      </c>
      <c r="N358" s="535" t="s">
        <v>89</v>
      </c>
      <c r="O358" s="535" t="s">
        <v>2221</v>
      </c>
      <c r="P358" s="535" t="s">
        <v>2215</v>
      </c>
      <c r="Q358" s="536">
        <v>44197</v>
      </c>
      <c r="R358" s="536">
        <v>44561</v>
      </c>
      <c r="S358" s="535">
        <f t="shared" si="33"/>
        <v>0.79999999999999993</v>
      </c>
      <c r="T358" s="535">
        <v>1</v>
      </c>
      <c r="U358" s="537">
        <f t="shared" si="32"/>
        <v>1.7</v>
      </c>
      <c r="V358" s="535">
        <v>0</v>
      </c>
      <c r="W358" s="565">
        <v>0</v>
      </c>
      <c r="X358" s="535" t="s">
        <v>477</v>
      </c>
      <c r="Y358" s="535">
        <v>0.2</v>
      </c>
      <c r="Z358" s="565">
        <v>0.2</v>
      </c>
      <c r="AA358" s="535" t="s">
        <v>478</v>
      </c>
      <c r="AB358" s="535">
        <v>0</v>
      </c>
      <c r="AC358" s="676">
        <v>0</v>
      </c>
      <c r="AD358" s="539" t="s">
        <v>479</v>
      </c>
      <c r="AE358" s="535">
        <v>0</v>
      </c>
      <c r="AF358" s="676">
        <v>0</v>
      </c>
      <c r="AG358" s="539" t="s">
        <v>480</v>
      </c>
      <c r="AH358" s="535">
        <v>0.5</v>
      </c>
      <c r="AI358" s="565">
        <v>0.5</v>
      </c>
      <c r="AJ358" s="539" t="s">
        <v>4064</v>
      </c>
      <c r="AK358" s="535">
        <v>0</v>
      </c>
      <c r="AL358" s="677">
        <v>0.1</v>
      </c>
      <c r="AM358" s="539" t="s">
        <v>4065</v>
      </c>
      <c r="AN358" s="537">
        <v>0</v>
      </c>
      <c r="AO358" s="678">
        <v>0</v>
      </c>
      <c r="AP358" s="679" t="s">
        <v>4066</v>
      </c>
      <c r="AQ358" s="537">
        <v>0</v>
      </c>
      <c r="AR358" s="679">
        <v>0</v>
      </c>
      <c r="AS358" s="679" t="s">
        <v>2222</v>
      </c>
      <c r="AT358" s="537">
        <v>0</v>
      </c>
      <c r="AU358" s="678">
        <v>0</v>
      </c>
      <c r="AV358" s="679" t="s">
        <v>2223</v>
      </c>
      <c r="AW358" s="68">
        <v>0</v>
      </c>
      <c r="AX358" s="68"/>
      <c r="AY358" s="68"/>
      <c r="AZ358" s="68">
        <v>0</v>
      </c>
      <c r="BA358" s="68"/>
      <c r="BB358" s="68"/>
      <c r="BC358" s="297">
        <v>1</v>
      </c>
      <c r="BD358" s="334"/>
      <c r="BE358" s="334"/>
      <c r="BF358" s="217">
        <f t="shared" si="30"/>
        <v>0.7</v>
      </c>
      <c r="BG358" s="217">
        <f t="shared" si="31"/>
        <v>0.79999999999999993</v>
      </c>
    </row>
    <row r="359" spans="2:59" ht="84">
      <c r="B359" s="91" t="s">
        <v>920</v>
      </c>
      <c r="C359" s="101" t="s">
        <v>4067</v>
      </c>
      <c r="D359" s="877" t="s">
        <v>921</v>
      </c>
      <c r="E359" s="802">
        <v>0.39800000000000002</v>
      </c>
      <c r="F359" s="802">
        <v>0.46100000000000002</v>
      </c>
      <c r="G359" s="547" t="s">
        <v>922</v>
      </c>
      <c r="H359" s="547" t="s">
        <v>923</v>
      </c>
      <c r="I359" s="547" t="s">
        <v>923</v>
      </c>
      <c r="J359" s="547" t="s">
        <v>998</v>
      </c>
      <c r="K359" s="547">
        <v>1</v>
      </c>
      <c r="L359" s="547" t="s">
        <v>2224</v>
      </c>
      <c r="M359" s="680" t="s">
        <v>1065</v>
      </c>
      <c r="N359" s="680" t="s">
        <v>73</v>
      </c>
      <c r="O359" s="547" t="s">
        <v>2225</v>
      </c>
      <c r="P359" s="547" t="s">
        <v>2226</v>
      </c>
      <c r="Q359" s="548">
        <v>44197</v>
      </c>
      <c r="R359" s="548">
        <v>44561</v>
      </c>
      <c r="S359" s="547">
        <f t="shared" si="33"/>
        <v>0.74979000000000007</v>
      </c>
      <c r="T359" s="590">
        <v>1</v>
      </c>
      <c r="U359" s="550">
        <f t="shared" si="32"/>
        <v>0.99987000000000015</v>
      </c>
      <c r="V359" s="681">
        <v>8.3330000000000001E-2</v>
      </c>
      <c r="W359" s="682">
        <v>8.3330000000000001E-2</v>
      </c>
      <c r="X359" s="547" t="s">
        <v>4068</v>
      </c>
      <c r="Y359" s="681">
        <v>8.3330000000000001E-2</v>
      </c>
      <c r="Z359" s="682">
        <v>8.3330000000000001E-2</v>
      </c>
      <c r="AA359" s="547" t="s">
        <v>4069</v>
      </c>
      <c r="AB359" s="681">
        <v>8.3330000000000001E-2</v>
      </c>
      <c r="AC359" s="682">
        <v>8.3330000000000001E-2</v>
      </c>
      <c r="AD359" s="547" t="s">
        <v>4070</v>
      </c>
      <c r="AE359" s="681">
        <v>8.3330000000000001E-2</v>
      </c>
      <c r="AF359" s="682">
        <v>8.3299999999999999E-2</v>
      </c>
      <c r="AG359" s="553" t="s">
        <v>925</v>
      </c>
      <c r="AH359" s="681">
        <v>8.3330000000000001E-2</v>
      </c>
      <c r="AI359" s="690">
        <v>8.3299999999999999E-2</v>
      </c>
      <c r="AJ359" s="547" t="s">
        <v>4071</v>
      </c>
      <c r="AK359" s="681">
        <v>8.3330000000000001E-2</v>
      </c>
      <c r="AL359" s="690">
        <v>8.3299999999999999E-2</v>
      </c>
      <c r="AM359" s="553" t="s">
        <v>4072</v>
      </c>
      <c r="AN359" s="690">
        <v>8.3299999999999999E-2</v>
      </c>
      <c r="AO359" s="690">
        <v>8.3299999999999999E-2</v>
      </c>
      <c r="AP359" s="555" t="s">
        <v>4073</v>
      </c>
      <c r="AQ359" s="690">
        <v>8.3299999999999999E-2</v>
      </c>
      <c r="AR359" s="690">
        <v>8.3299999999999999E-2</v>
      </c>
      <c r="AS359" s="547" t="s">
        <v>2227</v>
      </c>
      <c r="AT359" s="690">
        <v>8.3299999999999999E-2</v>
      </c>
      <c r="AU359" s="690">
        <v>8.3299999999999999E-2</v>
      </c>
      <c r="AV359" s="683" t="s">
        <v>2228</v>
      </c>
      <c r="AW359" s="365">
        <v>8.3330000000000001E-2</v>
      </c>
      <c r="AX359" s="365"/>
      <c r="AY359" s="365"/>
      <c r="AZ359" s="365">
        <v>8.3330000000000001E-2</v>
      </c>
      <c r="BA359" s="365"/>
      <c r="BB359" s="365"/>
      <c r="BC359" s="296">
        <v>8.3330000000000001E-2</v>
      </c>
      <c r="BD359" s="365"/>
      <c r="BE359" s="365"/>
      <c r="BF359" s="365">
        <f t="shared" si="30"/>
        <v>0.7498800000000001</v>
      </c>
      <c r="BG359" s="57">
        <f t="shared" si="31"/>
        <v>0.74979000000000007</v>
      </c>
    </row>
    <row r="360" spans="2:59" ht="72">
      <c r="B360" s="92" t="s">
        <v>928</v>
      </c>
      <c r="C360" s="36" t="s">
        <v>4074</v>
      </c>
      <c r="D360" s="878"/>
      <c r="E360" s="803"/>
      <c r="F360" s="803"/>
      <c r="G360" s="435" t="s">
        <v>922</v>
      </c>
      <c r="H360" s="435" t="s">
        <v>929</v>
      </c>
      <c r="I360" s="435" t="s">
        <v>929</v>
      </c>
      <c r="J360" s="435" t="s">
        <v>998</v>
      </c>
      <c r="K360" s="435">
        <v>1</v>
      </c>
      <c r="L360" s="435" t="s">
        <v>2224</v>
      </c>
      <c r="M360" s="680" t="s">
        <v>90</v>
      </c>
      <c r="N360" s="680" t="s">
        <v>89</v>
      </c>
      <c r="O360" s="435" t="s">
        <v>1550</v>
      </c>
      <c r="P360" s="435" t="s">
        <v>2226</v>
      </c>
      <c r="Q360" s="436">
        <v>44197</v>
      </c>
      <c r="R360" s="436">
        <v>44561</v>
      </c>
      <c r="S360" s="435">
        <f t="shared" si="33"/>
        <v>0.74979000000000007</v>
      </c>
      <c r="T360" s="691">
        <v>1</v>
      </c>
      <c r="U360" s="437">
        <f t="shared" si="32"/>
        <v>0.99987000000000015</v>
      </c>
      <c r="V360" s="684">
        <v>8.3330000000000001E-2</v>
      </c>
      <c r="W360" s="685">
        <v>8.3330000000000001E-2</v>
      </c>
      <c r="X360" s="435" t="s">
        <v>4075</v>
      </c>
      <c r="Y360" s="684">
        <v>8.3330000000000001E-2</v>
      </c>
      <c r="Z360" s="685">
        <v>8.3330000000000001E-2</v>
      </c>
      <c r="AA360" s="435" t="s">
        <v>4076</v>
      </c>
      <c r="AB360" s="684">
        <v>8.3330000000000001E-2</v>
      </c>
      <c r="AC360" s="685">
        <v>8.3330000000000001E-2</v>
      </c>
      <c r="AD360" s="435" t="s">
        <v>4077</v>
      </c>
      <c r="AE360" s="684">
        <v>8.3330000000000001E-2</v>
      </c>
      <c r="AF360" s="685">
        <v>8.3299999999999999E-2</v>
      </c>
      <c r="AG360" s="438" t="s">
        <v>932</v>
      </c>
      <c r="AH360" s="684">
        <v>8.3330000000000001E-2</v>
      </c>
      <c r="AI360" s="692">
        <v>8.3299999999999999E-2</v>
      </c>
      <c r="AJ360" s="435" t="s">
        <v>4078</v>
      </c>
      <c r="AK360" s="684">
        <v>8.3330000000000001E-2</v>
      </c>
      <c r="AL360" s="692">
        <v>8.3299999999999999E-2</v>
      </c>
      <c r="AM360" s="438" t="s">
        <v>4079</v>
      </c>
      <c r="AN360" s="692">
        <v>8.3299999999999999E-2</v>
      </c>
      <c r="AO360" s="692">
        <v>8.3299999999999999E-2</v>
      </c>
      <c r="AP360" s="443" t="s">
        <v>4080</v>
      </c>
      <c r="AQ360" s="692">
        <v>8.3299999999999999E-2</v>
      </c>
      <c r="AR360" s="692">
        <v>8.3299999999999999E-2</v>
      </c>
      <c r="AS360" s="435" t="s">
        <v>2229</v>
      </c>
      <c r="AT360" s="692">
        <v>8.3299999999999999E-2</v>
      </c>
      <c r="AU360" s="692">
        <v>8.3299999999999999E-2</v>
      </c>
      <c r="AV360" s="686" t="s">
        <v>2230</v>
      </c>
      <c r="AW360" s="366">
        <v>8.3330000000000001E-2</v>
      </c>
      <c r="AX360" s="366"/>
      <c r="AY360" s="366"/>
      <c r="AZ360" s="366">
        <v>8.3330000000000001E-2</v>
      </c>
      <c r="BA360" s="366"/>
      <c r="BB360" s="366"/>
      <c r="BC360" s="295">
        <v>8.3330000000000001E-2</v>
      </c>
      <c r="BD360" s="366"/>
      <c r="BE360" s="366"/>
      <c r="BF360" s="366">
        <f t="shared" si="30"/>
        <v>0.7498800000000001</v>
      </c>
      <c r="BG360" s="59">
        <f t="shared" si="31"/>
        <v>0.74979000000000007</v>
      </c>
    </row>
    <row r="361" spans="2:59" ht="84">
      <c r="B361" s="92" t="s">
        <v>933</v>
      </c>
      <c r="C361" s="36" t="s">
        <v>4081</v>
      </c>
      <c r="D361" s="878"/>
      <c r="E361" s="803"/>
      <c r="F361" s="803"/>
      <c r="G361" s="435" t="s">
        <v>922</v>
      </c>
      <c r="H361" s="435" t="s">
        <v>934</v>
      </c>
      <c r="I361" s="435" t="s">
        <v>934</v>
      </c>
      <c r="J361" s="435" t="s">
        <v>998</v>
      </c>
      <c r="K361" s="435">
        <v>1</v>
      </c>
      <c r="L361" s="435" t="s">
        <v>2224</v>
      </c>
      <c r="M361" s="680" t="s">
        <v>90</v>
      </c>
      <c r="N361" s="680" t="s">
        <v>89</v>
      </c>
      <c r="O361" s="435" t="s">
        <v>1550</v>
      </c>
      <c r="P361" s="435" t="s">
        <v>2226</v>
      </c>
      <c r="Q361" s="436">
        <v>44197</v>
      </c>
      <c r="R361" s="436">
        <v>44561</v>
      </c>
      <c r="S361" s="435">
        <f t="shared" si="33"/>
        <v>0.74970000000000003</v>
      </c>
      <c r="T361" s="691">
        <v>1</v>
      </c>
      <c r="U361" s="437">
        <f t="shared" si="32"/>
        <v>0.99960000000000016</v>
      </c>
      <c r="V361" s="692">
        <v>8.3299999999999999E-2</v>
      </c>
      <c r="W361" s="685">
        <v>8.3299999999999999E-2</v>
      </c>
      <c r="X361" s="435" t="s">
        <v>4082</v>
      </c>
      <c r="Y361" s="692">
        <v>8.3299999999999999E-2</v>
      </c>
      <c r="Z361" s="685">
        <v>8.3299999999999999E-2</v>
      </c>
      <c r="AA361" s="435" t="s">
        <v>4083</v>
      </c>
      <c r="AB361" s="692">
        <v>8.3299999999999999E-2</v>
      </c>
      <c r="AC361" s="685">
        <v>8.3299999999999999E-2</v>
      </c>
      <c r="AD361" s="435" t="s">
        <v>4084</v>
      </c>
      <c r="AE361" s="692">
        <v>8.3299999999999999E-2</v>
      </c>
      <c r="AF361" s="685">
        <v>8.3299999999999999E-2</v>
      </c>
      <c r="AG361" s="438" t="s">
        <v>936</v>
      </c>
      <c r="AH361" s="692">
        <v>8.3299999999999999E-2</v>
      </c>
      <c r="AI361" s="692">
        <v>8.3299999999999999E-2</v>
      </c>
      <c r="AJ361" s="435" t="s">
        <v>4085</v>
      </c>
      <c r="AK361" s="692">
        <v>8.3299999999999999E-2</v>
      </c>
      <c r="AL361" s="692">
        <v>8.3299999999999999E-2</v>
      </c>
      <c r="AM361" s="438" t="s">
        <v>4086</v>
      </c>
      <c r="AN361" s="692">
        <v>8.3299999999999999E-2</v>
      </c>
      <c r="AO361" s="692">
        <v>8.3299999999999999E-2</v>
      </c>
      <c r="AP361" s="443" t="s">
        <v>4087</v>
      </c>
      <c r="AQ361" s="692">
        <v>8.3299999999999999E-2</v>
      </c>
      <c r="AR361" s="692">
        <v>8.3299999999999999E-2</v>
      </c>
      <c r="AS361" s="435" t="s">
        <v>2231</v>
      </c>
      <c r="AT361" s="692">
        <v>8.3299999999999999E-2</v>
      </c>
      <c r="AU361" s="692">
        <v>8.3299999999999999E-2</v>
      </c>
      <c r="AV361" s="686" t="s">
        <v>2232</v>
      </c>
      <c r="AW361" s="366">
        <v>8.3299999999999999E-2</v>
      </c>
      <c r="AX361" s="366"/>
      <c r="AY361" s="366"/>
      <c r="AZ361" s="366">
        <v>8.3299999999999999E-2</v>
      </c>
      <c r="BA361" s="366"/>
      <c r="BB361" s="366"/>
      <c r="BC361" s="295">
        <v>8.3299999999999999E-2</v>
      </c>
      <c r="BD361" s="366"/>
      <c r="BE361" s="366">
        <v>8.3299999999999999E-2</v>
      </c>
      <c r="BF361" s="366">
        <f t="shared" si="30"/>
        <v>0.74970000000000003</v>
      </c>
      <c r="BG361" s="59">
        <f t="shared" si="31"/>
        <v>0.74970000000000003</v>
      </c>
    </row>
    <row r="362" spans="2:59" ht="84.75">
      <c r="B362" s="92" t="s">
        <v>937</v>
      </c>
      <c r="C362" s="36" t="s">
        <v>4088</v>
      </c>
      <c r="D362" s="878"/>
      <c r="E362" s="803"/>
      <c r="F362" s="803"/>
      <c r="G362" s="435" t="s">
        <v>938</v>
      </c>
      <c r="H362" s="435" t="s">
        <v>939</v>
      </c>
      <c r="I362" s="435" t="s">
        <v>939</v>
      </c>
      <c r="J362" s="435" t="s">
        <v>998</v>
      </c>
      <c r="K362" s="435">
        <v>1</v>
      </c>
      <c r="L362" s="435" t="s">
        <v>2224</v>
      </c>
      <c r="M362" s="680" t="s">
        <v>1065</v>
      </c>
      <c r="N362" s="680" t="s">
        <v>73</v>
      </c>
      <c r="O362" s="435" t="s">
        <v>2221</v>
      </c>
      <c r="P362" s="435" t="s">
        <v>2226</v>
      </c>
      <c r="Q362" s="436">
        <v>44197</v>
      </c>
      <c r="R362" s="436">
        <v>44561</v>
      </c>
      <c r="S362" s="435">
        <f t="shared" si="33"/>
        <v>0.62419999999999998</v>
      </c>
      <c r="T362" s="442">
        <v>1</v>
      </c>
      <c r="U362" s="437">
        <f t="shared" si="32"/>
        <v>0.99969000000000008</v>
      </c>
      <c r="V362" s="692">
        <v>8.3299999999999999E-2</v>
      </c>
      <c r="W362" s="685">
        <v>5.5500000000000001E-2</v>
      </c>
      <c r="X362" s="435" t="s">
        <v>4089</v>
      </c>
      <c r="Y362" s="692">
        <v>8.3299999999999999E-2</v>
      </c>
      <c r="Z362" s="685">
        <v>7.2800000000000004E-2</v>
      </c>
      <c r="AA362" s="435" t="s">
        <v>4090</v>
      </c>
      <c r="AB362" s="692">
        <v>8.3299999999999999E-2</v>
      </c>
      <c r="AC362" s="685">
        <v>8.3299999999999999E-2</v>
      </c>
      <c r="AD362" s="435" t="s">
        <v>4091</v>
      </c>
      <c r="AE362" s="692">
        <v>8.3299999999999999E-2</v>
      </c>
      <c r="AF362" s="685">
        <v>6.6600000000000006E-2</v>
      </c>
      <c r="AG362" s="438" t="s">
        <v>941</v>
      </c>
      <c r="AH362" s="692">
        <v>8.3299999999999999E-2</v>
      </c>
      <c r="AI362" s="692">
        <v>8.3299999999999999E-2</v>
      </c>
      <c r="AJ362" s="435" t="s">
        <v>4092</v>
      </c>
      <c r="AK362" s="692">
        <v>8.3299999999999999E-2</v>
      </c>
      <c r="AL362" s="692">
        <v>6.9400000000000003E-2</v>
      </c>
      <c r="AM362" s="438" t="s">
        <v>4093</v>
      </c>
      <c r="AN362" s="692">
        <v>8.3299999999999999E-2</v>
      </c>
      <c r="AO362" s="692">
        <v>3.9100000000000003E-2</v>
      </c>
      <c r="AP362" s="443" t="s">
        <v>4094</v>
      </c>
      <c r="AQ362" s="692">
        <v>8.3299999999999999E-2</v>
      </c>
      <c r="AR362" s="692">
        <v>7.9299999999999995E-2</v>
      </c>
      <c r="AS362" s="435" t="s">
        <v>2233</v>
      </c>
      <c r="AT362" s="692">
        <v>8.3299999999999999E-2</v>
      </c>
      <c r="AU362" s="692">
        <v>7.4899999999999994E-2</v>
      </c>
      <c r="AV362" s="686" t="s">
        <v>2234</v>
      </c>
      <c r="AW362" s="366">
        <v>8.3330000000000001E-2</v>
      </c>
      <c r="AX362" s="366"/>
      <c r="AY362" s="366"/>
      <c r="AZ362" s="366">
        <v>8.3330000000000001E-2</v>
      </c>
      <c r="BA362" s="366"/>
      <c r="BB362" s="366"/>
      <c r="BC362" s="295">
        <v>8.3330000000000001E-2</v>
      </c>
      <c r="BD362" s="366"/>
      <c r="BE362" s="366"/>
      <c r="BF362" s="366">
        <f t="shared" si="30"/>
        <v>0.74970000000000003</v>
      </c>
      <c r="BG362" s="59">
        <f t="shared" si="31"/>
        <v>0.62419999999999998</v>
      </c>
    </row>
    <row r="363" spans="2:59" ht="72">
      <c r="B363" s="92" t="s">
        <v>942</v>
      </c>
      <c r="C363" s="36" t="s">
        <v>4095</v>
      </c>
      <c r="D363" s="878"/>
      <c r="E363" s="803"/>
      <c r="F363" s="803"/>
      <c r="G363" s="435" t="s">
        <v>943</v>
      </c>
      <c r="H363" s="435" t="s">
        <v>944</v>
      </c>
      <c r="I363" s="435" t="s">
        <v>944</v>
      </c>
      <c r="J363" s="435" t="s">
        <v>998</v>
      </c>
      <c r="K363" s="435">
        <v>1</v>
      </c>
      <c r="L363" s="435" t="s">
        <v>2224</v>
      </c>
      <c r="M363" s="680" t="s">
        <v>1065</v>
      </c>
      <c r="N363" s="680" t="s">
        <v>73</v>
      </c>
      <c r="O363" s="435" t="s">
        <v>2235</v>
      </c>
      <c r="P363" s="435" t="s">
        <v>2226</v>
      </c>
      <c r="Q363" s="436">
        <v>44197</v>
      </c>
      <c r="R363" s="436">
        <v>44561</v>
      </c>
      <c r="S363" s="435">
        <f t="shared" si="33"/>
        <v>0</v>
      </c>
      <c r="T363" s="684">
        <v>1</v>
      </c>
      <c r="U363" s="437">
        <f t="shared" si="32"/>
        <v>0</v>
      </c>
      <c r="V363" s="693">
        <v>0</v>
      </c>
      <c r="W363" s="694">
        <v>0</v>
      </c>
      <c r="X363" s="435" t="s">
        <v>945</v>
      </c>
      <c r="Y363" s="693">
        <v>0</v>
      </c>
      <c r="Z363" s="694">
        <v>0</v>
      </c>
      <c r="AA363" s="435" t="s">
        <v>945</v>
      </c>
      <c r="AB363" s="693">
        <v>0</v>
      </c>
      <c r="AC363" s="694">
        <v>0</v>
      </c>
      <c r="AD363" s="435" t="s">
        <v>945</v>
      </c>
      <c r="AE363" s="693">
        <v>0</v>
      </c>
      <c r="AF363" s="694">
        <v>0</v>
      </c>
      <c r="AG363" s="438" t="s">
        <v>945</v>
      </c>
      <c r="AH363" s="693">
        <v>0</v>
      </c>
      <c r="AI363" s="694">
        <v>0</v>
      </c>
      <c r="AJ363" s="435" t="s">
        <v>2236</v>
      </c>
      <c r="AK363" s="693">
        <v>0</v>
      </c>
      <c r="AL363" s="694">
        <v>0</v>
      </c>
      <c r="AM363" s="438" t="s">
        <v>2236</v>
      </c>
      <c r="AN363" s="693">
        <v>0</v>
      </c>
      <c r="AO363" s="694">
        <v>0</v>
      </c>
      <c r="AP363" s="443" t="s">
        <v>2236</v>
      </c>
      <c r="AQ363" s="693">
        <v>0</v>
      </c>
      <c r="AR363" s="694">
        <v>0</v>
      </c>
      <c r="AS363" s="441" t="s">
        <v>2236</v>
      </c>
      <c r="AT363" s="693">
        <v>0</v>
      </c>
      <c r="AU363" s="694">
        <v>0</v>
      </c>
      <c r="AV363" s="686" t="s">
        <v>2236</v>
      </c>
      <c r="AW363" s="366">
        <v>0</v>
      </c>
      <c r="AX363" s="366"/>
      <c r="AY363" s="366"/>
      <c r="AZ363" s="366">
        <v>0</v>
      </c>
      <c r="BA363" s="366"/>
      <c r="BB363" s="366"/>
      <c r="BC363" s="295">
        <v>0</v>
      </c>
      <c r="BD363" s="366"/>
      <c r="BE363" s="366" t="s">
        <v>946</v>
      </c>
      <c r="BF363" s="366">
        <f t="shared" si="30"/>
        <v>0</v>
      </c>
      <c r="BG363" s="59">
        <f t="shared" si="31"/>
        <v>0</v>
      </c>
    </row>
    <row r="364" spans="2:59" ht="96">
      <c r="B364" s="92" t="s">
        <v>947</v>
      </c>
      <c r="C364" s="36" t="s">
        <v>4096</v>
      </c>
      <c r="D364" s="878"/>
      <c r="E364" s="803"/>
      <c r="F364" s="803"/>
      <c r="G364" s="435" t="s">
        <v>948</v>
      </c>
      <c r="H364" s="435" t="s">
        <v>949</v>
      </c>
      <c r="I364" s="435" t="s">
        <v>949</v>
      </c>
      <c r="J364" s="435" t="s">
        <v>998</v>
      </c>
      <c r="K364" s="435">
        <v>1</v>
      </c>
      <c r="L364" s="435" t="s">
        <v>2224</v>
      </c>
      <c r="M364" s="680" t="s">
        <v>90</v>
      </c>
      <c r="N364" s="680" t="s">
        <v>89</v>
      </c>
      <c r="O364" s="435" t="s">
        <v>2237</v>
      </c>
      <c r="P364" s="435" t="s">
        <v>2226</v>
      </c>
      <c r="Q364" s="436">
        <v>44197</v>
      </c>
      <c r="R364" s="436">
        <v>44561</v>
      </c>
      <c r="S364" s="435">
        <f t="shared" si="33"/>
        <v>0.8306</v>
      </c>
      <c r="T364" s="691">
        <v>1</v>
      </c>
      <c r="U364" s="437">
        <f t="shared" si="32"/>
        <v>0.99984000000000017</v>
      </c>
      <c r="V364" s="684">
        <v>8.3330000000000001E-2</v>
      </c>
      <c r="W364" s="685">
        <v>8.3299999999999999E-2</v>
      </c>
      <c r="X364" s="435" t="s">
        <v>4097</v>
      </c>
      <c r="Y364" s="684">
        <v>8.3330000000000001E-2</v>
      </c>
      <c r="Z364" s="685">
        <v>8.3299999999999999E-2</v>
      </c>
      <c r="AA364" s="435" t="s">
        <v>4098</v>
      </c>
      <c r="AB364" s="684">
        <v>8.3330000000000001E-2</v>
      </c>
      <c r="AC364" s="685">
        <v>8.3299999999999999E-2</v>
      </c>
      <c r="AD364" s="435" t="s">
        <v>4099</v>
      </c>
      <c r="AE364" s="684">
        <v>8.3330000000000001E-2</v>
      </c>
      <c r="AF364" s="685">
        <v>8.3299999999999999E-2</v>
      </c>
      <c r="AG364" s="438" t="s">
        <v>951</v>
      </c>
      <c r="AH364" s="684">
        <v>8.3330000000000001E-2</v>
      </c>
      <c r="AI364" s="687">
        <v>8.3299999999999999E-2</v>
      </c>
      <c r="AJ364" s="435" t="s">
        <v>4100</v>
      </c>
      <c r="AK364" s="687">
        <v>8.3299999999999999E-2</v>
      </c>
      <c r="AL364" s="687">
        <v>8.3500000000000005E-2</v>
      </c>
      <c r="AM364" s="438" t="s">
        <v>4101</v>
      </c>
      <c r="AN364" s="687">
        <v>8.3299999999999999E-2</v>
      </c>
      <c r="AO364" s="687">
        <v>9.6699999999999994E-2</v>
      </c>
      <c r="AP364" s="443" t="s">
        <v>4102</v>
      </c>
      <c r="AQ364" s="687">
        <v>8.3299999999999999E-2</v>
      </c>
      <c r="AR364" s="687">
        <v>0.1109</v>
      </c>
      <c r="AS364" s="435" t="s">
        <v>2238</v>
      </c>
      <c r="AT364" s="687">
        <v>8.3299999999999999E-2</v>
      </c>
      <c r="AU364" s="687">
        <v>0.123</v>
      </c>
      <c r="AV364" s="686" t="s">
        <v>2239</v>
      </c>
      <c r="AW364" s="366">
        <v>8.3330000000000001E-2</v>
      </c>
      <c r="AX364" s="366"/>
      <c r="AY364" s="366"/>
      <c r="AZ364" s="366">
        <v>8.3330000000000001E-2</v>
      </c>
      <c r="BA364" s="366"/>
      <c r="BB364" s="366"/>
      <c r="BC364" s="295">
        <v>8.3330000000000001E-2</v>
      </c>
      <c r="BD364" s="366"/>
      <c r="BE364" s="366"/>
      <c r="BF364" s="366">
        <f t="shared" si="30"/>
        <v>0.74985000000000013</v>
      </c>
      <c r="BG364" s="59">
        <f t="shared" si="31"/>
        <v>0.8306</v>
      </c>
    </row>
    <row r="365" spans="2:59" ht="96">
      <c r="B365" s="92" t="s">
        <v>952</v>
      </c>
      <c r="C365" s="36" t="s">
        <v>4103</v>
      </c>
      <c r="D365" s="878"/>
      <c r="E365" s="803"/>
      <c r="F365" s="803"/>
      <c r="G365" s="435" t="s">
        <v>953</v>
      </c>
      <c r="H365" s="435" t="s">
        <v>954</v>
      </c>
      <c r="I365" s="435" t="s">
        <v>954</v>
      </c>
      <c r="J365" s="435" t="s">
        <v>998</v>
      </c>
      <c r="K365" s="435">
        <v>1</v>
      </c>
      <c r="L365" s="435" t="s">
        <v>2224</v>
      </c>
      <c r="M365" s="680" t="s">
        <v>90</v>
      </c>
      <c r="N365" s="680" t="s">
        <v>89</v>
      </c>
      <c r="O365" s="435" t="s">
        <v>954</v>
      </c>
      <c r="P365" s="435" t="s">
        <v>2226</v>
      </c>
      <c r="Q365" s="436">
        <v>44197</v>
      </c>
      <c r="R365" s="436">
        <v>44561</v>
      </c>
      <c r="S365" s="435">
        <f t="shared" si="33"/>
        <v>0.72260000000000002</v>
      </c>
      <c r="T365" s="691">
        <v>1</v>
      </c>
      <c r="U365" s="437">
        <f t="shared" si="32"/>
        <v>0.99969000000000008</v>
      </c>
      <c r="V365" s="687">
        <v>8.3299999999999999E-2</v>
      </c>
      <c r="W365" s="685">
        <v>8.3299999999999999E-2</v>
      </c>
      <c r="X365" s="435" t="s">
        <v>4104</v>
      </c>
      <c r="Y365" s="687">
        <v>8.3299999999999999E-2</v>
      </c>
      <c r="Z365" s="685">
        <v>8.3299999999999999E-2</v>
      </c>
      <c r="AA365" s="435" t="s">
        <v>4105</v>
      </c>
      <c r="AB365" s="687">
        <v>8.3299999999999999E-2</v>
      </c>
      <c r="AC365" s="685">
        <v>8.3299999999999999E-2</v>
      </c>
      <c r="AD365" s="435" t="s">
        <v>4106</v>
      </c>
      <c r="AE365" s="687">
        <v>8.3299999999999999E-2</v>
      </c>
      <c r="AF365" s="685">
        <v>8.3299999999999999E-2</v>
      </c>
      <c r="AG365" s="438" t="s">
        <v>956</v>
      </c>
      <c r="AH365" s="687">
        <v>8.3299999999999999E-2</v>
      </c>
      <c r="AI365" s="685">
        <v>7.6600000000000001E-2</v>
      </c>
      <c r="AJ365" s="435" t="s">
        <v>4107</v>
      </c>
      <c r="AK365" s="687">
        <v>8.3299999999999999E-2</v>
      </c>
      <c r="AL365" s="685">
        <v>7.6600000000000001E-2</v>
      </c>
      <c r="AM365" s="438" t="s">
        <v>4108</v>
      </c>
      <c r="AN365" s="687">
        <v>8.3299999999999999E-2</v>
      </c>
      <c r="AO365" s="685">
        <v>8.0199999999999994E-2</v>
      </c>
      <c r="AP365" s="443" t="s">
        <v>4109</v>
      </c>
      <c r="AQ365" s="687">
        <v>8.3299999999999999E-2</v>
      </c>
      <c r="AR365" s="685">
        <v>7.8299999999999995E-2</v>
      </c>
      <c r="AS365" s="435" t="s">
        <v>2240</v>
      </c>
      <c r="AT365" s="687">
        <v>8.3299999999999999E-2</v>
      </c>
      <c r="AU365" s="685">
        <v>7.7700000000000005E-2</v>
      </c>
      <c r="AV365" s="686" t="s">
        <v>2241</v>
      </c>
      <c r="AW365" s="366">
        <v>8.3330000000000001E-2</v>
      </c>
      <c r="AX365" s="366"/>
      <c r="AY365" s="366"/>
      <c r="AZ365" s="366">
        <v>8.3330000000000001E-2</v>
      </c>
      <c r="BA365" s="366"/>
      <c r="BB365" s="366"/>
      <c r="BC365" s="295">
        <v>8.3330000000000001E-2</v>
      </c>
      <c r="BD365" s="366"/>
      <c r="BE365" s="366"/>
      <c r="BF365" s="366">
        <f t="shared" si="30"/>
        <v>0.74970000000000003</v>
      </c>
      <c r="BG365" s="59">
        <f t="shared" si="31"/>
        <v>0.72260000000000002</v>
      </c>
    </row>
    <row r="366" spans="2:59" ht="60">
      <c r="B366" s="92" t="s">
        <v>957</v>
      </c>
      <c r="C366" s="36" t="s">
        <v>4110</v>
      </c>
      <c r="D366" s="878"/>
      <c r="E366" s="803"/>
      <c r="F366" s="803"/>
      <c r="G366" s="435" t="s">
        <v>948</v>
      </c>
      <c r="H366" s="435" t="s">
        <v>958</v>
      </c>
      <c r="I366" s="435" t="s">
        <v>958</v>
      </c>
      <c r="J366" s="435" t="s">
        <v>998</v>
      </c>
      <c r="K366" s="435">
        <v>1</v>
      </c>
      <c r="L366" s="435" t="s">
        <v>2224</v>
      </c>
      <c r="M366" s="680" t="s">
        <v>1065</v>
      </c>
      <c r="N366" s="680" t="s">
        <v>73</v>
      </c>
      <c r="O366" s="435" t="s">
        <v>2242</v>
      </c>
      <c r="P366" s="435" t="s">
        <v>2226</v>
      </c>
      <c r="Q366" s="436">
        <v>44197</v>
      </c>
      <c r="R366" s="436">
        <v>44561</v>
      </c>
      <c r="S366" s="435">
        <f t="shared" si="33"/>
        <v>0</v>
      </c>
      <c r="T366" s="684">
        <v>1</v>
      </c>
      <c r="U366" s="437">
        <f t="shared" si="32"/>
        <v>0</v>
      </c>
      <c r="V366" s="684">
        <v>0</v>
      </c>
      <c r="W366" s="685">
        <v>0</v>
      </c>
      <c r="X366" s="435" t="s">
        <v>945</v>
      </c>
      <c r="Y366" s="684">
        <v>0</v>
      </c>
      <c r="Z366" s="685">
        <v>0</v>
      </c>
      <c r="AA366" s="435" t="s">
        <v>945</v>
      </c>
      <c r="AB366" s="684">
        <v>0</v>
      </c>
      <c r="AC366" s="685">
        <v>0</v>
      </c>
      <c r="AD366" s="435" t="s">
        <v>945</v>
      </c>
      <c r="AE366" s="684">
        <v>0</v>
      </c>
      <c r="AF366" s="685">
        <v>0</v>
      </c>
      <c r="AG366" s="438" t="s">
        <v>945</v>
      </c>
      <c r="AH366" s="684">
        <v>0</v>
      </c>
      <c r="AI366" s="685">
        <v>0</v>
      </c>
      <c r="AJ366" s="435" t="s">
        <v>2236</v>
      </c>
      <c r="AK366" s="684">
        <v>0</v>
      </c>
      <c r="AL366" s="695">
        <v>0</v>
      </c>
      <c r="AM366" s="438" t="s">
        <v>2236</v>
      </c>
      <c r="AN366" s="684">
        <v>0</v>
      </c>
      <c r="AO366" s="695">
        <v>0</v>
      </c>
      <c r="AP366" s="443" t="s">
        <v>2236</v>
      </c>
      <c r="AQ366" s="684">
        <v>0</v>
      </c>
      <c r="AR366" s="695">
        <v>0</v>
      </c>
      <c r="AS366" s="435" t="s">
        <v>2236</v>
      </c>
      <c r="AT366" s="684">
        <v>0</v>
      </c>
      <c r="AU366" s="695">
        <v>0</v>
      </c>
      <c r="AV366" s="686" t="s">
        <v>2236</v>
      </c>
      <c r="AW366" s="366">
        <v>0</v>
      </c>
      <c r="AX366" s="366"/>
      <c r="AY366" s="366"/>
      <c r="AZ366" s="366">
        <v>0</v>
      </c>
      <c r="BA366" s="366"/>
      <c r="BB366" s="366"/>
      <c r="BC366" s="295">
        <v>0</v>
      </c>
      <c r="BD366" s="366"/>
      <c r="BE366" s="366" t="s">
        <v>946</v>
      </c>
      <c r="BF366" s="366">
        <f t="shared" si="30"/>
        <v>0</v>
      </c>
      <c r="BG366" s="59">
        <f t="shared" si="31"/>
        <v>0</v>
      </c>
    </row>
    <row r="367" spans="2:59" ht="36">
      <c r="B367" s="92" t="s">
        <v>960</v>
      </c>
      <c r="C367" s="36" t="s">
        <v>4111</v>
      </c>
      <c r="D367" s="878"/>
      <c r="E367" s="803"/>
      <c r="F367" s="803"/>
      <c r="G367" s="435" t="s">
        <v>961</v>
      </c>
      <c r="H367" s="435" t="s">
        <v>961</v>
      </c>
      <c r="I367" s="435" t="s">
        <v>961</v>
      </c>
      <c r="J367" s="435" t="s">
        <v>998</v>
      </c>
      <c r="K367" s="435">
        <v>1</v>
      </c>
      <c r="L367" s="435" t="s">
        <v>2224</v>
      </c>
      <c r="M367" s="680" t="s">
        <v>74</v>
      </c>
      <c r="N367" s="680" t="s">
        <v>73</v>
      </c>
      <c r="O367" s="435" t="s">
        <v>2243</v>
      </c>
      <c r="P367" s="435" t="s">
        <v>2226</v>
      </c>
      <c r="Q367" s="436">
        <v>44197</v>
      </c>
      <c r="R367" s="436">
        <v>44561</v>
      </c>
      <c r="S367" s="435">
        <f t="shared" si="33"/>
        <v>0</v>
      </c>
      <c r="T367" s="684">
        <v>10</v>
      </c>
      <c r="U367" s="437">
        <f t="shared" si="32"/>
        <v>5</v>
      </c>
      <c r="V367" s="684">
        <v>0</v>
      </c>
      <c r="W367" s="685">
        <v>0</v>
      </c>
      <c r="X367" s="435" t="s">
        <v>963</v>
      </c>
      <c r="Y367" s="684">
        <v>0</v>
      </c>
      <c r="Z367" s="685">
        <v>0</v>
      </c>
      <c r="AA367" s="435" t="s">
        <v>963</v>
      </c>
      <c r="AB367" s="684">
        <v>0</v>
      </c>
      <c r="AC367" s="685">
        <v>0</v>
      </c>
      <c r="AD367" s="435" t="s">
        <v>963</v>
      </c>
      <c r="AE367" s="684">
        <v>0</v>
      </c>
      <c r="AF367" s="685">
        <v>0</v>
      </c>
      <c r="AG367" s="438" t="s">
        <v>963</v>
      </c>
      <c r="AH367" s="684">
        <v>0</v>
      </c>
      <c r="AI367" s="685">
        <v>0</v>
      </c>
      <c r="AJ367" s="435" t="s">
        <v>2236</v>
      </c>
      <c r="AK367" s="684">
        <v>0</v>
      </c>
      <c r="AL367" s="695">
        <v>0</v>
      </c>
      <c r="AM367" s="438" t="s">
        <v>2236</v>
      </c>
      <c r="AN367" s="684">
        <v>0</v>
      </c>
      <c r="AO367" s="695">
        <v>0</v>
      </c>
      <c r="AP367" s="443" t="s">
        <v>2236</v>
      </c>
      <c r="AQ367" s="684">
        <v>0</v>
      </c>
      <c r="AR367" s="695">
        <v>0</v>
      </c>
      <c r="AS367" s="435" t="s">
        <v>2236</v>
      </c>
      <c r="AT367" s="684">
        <v>0</v>
      </c>
      <c r="AU367" s="695">
        <v>0</v>
      </c>
      <c r="AV367" s="686" t="s">
        <v>2236</v>
      </c>
      <c r="AW367" s="366">
        <v>0</v>
      </c>
      <c r="AX367" s="366"/>
      <c r="AY367" s="366"/>
      <c r="AZ367" s="366">
        <v>5</v>
      </c>
      <c r="BA367" s="366"/>
      <c r="BB367" s="366"/>
      <c r="BC367" s="295">
        <v>0</v>
      </c>
      <c r="BD367" s="366"/>
      <c r="BE367" s="366" t="s">
        <v>946</v>
      </c>
      <c r="BF367" s="366">
        <f t="shared" si="30"/>
        <v>0</v>
      </c>
      <c r="BG367" s="59">
        <f t="shared" si="31"/>
        <v>0</v>
      </c>
    </row>
    <row r="368" spans="2:59" ht="36">
      <c r="B368" s="92" t="s">
        <v>964</v>
      </c>
      <c r="C368" s="36" t="s">
        <v>4112</v>
      </c>
      <c r="D368" s="878"/>
      <c r="E368" s="803"/>
      <c r="F368" s="803"/>
      <c r="G368" s="435" t="s">
        <v>961</v>
      </c>
      <c r="H368" s="435" t="s">
        <v>965</v>
      </c>
      <c r="I368" s="435" t="s">
        <v>965</v>
      </c>
      <c r="J368" s="435" t="s">
        <v>998</v>
      </c>
      <c r="K368" s="435">
        <v>1</v>
      </c>
      <c r="L368" s="435" t="s">
        <v>2224</v>
      </c>
      <c r="M368" s="680" t="s">
        <v>74</v>
      </c>
      <c r="N368" s="680" t="s">
        <v>73</v>
      </c>
      <c r="O368" s="435" t="s">
        <v>2243</v>
      </c>
      <c r="P368" s="435" t="s">
        <v>2226</v>
      </c>
      <c r="Q368" s="436">
        <v>44197</v>
      </c>
      <c r="R368" s="436">
        <v>44561</v>
      </c>
      <c r="S368" s="435">
        <f t="shared" si="33"/>
        <v>0</v>
      </c>
      <c r="T368" s="684">
        <v>15</v>
      </c>
      <c r="U368" s="437">
        <f t="shared" si="32"/>
        <v>1</v>
      </c>
      <c r="V368" s="684">
        <v>0</v>
      </c>
      <c r="W368" s="685">
        <v>0</v>
      </c>
      <c r="X368" s="435" t="s">
        <v>967</v>
      </c>
      <c r="Y368" s="684">
        <v>0</v>
      </c>
      <c r="Z368" s="685">
        <v>0</v>
      </c>
      <c r="AA368" s="435" t="s">
        <v>967</v>
      </c>
      <c r="AB368" s="684">
        <v>0</v>
      </c>
      <c r="AC368" s="685">
        <v>0</v>
      </c>
      <c r="AD368" s="435" t="s">
        <v>967</v>
      </c>
      <c r="AE368" s="684">
        <v>0</v>
      </c>
      <c r="AF368" s="685">
        <v>0</v>
      </c>
      <c r="AG368" s="438" t="s">
        <v>967</v>
      </c>
      <c r="AH368" s="684">
        <v>0</v>
      </c>
      <c r="AI368" s="685">
        <v>0</v>
      </c>
      <c r="AJ368" s="435" t="s">
        <v>2245</v>
      </c>
      <c r="AK368" s="684">
        <v>0</v>
      </c>
      <c r="AL368" s="695">
        <v>0</v>
      </c>
      <c r="AM368" s="438" t="s">
        <v>2245</v>
      </c>
      <c r="AN368" s="684">
        <v>0</v>
      </c>
      <c r="AO368" s="695">
        <v>0</v>
      </c>
      <c r="AP368" s="443" t="s">
        <v>2245</v>
      </c>
      <c r="AQ368" s="684">
        <v>0</v>
      </c>
      <c r="AR368" s="695">
        <v>0</v>
      </c>
      <c r="AS368" s="435" t="s">
        <v>2236</v>
      </c>
      <c r="AT368" s="684">
        <v>0</v>
      </c>
      <c r="AU368" s="695">
        <v>0</v>
      </c>
      <c r="AV368" s="686" t="s">
        <v>2236</v>
      </c>
      <c r="AW368" s="366">
        <v>0</v>
      </c>
      <c r="AX368" s="366"/>
      <c r="AY368" s="366"/>
      <c r="AZ368" s="366">
        <v>1</v>
      </c>
      <c r="BA368" s="366"/>
      <c r="BB368" s="366"/>
      <c r="BC368" s="295">
        <v>0</v>
      </c>
      <c r="BD368" s="366"/>
      <c r="BE368" s="366"/>
      <c r="BF368" s="366">
        <f t="shared" si="30"/>
        <v>0</v>
      </c>
      <c r="BG368" s="59">
        <f t="shared" si="31"/>
        <v>0</v>
      </c>
    </row>
    <row r="369" spans="2:59" ht="72">
      <c r="B369" s="92" t="s">
        <v>968</v>
      </c>
      <c r="C369" s="36" t="s">
        <v>4113</v>
      </c>
      <c r="D369" s="878"/>
      <c r="E369" s="803"/>
      <c r="F369" s="803"/>
      <c r="G369" s="435" t="s">
        <v>969</v>
      </c>
      <c r="H369" s="435" t="s">
        <v>970</v>
      </c>
      <c r="I369" s="435" t="s">
        <v>970</v>
      </c>
      <c r="J369" s="435" t="s">
        <v>998</v>
      </c>
      <c r="K369" s="435">
        <v>1</v>
      </c>
      <c r="L369" s="435" t="s">
        <v>2224</v>
      </c>
      <c r="M369" s="680" t="s">
        <v>74</v>
      </c>
      <c r="N369" s="680" t="s">
        <v>73</v>
      </c>
      <c r="O369" s="435" t="s">
        <v>2244</v>
      </c>
      <c r="P369" s="435" t="s">
        <v>2226</v>
      </c>
      <c r="Q369" s="436">
        <v>44197</v>
      </c>
      <c r="R369" s="436">
        <v>44561</v>
      </c>
      <c r="S369" s="435">
        <f t="shared" si="33"/>
        <v>3</v>
      </c>
      <c r="T369" s="684">
        <v>4</v>
      </c>
      <c r="U369" s="437">
        <f t="shared" si="32"/>
        <v>10</v>
      </c>
      <c r="V369" s="696">
        <v>0</v>
      </c>
      <c r="W369" s="697">
        <v>0</v>
      </c>
      <c r="X369" s="435" t="s">
        <v>2245</v>
      </c>
      <c r="Y369" s="696">
        <v>0</v>
      </c>
      <c r="Z369" s="697">
        <v>0</v>
      </c>
      <c r="AA369" s="435" t="s">
        <v>2245</v>
      </c>
      <c r="AB369" s="696">
        <v>1</v>
      </c>
      <c r="AC369" s="697">
        <v>2</v>
      </c>
      <c r="AD369" s="435" t="s">
        <v>4114</v>
      </c>
      <c r="AE369" s="696">
        <v>0</v>
      </c>
      <c r="AF369" s="697">
        <v>0</v>
      </c>
      <c r="AG369" s="438" t="s">
        <v>971</v>
      </c>
      <c r="AH369" s="696">
        <v>0</v>
      </c>
      <c r="AI369" s="697">
        <v>0</v>
      </c>
      <c r="AJ369" s="435" t="s">
        <v>2236</v>
      </c>
      <c r="AK369" s="696">
        <v>0</v>
      </c>
      <c r="AL369" s="696">
        <v>0</v>
      </c>
      <c r="AM369" s="438" t="s">
        <v>2236</v>
      </c>
      <c r="AN369" s="696">
        <v>0</v>
      </c>
      <c r="AO369" s="696">
        <v>0</v>
      </c>
      <c r="AP369" s="443" t="s">
        <v>2236</v>
      </c>
      <c r="AQ369" s="696">
        <v>0</v>
      </c>
      <c r="AR369" s="696">
        <v>0</v>
      </c>
      <c r="AS369" s="589" t="s">
        <v>2245</v>
      </c>
      <c r="AT369" s="696">
        <v>1</v>
      </c>
      <c r="AU369" s="696">
        <v>1</v>
      </c>
      <c r="AV369" s="686" t="s">
        <v>2245</v>
      </c>
      <c r="AW369" s="366">
        <v>0</v>
      </c>
      <c r="AX369" s="366"/>
      <c r="AY369" s="366"/>
      <c r="AZ369" s="366">
        <v>8</v>
      </c>
      <c r="BA369" s="366"/>
      <c r="BB369" s="366"/>
      <c r="BC369" s="295">
        <v>0</v>
      </c>
      <c r="BD369" s="366"/>
      <c r="BE369" s="366" t="s">
        <v>946</v>
      </c>
      <c r="BF369" s="366">
        <f t="shared" si="30"/>
        <v>2</v>
      </c>
      <c r="BG369" s="59">
        <f t="shared" si="31"/>
        <v>3</v>
      </c>
    </row>
    <row r="370" spans="2:59" ht="48">
      <c r="B370" s="92" t="s">
        <v>972</v>
      </c>
      <c r="C370" s="36" t="s">
        <v>4115</v>
      </c>
      <c r="D370" s="878"/>
      <c r="E370" s="803"/>
      <c r="F370" s="803"/>
      <c r="G370" s="435" t="s">
        <v>973</v>
      </c>
      <c r="H370" s="435" t="s">
        <v>973</v>
      </c>
      <c r="I370" s="435" t="s">
        <v>973</v>
      </c>
      <c r="J370" s="435" t="s">
        <v>998</v>
      </c>
      <c r="K370" s="435">
        <v>1</v>
      </c>
      <c r="L370" s="435" t="s">
        <v>2224</v>
      </c>
      <c r="M370" s="680" t="s">
        <v>90</v>
      </c>
      <c r="N370" s="680" t="s">
        <v>89</v>
      </c>
      <c r="O370" s="435" t="s">
        <v>2246</v>
      </c>
      <c r="P370" s="435" t="s">
        <v>2226</v>
      </c>
      <c r="Q370" s="436">
        <v>44197</v>
      </c>
      <c r="R370" s="436">
        <v>44561</v>
      </c>
      <c r="S370" s="435">
        <f t="shared" si="33"/>
        <v>0</v>
      </c>
      <c r="T370" s="691">
        <v>1</v>
      </c>
      <c r="U370" s="437">
        <f t="shared" si="32"/>
        <v>1</v>
      </c>
      <c r="V370" s="684">
        <v>0</v>
      </c>
      <c r="W370" s="685">
        <v>0</v>
      </c>
      <c r="X370" s="435" t="s">
        <v>4116</v>
      </c>
      <c r="Y370" s="684">
        <v>0</v>
      </c>
      <c r="Z370" s="685">
        <v>0</v>
      </c>
      <c r="AA370" s="435" t="s">
        <v>4116</v>
      </c>
      <c r="AB370" s="691">
        <v>1</v>
      </c>
      <c r="AC370" s="685">
        <v>0</v>
      </c>
      <c r="AD370" s="435" t="s">
        <v>975</v>
      </c>
      <c r="AE370" s="684">
        <v>0</v>
      </c>
      <c r="AF370" s="685">
        <v>0</v>
      </c>
      <c r="AG370" s="438" t="s">
        <v>975</v>
      </c>
      <c r="AH370" s="684">
        <v>0</v>
      </c>
      <c r="AI370" s="685">
        <v>0</v>
      </c>
      <c r="AJ370" s="435" t="s">
        <v>4117</v>
      </c>
      <c r="AK370" s="684">
        <v>0</v>
      </c>
      <c r="AL370" s="695">
        <v>0</v>
      </c>
      <c r="AM370" s="438" t="s">
        <v>4117</v>
      </c>
      <c r="AN370" s="684">
        <v>0</v>
      </c>
      <c r="AO370" s="695">
        <v>0</v>
      </c>
      <c r="AP370" s="443" t="s">
        <v>4118</v>
      </c>
      <c r="AQ370" s="684">
        <v>0</v>
      </c>
      <c r="AR370" s="695">
        <v>0</v>
      </c>
      <c r="AS370" s="435" t="s">
        <v>975</v>
      </c>
      <c r="AT370" s="684">
        <v>0</v>
      </c>
      <c r="AU370" s="695">
        <v>0</v>
      </c>
      <c r="AV370" s="686" t="s">
        <v>975</v>
      </c>
      <c r="AW370" s="366">
        <v>0</v>
      </c>
      <c r="AX370" s="366"/>
      <c r="AY370" s="366"/>
      <c r="AZ370" s="366">
        <v>0</v>
      </c>
      <c r="BA370" s="366"/>
      <c r="BB370" s="366"/>
      <c r="BC370" s="295">
        <v>0</v>
      </c>
      <c r="BD370" s="366"/>
      <c r="BE370" s="366"/>
      <c r="BF370" s="366">
        <f t="shared" si="30"/>
        <v>1</v>
      </c>
      <c r="BG370" s="59">
        <f t="shared" si="31"/>
        <v>0</v>
      </c>
    </row>
    <row r="371" spans="2:59" ht="84.75" thickBot="1">
      <c r="B371" s="738" t="s">
        <v>976</v>
      </c>
      <c r="C371" s="739" t="s">
        <v>4119</v>
      </c>
      <c r="D371" s="879"/>
      <c r="E371" s="804"/>
      <c r="F371" s="804"/>
      <c r="G371" s="517" t="s">
        <v>977</v>
      </c>
      <c r="H371" s="517" t="s">
        <v>978</v>
      </c>
      <c r="I371" s="517" t="s">
        <v>978</v>
      </c>
      <c r="J371" s="517" t="s">
        <v>998</v>
      </c>
      <c r="K371" s="517">
        <v>1</v>
      </c>
      <c r="L371" s="517" t="s">
        <v>2224</v>
      </c>
      <c r="M371" s="688" t="s">
        <v>1065</v>
      </c>
      <c r="N371" s="688" t="s">
        <v>73</v>
      </c>
      <c r="O371" s="517" t="s">
        <v>2247</v>
      </c>
      <c r="P371" s="517" t="s">
        <v>2226</v>
      </c>
      <c r="Q371" s="518">
        <v>44197</v>
      </c>
      <c r="R371" s="518">
        <v>44561</v>
      </c>
      <c r="S371" s="517">
        <f t="shared" si="33"/>
        <v>0</v>
      </c>
      <c r="T371" s="698">
        <v>1</v>
      </c>
      <c r="U371" s="520">
        <f t="shared" si="32"/>
        <v>0</v>
      </c>
      <c r="V371" s="698">
        <v>0</v>
      </c>
      <c r="W371" s="699">
        <v>0</v>
      </c>
      <c r="X371" s="517" t="s">
        <v>945</v>
      </c>
      <c r="Y371" s="698">
        <v>0</v>
      </c>
      <c r="Z371" s="699">
        <v>0</v>
      </c>
      <c r="AA371" s="517" t="s">
        <v>945</v>
      </c>
      <c r="AB371" s="698">
        <v>0</v>
      </c>
      <c r="AC371" s="699">
        <v>0</v>
      </c>
      <c r="AD371" s="517" t="s">
        <v>945</v>
      </c>
      <c r="AE371" s="698">
        <v>0</v>
      </c>
      <c r="AF371" s="699">
        <v>0</v>
      </c>
      <c r="AG371" s="521" t="s">
        <v>945</v>
      </c>
      <c r="AH371" s="698">
        <v>0</v>
      </c>
      <c r="AI371" s="699">
        <v>0</v>
      </c>
      <c r="AJ371" s="517" t="s">
        <v>4117</v>
      </c>
      <c r="AK371" s="698">
        <v>0</v>
      </c>
      <c r="AL371" s="700">
        <v>0</v>
      </c>
      <c r="AM371" s="521" t="s">
        <v>4117</v>
      </c>
      <c r="AN371" s="698">
        <v>0</v>
      </c>
      <c r="AO371" s="700">
        <v>0</v>
      </c>
      <c r="AP371" s="559" t="s">
        <v>4118</v>
      </c>
      <c r="AQ371" s="698">
        <v>0</v>
      </c>
      <c r="AR371" s="700">
        <v>0</v>
      </c>
      <c r="AS371" s="517" t="s">
        <v>2248</v>
      </c>
      <c r="AT371" s="698">
        <v>0</v>
      </c>
      <c r="AU371" s="700">
        <v>0</v>
      </c>
      <c r="AV371" s="689" t="s">
        <v>2248</v>
      </c>
      <c r="AW371" s="90">
        <v>0</v>
      </c>
      <c r="AX371" s="90"/>
      <c r="AY371" s="90"/>
      <c r="AZ371" s="90">
        <v>0</v>
      </c>
      <c r="BA371" s="90"/>
      <c r="BB371" s="90"/>
      <c r="BC371" s="335">
        <v>0</v>
      </c>
      <c r="BD371" s="90"/>
      <c r="BE371" s="90" t="s">
        <v>946</v>
      </c>
      <c r="BF371" s="90">
        <f t="shared" si="30"/>
        <v>0</v>
      </c>
      <c r="BG371" s="361">
        <f t="shared" si="31"/>
        <v>0</v>
      </c>
    </row>
  </sheetData>
  <autoFilter ref="I3:K371"/>
  <mergeCells count="245">
    <mergeCell ref="D359:D371"/>
    <mergeCell ref="D356:D358"/>
    <mergeCell ref="G312:G314"/>
    <mergeCell ref="H312:H314"/>
    <mergeCell ref="G300:G301"/>
    <mergeCell ref="H300:H301"/>
    <mergeCell ref="G303:G306"/>
    <mergeCell ref="H303:H306"/>
    <mergeCell ref="G308:G310"/>
    <mergeCell ref="H308:H310"/>
    <mergeCell ref="D340:D347"/>
    <mergeCell ref="D348:D349"/>
    <mergeCell ref="H350:H355"/>
    <mergeCell ref="G340:G341"/>
    <mergeCell ref="G345:G346"/>
    <mergeCell ref="D350:D355"/>
    <mergeCell ref="G350:G355"/>
    <mergeCell ref="G332:G339"/>
    <mergeCell ref="G317:G319"/>
    <mergeCell ref="G320:G322"/>
    <mergeCell ref="G323:G325"/>
    <mergeCell ref="G326:G327"/>
    <mergeCell ref="G328:G331"/>
    <mergeCell ref="H340:H341"/>
    <mergeCell ref="G315:G316"/>
    <mergeCell ref="G296:G297"/>
    <mergeCell ref="H315:H316"/>
    <mergeCell ref="H296:H297"/>
    <mergeCell ref="H298:H299"/>
    <mergeCell ref="G273:G275"/>
    <mergeCell ref="G276:G278"/>
    <mergeCell ref="H178:H180"/>
    <mergeCell ref="H253:H254"/>
    <mergeCell ref="H206:H209"/>
    <mergeCell ref="H221:H231"/>
    <mergeCell ref="H232:H234"/>
    <mergeCell ref="H240:H242"/>
    <mergeCell ref="H243:H244"/>
    <mergeCell ref="H246:H247"/>
    <mergeCell ref="H238:H239"/>
    <mergeCell ref="H212:H220"/>
    <mergeCell ref="G206:G209"/>
    <mergeCell ref="G243:G247"/>
    <mergeCell ref="G240:G242"/>
    <mergeCell ref="G235:G239"/>
    <mergeCell ref="H235:H237"/>
    <mergeCell ref="H284:H286"/>
    <mergeCell ref="H255:H256"/>
    <mergeCell ref="H106:H110"/>
    <mergeCell ref="H111:H112"/>
    <mergeCell ref="H113:H114"/>
    <mergeCell ref="H119:H120"/>
    <mergeCell ref="H123:H124"/>
    <mergeCell ref="H121:H122"/>
    <mergeCell ref="H125:H126"/>
    <mergeCell ref="H128:H132"/>
    <mergeCell ref="H204:H205"/>
    <mergeCell ref="H134:H135"/>
    <mergeCell ref="H197:H198"/>
    <mergeCell ref="H199:H200"/>
    <mergeCell ref="H202:H203"/>
    <mergeCell ref="H160:H170"/>
    <mergeCell ref="H171:H177"/>
    <mergeCell ref="H184:H186"/>
    <mergeCell ref="H187:H190"/>
    <mergeCell ref="H192:H193"/>
    <mergeCell ref="H138:H146"/>
    <mergeCell ref="H147:H153"/>
    <mergeCell ref="H154:H159"/>
    <mergeCell ref="H44:H55"/>
    <mergeCell ref="H56:H57"/>
    <mergeCell ref="H58:H62"/>
    <mergeCell ref="H63:H75"/>
    <mergeCell ref="H76:H82"/>
    <mergeCell ref="H83:H95"/>
    <mergeCell ref="H96:H101"/>
    <mergeCell ref="H102:H103"/>
    <mergeCell ref="H104:H105"/>
    <mergeCell ref="D212:D220"/>
    <mergeCell ref="G232:G234"/>
    <mergeCell ref="D210:D211"/>
    <mergeCell ref="G212:G220"/>
    <mergeCell ref="G178:G180"/>
    <mergeCell ref="G138:G146"/>
    <mergeCell ref="G147:G153"/>
    <mergeCell ref="G154:G159"/>
    <mergeCell ref="G160:G170"/>
    <mergeCell ref="G171:G177"/>
    <mergeCell ref="D138:D183"/>
    <mergeCell ref="E184:E201"/>
    <mergeCell ref="F184:F201"/>
    <mergeCell ref="E202:E203"/>
    <mergeCell ref="F202:F203"/>
    <mergeCell ref="E204:E209"/>
    <mergeCell ref="F204:F209"/>
    <mergeCell ref="E210:E211"/>
    <mergeCell ref="F210:F211"/>
    <mergeCell ref="E212:E220"/>
    <mergeCell ref="F212:F220"/>
    <mergeCell ref="E221:E257"/>
    <mergeCell ref="F221:F257"/>
    <mergeCell ref="D258:D288"/>
    <mergeCell ref="D296:D314"/>
    <mergeCell ref="G258:G259"/>
    <mergeCell ref="D328:D331"/>
    <mergeCell ref="D332:D339"/>
    <mergeCell ref="D315:D316"/>
    <mergeCell ref="D317:D327"/>
    <mergeCell ref="D289:D295"/>
    <mergeCell ref="D184:D201"/>
    <mergeCell ref="G197:G198"/>
    <mergeCell ref="G199:G200"/>
    <mergeCell ref="D202:D203"/>
    <mergeCell ref="G204:G205"/>
    <mergeCell ref="D204:D209"/>
    <mergeCell ref="G184:G186"/>
    <mergeCell ref="G187:G190"/>
    <mergeCell ref="G192:G193"/>
    <mergeCell ref="G202:G203"/>
    <mergeCell ref="G289:G295"/>
    <mergeCell ref="G221:G231"/>
    <mergeCell ref="G253:G254"/>
    <mergeCell ref="G255:G256"/>
    <mergeCell ref="D221:D257"/>
    <mergeCell ref="G298:G299"/>
    <mergeCell ref="D44:D101"/>
    <mergeCell ref="G106:G110"/>
    <mergeCell ref="G128:G132"/>
    <mergeCell ref="G44:G55"/>
    <mergeCell ref="G56:G57"/>
    <mergeCell ref="G58:G62"/>
    <mergeCell ref="G63:G75"/>
    <mergeCell ref="G111:G120"/>
    <mergeCell ref="G102:G105"/>
    <mergeCell ref="G121:G122"/>
    <mergeCell ref="D102:D137"/>
    <mergeCell ref="G76:G82"/>
    <mergeCell ref="G83:G95"/>
    <mergeCell ref="G96:G101"/>
    <mergeCell ref="G123:G127"/>
    <mergeCell ref="G133:G135"/>
    <mergeCell ref="H35:H38"/>
    <mergeCell ref="D16:D43"/>
    <mergeCell ref="G42:G43"/>
    <mergeCell ref="H42:H43"/>
    <mergeCell ref="M3:M5"/>
    <mergeCell ref="N3:N5"/>
    <mergeCell ref="O3:P3"/>
    <mergeCell ref="Q3:R3"/>
    <mergeCell ref="G21:G23"/>
    <mergeCell ref="G24:G29"/>
    <mergeCell ref="G30:G34"/>
    <mergeCell ref="G35:G38"/>
    <mergeCell ref="H6:H9"/>
    <mergeCell ref="H10:H12"/>
    <mergeCell ref="H13:H15"/>
    <mergeCell ref="D6:D15"/>
    <mergeCell ref="G6:G9"/>
    <mergeCell ref="G10:G12"/>
    <mergeCell ref="G13:G15"/>
    <mergeCell ref="H18:H20"/>
    <mergeCell ref="H21:H23"/>
    <mergeCell ref="G16:G20"/>
    <mergeCell ref="H24:H29"/>
    <mergeCell ref="H30:H34"/>
    <mergeCell ref="B2:B5"/>
    <mergeCell ref="C2:C5"/>
    <mergeCell ref="V3:BE3"/>
    <mergeCell ref="V4:X4"/>
    <mergeCell ref="AN4:AP4"/>
    <mergeCell ref="BC4:BE4"/>
    <mergeCell ref="AQ4:AS4"/>
    <mergeCell ref="AT4:AV4"/>
    <mergeCell ref="AW4:AY4"/>
    <mergeCell ref="AZ4:BB4"/>
    <mergeCell ref="Y4:AA4"/>
    <mergeCell ref="AB4:AD4"/>
    <mergeCell ref="AE4:AG4"/>
    <mergeCell ref="AH4:AJ4"/>
    <mergeCell ref="AK4:AM4"/>
    <mergeCell ref="S3:S5"/>
    <mergeCell ref="J3:J5"/>
    <mergeCell ref="I3:I5"/>
    <mergeCell ref="K3:K5"/>
    <mergeCell ref="L3:L5"/>
    <mergeCell ref="T3:T5"/>
    <mergeCell ref="J2:AV2"/>
    <mergeCell ref="H258:H259"/>
    <mergeCell ref="H260:H265"/>
    <mergeCell ref="H266:H268"/>
    <mergeCell ref="H269:H272"/>
    <mergeCell ref="H273:H275"/>
    <mergeCell ref="G279:G282"/>
    <mergeCell ref="G284:G286"/>
    <mergeCell ref="G287:G288"/>
    <mergeCell ref="G260:G265"/>
    <mergeCell ref="G266:G268"/>
    <mergeCell ref="G269:G272"/>
    <mergeCell ref="H345:H346"/>
    <mergeCell ref="H317:H319"/>
    <mergeCell ref="H320:H322"/>
    <mergeCell ref="H323:H325"/>
    <mergeCell ref="H326:H327"/>
    <mergeCell ref="H328:H331"/>
    <mergeCell ref="H332:H339"/>
    <mergeCell ref="H276:H278"/>
    <mergeCell ref="H279:H282"/>
    <mergeCell ref="H287:H288"/>
    <mergeCell ref="H289:H295"/>
    <mergeCell ref="E317:E327"/>
    <mergeCell ref="F317:F327"/>
    <mergeCell ref="E6:E15"/>
    <mergeCell ref="F6:F15"/>
    <mergeCell ref="E16:E43"/>
    <mergeCell ref="F16:F43"/>
    <mergeCell ref="E44:E101"/>
    <mergeCell ref="F44:F101"/>
    <mergeCell ref="E102:E137"/>
    <mergeCell ref="F102:F137"/>
    <mergeCell ref="E138:E183"/>
    <mergeCell ref="F138:F183"/>
    <mergeCell ref="D2:F4"/>
    <mergeCell ref="U3:U5"/>
    <mergeCell ref="E356:E358"/>
    <mergeCell ref="F356:F358"/>
    <mergeCell ref="E359:E371"/>
    <mergeCell ref="F359:F371"/>
    <mergeCell ref="E328:E331"/>
    <mergeCell ref="F328:F331"/>
    <mergeCell ref="E332:E339"/>
    <mergeCell ref="F332:F339"/>
    <mergeCell ref="E340:E347"/>
    <mergeCell ref="F340:F347"/>
    <mergeCell ref="E348:E349"/>
    <mergeCell ref="F348:F349"/>
    <mergeCell ref="E350:E355"/>
    <mergeCell ref="F350:F355"/>
    <mergeCell ref="E258:E288"/>
    <mergeCell ref="F258:F288"/>
    <mergeCell ref="E289:E295"/>
    <mergeCell ref="F289:F295"/>
    <mergeCell ref="E296:E314"/>
    <mergeCell ref="F296:F314"/>
    <mergeCell ref="E315:E316"/>
    <mergeCell ref="F315:F316"/>
  </mergeCells>
  <phoneticPr fontId="23" type="noConversion"/>
  <conditionalFormatting sqref="S289:V295 Y289:Y295 AB289:AB295 S350:V355 Y350 Y317:Y327 Y210:Z211 Y212:Y219 X220:Y220 S202:Y203 S330:Y330 S6:V15 Y6:Y15 Y123 S123:V123 S125:V125 S124:U124 Y125 Y127:Y201 S102:V119 U120:V120 Y221:Y272 Y328:Z328 S317:V329 Y329 S331:V331 Y331 AB350 AB184:AE201 AB6:AB71 AB331 AB330:AE330 AB317:AB329 T348:U348 S296:AB310 S356:T358 S359:S371 U356:U371 S212:V272 AE6:AE135 AE138:AE183 AE257:AN257 AE258:AE299 S314:AB316 S311:V313 Y311:AB313 AE311:AE329 Y352:AB355 X187 X192 X189:X190 X197 X199 X201 AA187 AA189:AA190 Y96:Y120 V83:Y95 V44:AA82 AE331 AA351:AB351 AH258:AH299 AH6:AH135 AK6:AN9 AH311:AH331 AK315:AN316 AB73:AB76 AB78:AB183 AK258:AK295 AK210:AN211 AK317:AK331 AK212:AK256 AE302:AI302 AK302:AL302 AN302:AR302 AE310:AL310 AE308:AF309 AH308:AI309 AK308:AL309 AK296:AR296 AK16:AK135 AE136:AQ137 AN16:AN135 AN258:AN295 AN317:AN331 AN212:AN256 AK13:AN15 AK10:AK12 AN10:AN12 AK297:AN299 AQ297:AR299 AN308:AR310 AE303:AR307 AE300:AR301 S126:U126 S127:V201 S273:AB288 Y209 S209:W211 AA207:AA208 AB209:AB272 AN138:AN209 S204:Z208 AK138:AK209 AH138:AH256 AE202:AE256 AB202:AB207 AL311:AQ314 S16:U101 AQ6:AQ135 AQ210:AR211 AQ138:AQ209 AQ315:AQ331 AN350:AN355 AK350:AK355 AH350:AH355 AE350:AE355 S332:U347 AQ350:AQ355 AQ212:AQ295 S349:U349 S121:U122 AW312:AW314 AZ312:AZ314 BC312:BC314 AR311:BC311 AT136:AU137 AT209:BC209 AT315:AT355 AW315:BC329 AT300:BC300 AT6:AT135 AT138:AT208 AW331:BC355 AT305:BC305 AT301:AT304 AW301:BC304 AT306:AT310 AW306:BC310 AT210:AT299 AW210:BC299 AW6:BC208">
    <cfRule type="expression" dxfId="197" priority="239">
      <formula>$M6="%"</formula>
    </cfRule>
  </conditionalFormatting>
  <conditionalFormatting sqref="X209">
    <cfRule type="expression" dxfId="196" priority="235">
      <formula>$M209="%"</formula>
    </cfRule>
  </conditionalFormatting>
  <conditionalFormatting sqref="AA204:AA205">
    <cfRule type="expression" dxfId="195" priority="233">
      <formula>$M204="%"</formula>
    </cfRule>
  </conditionalFormatting>
  <conditionalFormatting sqref="X210:X211">
    <cfRule type="expression" dxfId="194" priority="232">
      <formula>$M210="%"</formula>
    </cfRule>
  </conditionalFormatting>
  <conditionalFormatting sqref="AA210:AA211">
    <cfRule type="expression" dxfId="193" priority="231">
      <formula>$M210="%"</formula>
    </cfRule>
  </conditionalFormatting>
  <conditionalFormatting sqref="X289:X295">
    <cfRule type="expression" dxfId="192" priority="230">
      <formula>$M289="%"</formula>
    </cfRule>
  </conditionalFormatting>
  <conditionalFormatting sqref="W289:W295">
    <cfRule type="expression" dxfId="191" priority="229">
      <formula>$M289="%"</formula>
    </cfRule>
  </conditionalFormatting>
  <conditionalFormatting sqref="AA289:AA295">
    <cfRule type="expression" dxfId="190" priority="228">
      <formula>$M289="%"</formula>
    </cfRule>
  </conditionalFormatting>
  <conditionalFormatting sqref="Z289:Z295">
    <cfRule type="expression" dxfId="189" priority="227">
      <formula>$M289="%"</formula>
    </cfRule>
  </conditionalFormatting>
  <conditionalFormatting sqref="W350:W355">
    <cfRule type="expression" dxfId="188" priority="224">
      <formula>$M350="%"</formula>
    </cfRule>
  </conditionalFormatting>
  <conditionalFormatting sqref="X350:X355">
    <cfRule type="expression" dxfId="187" priority="223">
      <formula>$M350="%"</formula>
    </cfRule>
  </conditionalFormatting>
  <conditionalFormatting sqref="AA350">
    <cfRule type="expression" dxfId="186" priority="222">
      <formula>$M350="%"</formula>
    </cfRule>
  </conditionalFormatting>
  <conditionalFormatting sqref="Z350">
    <cfRule type="expression" dxfId="185" priority="221">
      <formula>$M350="%"</formula>
    </cfRule>
  </conditionalFormatting>
  <conditionalFormatting sqref="W257:X257 W232:X232 Z221:Z225 Z226:AA226 Z255:AA257 Z253 Z232:AA252 Y356:Y358 AB356:AB358 AE356:AE358 AH356:AH358 AK356:AK358 W234:X234 X233 W238:X238 X235:X237 W241:X241 X239:X240 W244:X244 X242:X243 W246:X251 X245 X252 X255:X256 AN356:AN358 AQ356:AQ358 AT356:AT358 AW356:BC358">
    <cfRule type="expression" dxfId="184" priority="220">
      <formula>$O221="%"</formula>
    </cfRule>
  </conditionalFormatting>
  <conditionalFormatting sqref="W317:W327">
    <cfRule type="expression" dxfId="183" priority="215">
      <formula>$M317="%"</formula>
    </cfRule>
  </conditionalFormatting>
  <conditionalFormatting sqref="W212:W220">
    <cfRule type="expression" dxfId="182" priority="207">
      <formula>$M212="%"</formula>
    </cfRule>
  </conditionalFormatting>
  <conditionalFormatting sqref="Z317:Z327">
    <cfRule type="expression" dxfId="181" priority="213">
      <formula>$M317="%"</formula>
    </cfRule>
  </conditionalFormatting>
  <conditionalFormatting sqref="X212:X219">
    <cfRule type="expression" dxfId="180" priority="210">
      <formula>$M212="%"</formula>
    </cfRule>
  </conditionalFormatting>
  <conditionalFormatting sqref="AA212:AA220">
    <cfRule type="expression" dxfId="179" priority="209">
      <formula>$M212="%"</formula>
    </cfRule>
  </conditionalFormatting>
  <conditionalFormatting sqref="Z212:Z220">
    <cfRule type="expression" dxfId="178" priority="208">
      <formula>$M212="%"</formula>
    </cfRule>
  </conditionalFormatting>
  <conditionalFormatting sqref="X184">
    <cfRule type="expression" dxfId="177" priority="194">
      <formula>$M184="%"</formula>
    </cfRule>
  </conditionalFormatting>
  <conditionalFormatting sqref="X191">
    <cfRule type="expression" dxfId="176" priority="193">
      <formula>$O191="%"</formula>
    </cfRule>
  </conditionalFormatting>
  <conditionalFormatting sqref="X194">
    <cfRule type="expression" dxfId="175" priority="192">
      <formula>$O194="%"</formula>
    </cfRule>
  </conditionalFormatting>
  <conditionalFormatting sqref="X195">
    <cfRule type="expression" dxfId="174" priority="191">
      <formula>$M195="%"</formula>
    </cfRule>
  </conditionalFormatting>
  <conditionalFormatting sqref="X196">
    <cfRule type="expression" dxfId="173" priority="190">
      <formula>$O196="%"</formula>
    </cfRule>
  </conditionalFormatting>
  <conditionalFormatting sqref="X185">
    <cfRule type="expression" dxfId="172" priority="189">
      <formula>$M185="%"</formula>
    </cfRule>
  </conditionalFormatting>
  <conditionalFormatting sqref="X186">
    <cfRule type="expression" dxfId="171" priority="188">
      <formula>$M186="%"</formula>
    </cfRule>
  </conditionalFormatting>
  <conditionalFormatting sqref="X188">
    <cfRule type="expression" dxfId="170" priority="187">
      <formula>$M188="%"</formula>
    </cfRule>
  </conditionalFormatting>
  <conditionalFormatting sqref="X200">
    <cfRule type="expression" dxfId="169" priority="186">
      <formula>$M200="%"</formula>
    </cfRule>
  </conditionalFormatting>
  <conditionalFormatting sqref="X198">
    <cfRule type="expression" dxfId="168" priority="185">
      <formula>$M198="%"</formula>
    </cfRule>
  </conditionalFormatting>
  <conditionalFormatting sqref="X193">
    <cfRule type="expression" dxfId="167" priority="184">
      <formula>$M193="%"</formula>
    </cfRule>
  </conditionalFormatting>
  <conditionalFormatting sqref="AA184">
    <cfRule type="expression" dxfId="166" priority="183">
      <formula>$M184="%"</formula>
    </cfRule>
  </conditionalFormatting>
  <conditionalFormatting sqref="AA191">
    <cfRule type="containsText" dxfId="165" priority="182" operator="containsText" text="x">
      <formula>NOT(ISERROR(SEARCH("x",AA191)))</formula>
    </cfRule>
  </conditionalFormatting>
  <conditionalFormatting sqref="AA192">
    <cfRule type="containsText" dxfId="164" priority="181" operator="containsText" text="x">
      <formula>NOT(ISERROR(SEARCH("x",AA192)))</formula>
    </cfRule>
  </conditionalFormatting>
  <conditionalFormatting sqref="AA197">
    <cfRule type="containsText" dxfId="163" priority="180" operator="containsText" text="x">
      <formula>NOT(ISERROR(SEARCH("x",AA197)))</formula>
    </cfRule>
  </conditionalFormatting>
  <conditionalFormatting sqref="AA199">
    <cfRule type="containsText" dxfId="162" priority="179" operator="containsText" text="x">
      <formula>NOT(ISERROR(SEARCH("x",AA199)))</formula>
    </cfRule>
  </conditionalFormatting>
  <conditionalFormatting sqref="AA200">
    <cfRule type="containsText" dxfId="161" priority="178" operator="containsText" text="x">
      <formula>NOT(ISERROR(SEARCH("x",AA200)))</formula>
    </cfRule>
  </conditionalFormatting>
  <conditionalFormatting sqref="AA194">
    <cfRule type="expression" dxfId="160" priority="177">
      <formula>$M194="%"</formula>
    </cfRule>
  </conditionalFormatting>
  <conditionalFormatting sqref="AA195">
    <cfRule type="containsText" dxfId="159" priority="176" operator="containsText" text="x">
      <formula>NOT(ISERROR(SEARCH("x",AA195)))</formula>
    </cfRule>
  </conditionalFormatting>
  <conditionalFormatting sqref="AA196">
    <cfRule type="expression" dxfId="158" priority="175">
      <formula>$M196="%"</formula>
    </cfRule>
  </conditionalFormatting>
  <conditionalFormatting sqref="AA201">
    <cfRule type="expression" dxfId="157" priority="174">
      <formula>$M201="%"</formula>
    </cfRule>
  </conditionalFormatting>
  <conditionalFormatting sqref="AA185">
    <cfRule type="expression" dxfId="156" priority="173">
      <formula>$M185="%"</formula>
    </cfRule>
  </conditionalFormatting>
  <conditionalFormatting sqref="AA186">
    <cfRule type="expression" dxfId="155" priority="172">
      <formula>$M186="%"</formula>
    </cfRule>
  </conditionalFormatting>
  <conditionalFormatting sqref="AA188">
    <cfRule type="expression" dxfId="154" priority="171">
      <formula>$M188="%"</formula>
    </cfRule>
  </conditionalFormatting>
  <conditionalFormatting sqref="AA193">
    <cfRule type="containsText" dxfId="153" priority="170" operator="containsText" text="x">
      <formula>NOT(ISERROR(SEARCH("x",AA193)))</formula>
    </cfRule>
  </conditionalFormatting>
  <conditionalFormatting sqref="AA198">
    <cfRule type="containsText" dxfId="152" priority="169" operator="containsText" text="x">
      <formula>NOT(ISERROR(SEARCH("x",AA198)))</formula>
    </cfRule>
  </conditionalFormatting>
  <conditionalFormatting sqref="Z184:Z201">
    <cfRule type="expression" dxfId="151" priority="168">
      <formula>$M184="%"</formula>
    </cfRule>
  </conditionalFormatting>
  <conditionalFormatting sqref="X258:X272">
    <cfRule type="expression" dxfId="150" priority="166">
      <formula>$M258="%"</formula>
    </cfRule>
  </conditionalFormatting>
  <conditionalFormatting sqref="W258:W272">
    <cfRule type="expression" dxfId="149" priority="165">
      <formula>$M258="%"</formula>
    </cfRule>
  </conditionalFormatting>
  <conditionalFormatting sqref="AA258:AA272">
    <cfRule type="expression" dxfId="148" priority="164">
      <formula>$M258="%"</formula>
    </cfRule>
  </conditionalFormatting>
  <conditionalFormatting sqref="Z258:Z272">
    <cfRule type="expression" dxfId="147" priority="163">
      <formula>$M258="%"</formula>
    </cfRule>
  </conditionalFormatting>
  <conditionalFormatting sqref="W184:W201">
    <cfRule type="expression" dxfId="146" priority="162">
      <formula>$M184="%"</formula>
    </cfRule>
  </conditionalFormatting>
  <conditionalFormatting sqref="X317:X327">
    <cfRule type="expression" dxfId="145" priority="161">
      <formula>$M317="%"</formula>
    </cfRule>
  </conditionalFormatting>
  <conditionalFormatting sqref="AA317:AA327">
    <cfRule type="expression" dxfId="144" priority="160">
      <formula>$M317="%"</formula>
    </cfRule>
  </conditionalFormatting>
  <conditionalFormatting sqref="AA202:AA203">
    <cfRule type="expression" dxfId="143" priority="159">
      <formula>$M202="%"</formula>
    </cfRule>
  </conditionalFormatting>
  <conditionalFormatting sqref="Z202:Z203">
    <cfRule type="expression" dxfId="142" priority="158">
      <formula>$M202="%"</formula>
    </cfRule>
  </conditionalFormatting>
  <conditionalFormatting sqref="X138:X183">
    <cfRule type="expression" dxfId="141" priority="157">
      <formula>$M138="%"</formula>
    </cfRule>
  </conditionalFormatting>
  <conditionalFormatting sqref="W138:W183">
    <cfRule type="expression" dxfId="140" priority="156">
      <formula>$M138="%"</formula>
    </cfRule>
  </conditionalFormatting>
  <conditionalFormatting sqref="Z138:AA183">
    <cfRule type="expression" dxfId="139" priority="155">
      <formula>$M138="%"</formula>
    </cfRule>
  </conditionalFormatting>
  <conditionalFormatting sqref="AA328:AA331">
    <cfRule type="expression" dxfId="138" priority="154">
      <formula>$M328="%"</formula>
    </cfRule>
  </conditionalFormatting>
  <conditionalFormatting sqref="Z329:Z331">
    <cfRule type="expression" dxfId="137" priority="153">
      <formula>$M329="%"</formula>
    </cfRule>
  </conditionalFormatting>
  <conditionalFormatting sqref="W221:W231">
    <cfRule type="expression" dxfId="136" priority="152">
      <formula>$O221="%"</formula>
    </cfRule>
  </conditionalFormatting>
  <conditionalFormatting sqref="X221:X231">
    <cfRule type="expression" dxfId="135" priority="151">
      <formula>$O221="%"</formula>
    </cfRule>
  </conditionalFormatting>
  <conditionalFormatting sqref="X253:X254">
    <cfRule type="expression" dxfId="134" priority="150">
      <formula>$O253="%"</formula>
    </cfRule>
  </conditionalFormatting>
  <conditionalFormatting sqref="Z227:Z231">
    <cfRule type="expression" dxfId="133" priority="149">
      <formula>$O227="%"</formula>
    </cfRule>
  </conditionalFormatting>
  <conditionalFormatting sqref="AA221:AA225">
    <cfRule type="expression" dxfId="132" priority="148">
      <formula>$O221="%"</formula>
    </cfRule>
  </conditionalFormatting>
  <conditionalFormatting sqref="AA227:AA231">
    <cfRule type="expression" dxfId="131" priority="147">
      <formula>$O227="%"</formula>
    </cfRule>
  </conditionalFormatting>
  <conditionalFormatting sqref="AA253:AA254">
    <cfRule type="expression" dxfId="130" priority="146">
      <formula>$O253="%"</formula>
    </cfRule>
  </conditionalFormatting>
  <conditionalFormatting sqref="V16:AA43">
    <cfRule type="expression" dxfId="129" priority="145">
      <formula>$M16="%"</formula>
    </cfRule>
  </conditionalFormatting>
  <conditionalFormatting sqref="V96:V101">
    <cfRule type="expression" dxfId="128" priority="144">
      <formula>$M96="%"</formula>
    </cfRule>
  </conditionalFormatting>
  <conditionalFormatting sqref="Z83:AA95">
    <cfRule type="expression" dxfId="127" priority="143">
      <formula>$M83="%"</formula>
    </cfRule>
  </conditionalFormatting>
  <conditionalFormatting sqref="Y351">
    <cfRule type="expression" dxfId="126" priority="141">
      <formula>$M351="%"</formula>
    </cfRule>
  </conditionalFormatting>
  <conditionalFormatting sqref="V122:AA122">
    <cfRule type="expression" dxfId="125" priority="140">
      <formula>$O122="%"</formula>
    </cfRule>
  </conditionalFormatting>
  <conditionalFormatting sqref="V121:AA121">
    <cfRule type="expression" dxfId="124" priority="139">
      <formula>$O121="%"</formula>
    </cfRule>
  </conditionalFormatting>
  <conditionalFormatting sqref="V124:AA124">
    <cfRule type="expression" dxfId="123" priority="138">
      <formula>$O124="%"</formula>
    </cfRule>
  </conditionalFormatting>
  <conditionalFormatting sqref="AA125">
    <cfRule type="expression" dxfId="122" priority="137">
      <formula>$O125="%"</formula>
    </cfRule>
  </conditionalFormatting>
  <conditionalFormatting sqref="V126:AA126">
    <cfRule type="expression" dxfId="121" priority="136">
      <formula>$O126="%"</formula>
    </cfRule>
  </conditionalFormatting>
  <conditionalFormatting sqref="S120:T120">
    <cfRule type="expression" dxfId="120" priority="135">
      <formula>$M120="%"</formula>
    </cfRule>
  </conditionalFormatting>
  <conditionalFormatting sqref="Z101">
    <cfRule type="expression" dxfId="119" priority="130">
      <formula>$M101="%"</formula>
    </cfRule>
  </conditionalFormatting>
  <conditionalFormatting sqref="AC231">
    <cfRule type="expression" dxfId="118" priority="129">
      <formula>$M231="%"</formula>
    </cfRule>
  </conditionalFormatting>
  <conditionalFormatting sqref="Z254">
    <cfRule type="expression" dxfId="117" priority="128">
      <formula>$M254="%"</formula>
    </cfRule>
  </conditionalFormatting>
  <conditionalFormatting sqref="AC254">
    <cfRule type="expression" dxfId="116" priority="127">
      <formula>$M254="%"</formula>
    </cfRule>
  </conditionalFormatting>
  <conditionalFormatting sqref="AC256:AC257">
    <cfRule type="expression" dxfId="115" priority="126">
      <formula>$M256="%"</formula>
    </cfRule>
  </conditionalFormatting>
  <conditionalFormatting sqref="AC276">
    <cfRule type="expression" dxfId="114" priority="125">
      <formula>$M276="%"</formula>
    </cfRule>
  </conditionalFormatting>
  <conditionalFormatting sqref="S348">
    <cfRule type="expression" dxfId="113" priority="123">
      <formula>$M348="%"</formula>
    </cfRule>
  </conditionalFormatting>
  <conditionalFormatting sqref="Z351">
    <cfRule type="expression" dxfId="112" priority="122">
      <formula>$M351="%"</formula>
    </cfRule>
  </conditionalFormatting>
  <conditionalFormatting sqref="AC351">
    <cfRule type="expression" dxfId="111" priority="121">
      <formula>$M351="%"</formula>
    </cfRule>
  </conditionalFormatting>
  <conditionalFormatting sqref="AC222">
    <cfRule type="expression" dxfId="110" priority="120">
      <formula>$M222="%"</formula>
    </cfRule>
  </conditionalFormatting>
  <conditionalFormatting sqref="AC6:AC10">
    <cfRule type="expression" dxfId="109" priority="119">
      <formula>$M6="%"</formula>
    </cfRule>
  </conditionalFormatting>
  <conditionalFormatting sqref="AC11:AC13">
    <cfRule type="expression" dxfId="108" priority="118">
      <formula>$M11="%"</formula>
    </cfRule>
  </conditionalFormatting>
  <conditionalFormatting sqref="AC14:AC15">
    <cfRule type="expression" dxfId="107" priority="117">
      <formula>$M14="%"</formula>
    </cfRule>
  </conditionalFormatting>
  <conditionalFormatting sqref="AC308:AC309">
    <cfRule type="expression" dxfId="106" priority="116">
      <formula>$M308="%"</formula>
    </cfRule>
  </conditionalFormatting>
  <conditionalFormatting sqref="V356:V358">
    <cfRule type="expression" dxfId="105" priority="115">
      <formula>$O356="%"</formula>
    </cfRule>
  </conditionalFormatting>
  <conditionalFormatting sqref="Z356:Z358">
    <cfRule type="expression" dxfId="104" priority="114">
      <formula>$O356="%"</formula>
    </cfRule>
  </conditionalFormatting>
  <conditionalFormatting sqref="W356:W358">
    <cfRule type="expression" dxfId="103" priority="113">
      <formula>$O356="%"</formula>
    </cfRule>
  </conditionalFormatting>
  <conditionalFormatting sqref="AF314:AG314">
    <cfRule type="expression" dxfId="102" priority="109">
      <formula>$M314="%"</formula>
    </cfRule>
  </conditionalFormatting>
  <conditionalFormatting sqref="AF351">
    <cfRule type="expression" dxfId="101" priority="108">
      <formula>$M351="%"</formula>
    </cfRule>
  </conditionalFormatting>
  <conditionalFormatting sqref="AI351">
    <cfRule type="expression" dxfId="100" priority="107">
      <formula>$M351="%"</formula>
    </cfRule>
  </conditionalFormatting>
  <conditionalFormatting sqref="W233">
    <cfRule type="expression" dxfId="99" priority="106">
      <formula>$O233="%"</formula>
    </cfRule>
  </conditionalFormatting>
  <conditionalFormatting sqref="W235">
    <cfRule type="expression" dxfId="98" priority="105">
      <formula>$O235="%"</formula>
    </cfRule>
  </conditionalFormatting>
  <conditionalFormatting sqref="W236">
    <cfRule type="expression" dxfId="97" priority="104">
      <formula>$O236="%"</formula>
    </cfRule>
  </conditionalFormatting>
  <conditionalFormatting sqref="W237">
    <cfRule type="expression" dxfId="96" priority="103">
      <formula>$O237="%"</formula>
    </cfRule>
  </conditionalFormatting>
  <conditionalFormatting sqref="W239">
    <cfRule type="expression" dxfId="95" priority="102">
      <formula>$O239="%"</formula>
    </cfRule>
  </conditionalFormatting>
  <conditionalFormatting sqref="W240">
    <cfRule type="expression" dxfId="94" priority="101">
      <formula>$O240="%"</formula>
    </cfRule>
  </conditionalFormatting>
  <conditionalFormatting sqref="W242">
    <cfRule type="expression" dxfId="93" priority="100">
      <formula>$O242="%"</formula>
    </cfRule>
  </conditionalFormatting>
  <conditionalFormatting sqref="W243">
    <cfRule type="expression" dxfId="92" priority="99">
      <formula>$O243="%"</formula>
    </cfRule>
  </conditionalFormatting>
  <conditionalFormatting sqref="W245">
    <cfRule type="expression" dxfId="91" priority="98">
      <formula>$O245="%"</formula>
    </cfRule>
  </conditionalFormatting>
  <conditionalFormatting sqref="W252">
    <cfRule type="expression" dxfId="90" priority="97">
      <formula>$O252="%"</formula>
    </cfRule>
  </conditionalFormatting>
  <conditionalFormatting sqref="W253">
    <cfRule type="expression" dxfId="89" priority="96">
      <formula>$O253="%"</formula>
    </cfRule>
  </conditionalFormatting>
  <conditionalFormatting sqref="W254">
    <cfRule type="expression" dxfId="88" priority="95">
      <formula>$O254="%"</formula>
    </cfRule>
  </conditionalFormatting>
  <conditionalFormatting sqref="W255">
    <cfRule type="expression" dxfId="87" priority="94">
      <formula>$O255="%"</formula>
    </cfRule>
  </conditionalFormatting>
  <conditionalFormatting sqref="W256">
    <cfRule type="expression" dxfId="86" priority="93">
      <formula>$O256="%"</formula>
    </cfRule>
  </conditionalFormatting>
  <conditionalFormatting sqref="W329">
    <cfRule type="expression" dxfId="85" priority="92">
      <formula>$O329="%"</formula>
    </cfRule>
  </conditionalFormatting>
  <conditionalFormatting sqref="AB72:AC72">
    <cfRule type="expression" dxfId="84" priority="90">
      <formula>$M72="%"</formula>
    </cfRule>
  </conditionalFormatting>
  <conditionalFormatting sqref="AL134:AL135 AL102:AM133">
    <cfRule type="expression" dxfId="83" priority="89">
      <formula>$AE102="%"</formula>
    </cfRule>
  </conditionalFormatting>
  <conditionalFormatting sqref="AJ302">
    <cfRule type="expression" dxfId="82" priority="86">
      <formula>$M302="%"</formula>
    </cfRule>
  </conditionalFormatting>
  <conditionalFormatting sqref="AM302">
    <cfRule type="expression" dxfId="81" priority="85">
      <formula>$M302="%"</formula>
    </cfRule>
  </conditionalFormatting>
  <conditionalFormatting sqref="AL36">
    <cfRule type="expression" dxfId="80" priority="84">
      <formula>$M36="%"</formula>
    </cfRule>
  </conditionalFormatting>
  <conditionalFormatting sqref="AJ106:AJ107">
    <cfRule type="expression" dxfId="79" priority="83">
      <formula>$AE106="%"</formula>
    </cfRule>
  </conditionalFormatting>
  <conditionalFormatting sqref="AJ108:AJ109">
    <cfRule type="expression" dxfId="78" priority="82">
      <formula>$AE108="%"</formula>
    </cfRule>
  </conditionalFormatting>
  <conditionalFormatting sqref="AJ135">
    <cfRule type="expression" dxfId="77" priority="81">
      <formula>$M135="%"</formula>
    </cfRule>
  </conditionalFormatting>
  <conditionalFormatting sqref="AM135">
    <cfRule type="expression" dxfId="76" priority="80">
      <formula>$M135="%"</formula>
    </cfRule>
  </conditionalFormatting>
  <conditionalFormatting sqref="AC206">
    <cfRule type="expression" dxfId="75" priority="78">
      <formula>$M206="%"</formula>
    </cfRule>
  </conditionalFormatting>
  <conditionalFormatting sqref="AB208">
    <cfRule type="expression" dxfId="74" priority="77">
      <formula>$M208="%"</formula>
    </cfRule>
  </conditionalFormatting>
  <conditionalFormatting sqref="AC208">
    <cfRule type="expression" dxfId="73" priority="76">
      <formula>$M208="%"</formula>
    </cfRule>
  </conditionalFormatting>
  <conditionalFormatting sqref="AF208">
    <cfRule type="expression" dxfId="72" priority="75">
      <formula>$M208="%"</formula>
    </cfRule>
  </conditionalFormatting>
  <conditionalFormatting sqref="AI208">
    <cfRule type="expression" dxfId="71" priority="74">
      <formula>$M208="%"</formula>
    </cfRule>
  </conditionalFormatting>
  <conditionalFormatting sqref="AL208">
    <cfRule type="expression" dxfId="70" priority="73">
      <formula>$M208="%"</formula>
    </cfRule>
  </conditionalFormatting>
  <conditionalFormatting sqref="AT312:AT314">
    <cfRule type="expression" dxfId="69" priority="71">
      <formula>$M312="%"</formula>
    </cfRule>
  </conditionalFormatting>
  <conditionalFormatting sqref="AR312:AS314">
    <cfRule type="expression" dxfId="68" priority="70">
      <formula>$M312="%"</formula>
    </cfRule>
  </conditionalFormatting>
  <conditionalFormatting sqref="AU312:AV314">
    <cfRule type="expression" dxfId="67" priority="69">
      <formula>$M312="%"</formula>
    </cfRule>
  </conditionalFormatting>
  <conditionalFormatting sqref="AX312:AY314">
    <cfRule type="expression" dxfId="66" priority="68">
      <formula>$M312="%"</formula>
    </cfRule>
  </conditionalFormatting>
  <conditionalFormatting sqref="BA312:BB314">
    <cfRule type="expression" dxfId="65" priority="67">
      <formula>$M312="%"</formula>
    </cfRule>
  </conditionalFormatting>
  <conditionalFormatting sqref="BD312:BE314">
    <cfRule type="expression" dxfId="64" priority="66">
      <formula>$M312="%"</formula>
    </cfRule>
  </conditionalFormatting>
  <conditionalFormatting sqref="BE311">
    <cfRule type="expression" dxfId="63" priority="65">
      <formula>$M311="%"</formula>
    </cfRule>
  </conditionalFormatting>
  <conditionalFormatting sqref="AC41">
    <cfRule type="expression" dxfId="62" priority="64">
      <formula>$M41="%"</formula>
    </cfRule>
  </conditionalFormatting>
  <conditionalFormatting sqref="AR136:AS137">
    <cfRule type="expression" dxfId="61" priority="63">
      <formula>$M136="%"</formula>
    </cfRule>
  </conditionalFormatting>
  <conditionalFormatting sqref="AS296:AS310">
    <cfRule type="expression" dxfId="60" priority="62">
      <formula>$M296="%"</formula>
    </cfRule>
  </conditionalFormatting>
  <conditionalFormatting sqref="AU330:BE330">
    <cfRule type="expression" dxfId="59" priority="61">
      <formula>$M330="%"</formula>
    </cfRule>
  </conditionalFormatting>
  <conditionalFormatting sqref="AU301">
    <cfRule type="expression" dxfId="58" priority="60">
      <formula>$M301="%"</formula>
    </cfRule>
  </conditionalFormatting>
  <conditionalFormatting sqref="AV301">
    <cfRule type="expression" dxfId="57" priority="58">
      <formula>$M301="%"</formula>
    </cfRule>
  </conditionalFormatting>
  <conditionalFormatting sqref="AU302">
    <cfRule type="expression" dxfId="56" priority="57">
      <formula>$M302="%"</formula>
    </cfRule>
  </conditionalFormatting>
  <conditionalFormatting sqref="AV302">
    <cfRule type="expression" dxfId="55" priority="56">
      <formula>$M302="%"</formula>
    </cfRule>
  </conditionalFormatting>
  <conditionalFormatting sqref="AU303">
    <cfRule type="expression" dxfId="54" priority="55">
      <formula>$M303="%"</formula>
    </cfRule>
  </conditionalFormatting>
  <conditionalFormatting sqref="AV303">
    <cfRule type="expression" dxfId="53" priority="54">
      <formula>$M303="%"</formula>
    </cfRule>
  </conditionalFormatting>
  <conditionalFormatting sqref="AU304">
    <cfRule type="expression" dxfId="52" priority="53">
      <formula>$M304="%"</formula>
    </cfRule>
  </conditionalFormatting>
  <conditionalFormatting sqref="AV304">
    <cfRule type="expression" dxfId="51" priority="52">
      <formula>$M304="%"</formula>
    </cfRule>
  </conditionalFormatting>
  <conditionalFormatting sqref="AU306">
    <cfRule type="expression" dxfId="50" priority="51">
      <formula>$M306="%"</formula>
    </cfRule>
  </conditionalFormatting>
  <conditionalFormatting sqref="AV306">
    <cfRule type="expression" dxfId="49" priority="50">
      <formula>$M306="%"</formula>
    </cfRule>
  </conditionalFormatting>
  <conditionalFormatting sqref="AU307">
    <cfRule type="expression" dxfId="48" priority="49">
      <formula>$M307="%"</formula>
    </cfRule>
  </conditionalFormatting>
  <conditionalFormatting sqref="AV307">
    <cfRule type="expression" dxfId="47" priority="48">
      <formula>$M307="%"</formula>
    </cfRule>
  </conditionalFormatting>
  <conditionalFormatting sqref="AU308:AU310">
    <cfRule type="expression" dxfId="46" priority="47">
      <formula>$M308="%"</formula>
    </cfRule>
  </conditionalFormatting>
  <conditionalFormatting sqref="AV308:AV310">
    <cfRule type="expression" dxfId="45" priority="46">
      <formula>$M308="%"</formula>
    </cfRule>
  </conditionalFormatting>
  <conditionalFormatting sqref="V359">
    <cfRule type="expression" dxfId="44" priority="45">
      <formula>$Q359="%"</formula>
    </cfRule>
  </conditionalFormatting>
  <conditionalFormatting sqref="V360">
    <cfRule type="expression" dxfId="43" priority="44">
      <formula>$Q360="%"</formula>
    </cfRule>
  </conditionalFormatting>
  <conditionalFormatting sqref="V364">
    <cfRule type="expression" dxfId="42" priority="43">
      <formula>$Q364="%"</formula>
    </cfRule>
  </conditionalFormatting>
  <conditionalFormatting sqref="W360">
    <cfRule type="expression" dxfId="41" priority="42">
      <formula>$P360="%"</formula>
    </cfRule>
  </conditionalFormatting>
  <conditionalFormatting sqref="W359">
    <cfRule type="expression" dxfId="40" priority="41">
      <formula>$P359="%"</formula>
    </cfRule>
  </conditionalFormatting>
  <conditionalFormatting sqref="W364">
    <cfRule type="expression" dxfId="39" priority="40">
      <formula>$P364="%"</formula>
    </cfRule>
  </conditionalFormatting>
  <conditionalFormatting sqref="W365">
    <cfRule type="expression" dxfId="38" priority="39">
      <formula>$O365="%"</formula>
    </cfRule>
  </conditionalFormatting>
  <conditionalFormatting sqref="Y360">
    <cfRule type="expression" dxfId="37" priority="37">
      <formula>$Q360="%"</formula>
    </cfRule>
  </conditionalFormatting>
  <conditionalFormatting sqref="Y359">
    <cfRule type="expression" dxfId="36" priority="38">
      <formula>$Q359="%"</formula>
    </cfRule>
  </conditionalFormatting>
  <conditionalFormatting sqref="Y364">
    <cfRule type="expression" dxfId="35" priority="36">
      <formula>$Q364="%"</formula>
    </cfRule>
  </conditionalFormatting>
  <conditionalFormatting sqref="Z360">
    <cfRule type="expression" dxfId="34" priority="35">
      <formula>$P360="%"</formula>
    </cfRule>
  </conditionalFormatting>
  <conditionalFormatting sqref="Z359">
    <cfRule type="expression" dxfId="33" priority="34">
      <formula>$P359="%"</formula>
    </cfRule>
  </conditionalFormatting>
  <conditionalFormatting sqref="Z364">
    <cfRule type="expression" dxfId="32" priority="33">
      <formula>$P364="%"</formula>
    </cfRule>
  </conditionalFormatting>
  <conditionalFormatting sqref="Z365">
    <cfRule type="expression" dxfId="31" priority="32">
      <formula>$O365="%"</formula>
    </cfRule>
  </conditionalFormatting>
  <conditionalFormatting sqref="AB359">
    <cfRule type="expression" dxfId="30" priority="31">
      <formula>$Q359="%"</formula>
    </cfRule>
  </conditionalFormatting>
  <conditionalFormatting sqref="AB360">
    <cfRule type="expression" dxfId="29" priority="30">
      <formula>$Q360="%"</formula>
    </cfRule>
  </conditionalFormatting>
  <conditionalFormatting sqref="AB364">
    <cfRule type="expression" dxfId="28" priority="29">
      <formula>$Q364="%"</formula>
    </cfRule>
  </conditionalFormatting>
  <conditionalFormatting sqref="AC359">
    <cfRule type="expression" dxfId="27" priority="27">
      <formula>$P359="%"</formula>
    </cfRule>
  </conditionalFormatting>
  <conditionalFormatting sqref="AC360">
    <cfRule type="expression" dxfId="26" priority="28">
      <formula>$P360="%"</formula>
    </cfRule>
  </conditionalFormatting>
  <conditionalFormatting sqref="AC364">
    <cfRule type="expression" dxfId="25" priority="26">
      <formula>$P364="%"</formula>
    </cfRule>
  </conditionalFormatting>
  <conditionalFormatting sqref="AC365">
    <cfRule type="expression" dxfId="24" priority="25">
      <formula>$O365="%"</formula>
    </cfRule>
  </conditionalFormatting>
  <conditionalFormatting sqref="AE359">
    <cfRule type="expression" dxfId="23" priority="24">
      <formula>$Q359="%"</formula>
    </cfRule>
  </conditionalFormatting>
  <conditionalFormatting sqref="AE360">
    <cfRule type="expression" dxfId="22" priority="23">
      <formula>$Q360="%"</formula>
    </cfRule>
  </conditionalFormatting>
  <conditionalFormatting sqref="AE364">
    <cfRule type="expression" dxfId="21" priority="22">
      <formula>$Q364="%"</formula>
    </cfRule>
  </conditionalFormatting>
  <conditionalFormatting sqref="AF360">
    <cfRule type="expression" dxfId="20" priority="21">
      <formula>$P360="%"</formula>
    </cfRule>
  </conditionalFormatting>
  <conditionalFormatting sqref="AF359">
    <cfRule type="expression" dxfId="19" priority="20">
      <formula>$P359="%"</formula>
    </cfRule>
  </conditionalFormatting>
  <conditionalFormatting sqref="AF364">
    <cfRule type="expression" dxfId="18" priority="19">
      <formula>$P364="%"</formula>
    </cfRule>
  </conditionalFormatting>
  <conditionalFormatting sqref="AF365">
    <cfRule type="expression" dxfId="17" priority="18">
      <formula>$O365="%"</formula>
    </cfRule>
  </conditionalFormatting>
  <conditionalFormatting sqref="AH359">
    <cfRule type="expression" dxfId="16" priority="17">
      <formula>$Q359="%"</formula>
    </cfRule>
  </conditionalFormatting>
  <conditionalFormatting sqref="AH360">
    <cfRule type="expression" dxfId="15" priority="16">
      <formula>$Q360="%"</formula>
    </cfRule>
  </conditionalFormatting>
  <conditionalFormatting sqref="AH364">
    <cfRule type="expression" dxfId="14" priority="15">
      <formula>$Q364="%"</formula>
    </cfRule>
  </conditionalFormatting>
  <conditionalFormatting sqref="AI365">
    <cfRule type="expression" dxfId="13" priority="14">
      <formula>$O365="%"</formula>
    </cfRule>
  </conditionalFormatting>
  <conditionalFormatting sqref="AK360">
    <cfRule type="expression" dxfId="12" priority="12">
      <formula>$Q360="%"</formula>
    </cfRule>
  </conditionalFormatting>
  <conditionalFormatting sqref="AK359">
    <cfRule type="expression" dxfId="11" priority="13">
      <formula>$Q359="%"</formula>
    </cfRule>
  </conditionalFormatting>
  <conditionalFormatting sqref="AK364">
    <cfRule type="expression" dxfId="10" priority="11">
      <formula>$Q364="%"</formula>
    </cfRule>
  </conditionalFormatting>
  <conditionalFormatting sqref="AL365">
    <cfRule type="expression" dxfId="9" priority="10">
      <formula>$O365="%"</formula>
    </cfRule>
  </conditionalFormatting>
  <conditionalFormatting sqref="AN364">
    <cfRule type="expression" dxfId="8" priority="9">
      <formula>$Q364="%"</formula>
    </cfRule>
  </conditionalFormatting>
  <conditionalFormatting sqref="AO365">
    <cfRule type="expression" dxfId="7" priority="8">
      <formula>$O365="%"</formula>
    </cfRule>
  </conditionalFormatting>
  <conditionalFormatting sqref="AQ364">
    <cfRule type="expression" dxfId="6" priority="7">
      <formula>$Q364="%"</formula>
    </cfRule>
  </conditionalFormatting>
  <conditionalFormatting sqref="AR365">
    <cfRule type="expression" dxfId="5" priority="6">
      <formula>$O365="%"</formula>
    </cfRule>
  </conditionalFormatting>
  <conditionalFormatting sqref="AT364">
    <cfRule type="expression" dxfId="4" priority="5">
      <formula>$Q364="%"</formula>
    </cfRule>
  </conditionalFormatting>
  <conditionalFormatting sqref="AU365">
    <cfRule type="expression" dxfId="3" priority="4">
      <formula>$O365="%"</formula>
    </cfRule>
  </conditionalFormatting>
  <conditionalFormatting sqref="AU364">
    <cfRule type="expression" dxfId="2" priority="3">
      <formula>$Q364="%"</formula>
    </cfRule>
  </conditionalFormatting>
  <conditionalFormatting sqref="T359">
    <cfRule type="expression" dxfId="1" priority="2">
      <formula>$Q359="%"</formula>
    </cfRule>
  </conditionalFormatting>
  <conditionalFormatting sqref="T362">
    <cfRule type="expression" dxfId="0" priority="1">
      <formula>$P362="%"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Hoja1!$A$2:$A$18</xm:f>
          </x14:formula1>
          <xm:sqref>J340:J358 J221:J257 J273:J331 J6:J183 J202:J211</xm:sqref>
        </x14:dataValidation>
        <x14:dataValidation type="list" allowBlank="1" showInputMessage="1" showErrorMessage="1">
          <x14:formula1>
            <xm:f>[1]Hoja1!#REF!</xm:f>
          </x14:formula1>
          <xm:sqref>J332:J339 J184:J201 J258:J272</xm:sqref>
        </x14:dataValidation>
        <x14:dataValidation type="list" allowBlank="1" showInputMessage="1" showErrorMessage="1">
          <x14:formula1>
            <xm:f>[2]Hoja1!#REF!</xm:f>
          </x14:formula1>
          <xm:sqref>J212:J220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11.42578125" defaultRowHeight="15"/>
  <cols>
    <col min="1" max="1" width="70.28515625" bestFit="1" customWidth="1"/>
  </cols>
  <sheetData>
    <row r="1" spans="1:1">
      <c r="A1" s="11" t="s">
        <v>4120</v>
      </c>
    </row>
    <row r="2" spans="1:1">
      <c r="A2" t="s">
        <v>1136</v>
      </c>
    </row>
    <row r="3" spans="1:1">
      <c r="A3" t="s">
        <v>1039</v>
      </c>
    </row>
    <row r="4" spans="1:1">
      <c r="A4" t="s">
        <v>1132</v>
      </c>
    </row>
    <row r="5" spans="1:1">
      <c r="A5" t="s">
        <v>998</v>
      </c>
    </row>
    <row r="6" spans="1:1">
      <c r="A6" t="s">
        <v>2046</v>
      </c>
    </row>
    <row r="7" spans="1:1">
      <c r="A7" t="s">
        <v>1696</v>
      </c>
    </row>
    <row r="8" spans="1:1">
      <c r="A8" t="s">
        <v>4121</v>
      </c>
    </row>
    <row r="9" spans="1:1">
      <c r="A9" t="s">
        <v>4122</v>
      </c>
    </row>
    <row r="10" spans="1:1">
      <c r="A10" t="s">
        <v>2102</v>
      </c>
    </row>
    <row r="11" spans="1:1">
      <c r="A11" t="s">
        <v>4123</v>
      </c>
    </row>
    <row r="12" spans="1:1">
      <c r="A12" t="s">
        <v>4124</v>
      </c>
    </row>
    <row r="13" spans="1:1">
      <c r="A13" t="s">
        <v>4125</v>
      </c>
    </row>
    <row r="14" spans="1:1">
      <c r="A14" t="s">
        <v>4126</v>
      </c>
    </row>
    <row r="15" spans="1:1">
      <c r="A15" t="s">
        <v>2041</v>
      </c>
    </row>
    <row r="16" spans="1:1">
      <c r="A16" t="s">
        <v>4127</v>
      </c>
    </row>
    <row r="17" spans="1:1">
      <c r="A17" t="s">
        <v>842</v>
      </c>
    </row>
    <row r="18" spans="1:1">
      <c r="A18" t="s">
        <v>1605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Hoja4</vt:lpstr>
      <vt:lpstr>Metas Resultados</vt:lpstr>
      <vt:lpstr>Metas Productos</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Familia Jácome</cp:lastModifiedBy>
  <cp:revision/>
  <dcterms:created xsi:type="dcterms:W3CDTF">2021-02-17T00:34:00Z</dcterms:created>
  <dcterms:modified xsi:type="dcterms:W3CDTF">2022-01-31T22:31:29Z</dcterms:modified>
  <cp:category/>
  <cp:contentStatus/>
</cp:coreProperties>
</file>