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Z:\Administrativa\2-Plan Anual de Adquisiciones PAA\2021 PAE\SEGUIMIENTO y PUBLICA WEB\"/>
    </mc:Choice>
  </mc:AlternateContent>
  <xr:revisionPtr revIDLastSave="0" documentId="13_ncr:1_{FE68823F-FA15-4CF8-B3D4-DC0F935DB6AF}" xr6:coauthVersionLast="47" xr6:coauthVersionMax="47" xr10:uidLastSave="{00000000-0000-0000-0000-000000000000}"/>
  <bookViews>
    <workbookView xWindow="-120" yWindow="-120" windowWidth="29040" windowHeight="15840" xr2:uid="{00000000-000D-0000-FFFF-FFFF00000000}"/>
  </bookViews>
  <sheets>
    <sheet name="Informe Trim 2" sheetId="2" r:id="rId1"/>
    <sheet name="Informe Trim 1" sheetId="1" r:id="rId2"/>
  </sheets>
  <definedNames>
    <definedName name="_xlnm.Print_Area" localSheetId="1">'Informe Trim 1'!$A$1:$N$89</definedName>
    <definedName name="_xlnm.Print_Area" localSheetId="0">'Informe Trim 2'!$A$1:$N$91</definedName>
    <definedName name="Print_Area" localSheetId="1">'Informe Trim 1'!$A$1:$N$89</definedName>
    <definedName name="Print_Area" localSheetId="0">'Informe Trim 2'!$A$1:$N$91</definedName>
    <definedName name="_xlnm.Print_Titles" localSheetId="1">'Informe Trim 1'!$1:$4</definedName>
    <definedName name="_xlnm.Print_Titles" localSheetId="0">'Informe Trim 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9" i="2" l="1"/>
  <c r="F67" i="2"/>
  <c r="F63" i="2"/>
  <c r="F61" i="2"/>
  <c r="L7" i="2"/>
  <c r="F61" i="1"/>
  <c r="L20" i="2"/>
  <c r="I20" i="2"/>
  <c r="H20" i="2"/>
  <c r="K17" i="2" s="1"/>
  <c r="F20" i="2"/>
  <c r="C20" i="2"/>
  <c r="B20" i="2"/>
  <c r="E16" i="2" s="1"/>
  <c r="J19" i="2"/>
  <c r="D19" i="2"/>
  <c r="J18" i="2"/>
  <c r="D18" i="2"/>
  <c r="J17" i="2"/>
  <c r="D17" i="2"/>
  <c r="C25" i="2" s="1"/>
  <c r="M16" i="2"/>
  <c r="M17" i="2" s="1"/>
  <c r="M18" i="2" s="1"/>
  <c r="K16" i="2"/>
  <c r="J16" i="2"/>
  <c r="D16" i="2"/>
  <c r="M16" i="1"/>
  <c r="E17" i="2" l="1"/>
  <c r="K19" i="2"/>
  <c r="K18" i="2"/>
  <c r="N16" i="2"/>
  <c r="M20" i="2"/>
  <c r="E18" i="2"/>
  <c r="E19" i="2"/>
  <c r="E20" i="2"/>
  <c r="F25" i="2" s="1"/>
  <c r="M19" i="2"/>
  <c r="N19" i="2" s="1"/>
  <c r="N18" i="2"/>
  <c r="K20" i="2"/>
  <c r="N17" i="2"/>
  <c r="K25" i="2" s="1"/>
  <c r="N20" i="2"/>
  <c r="N25" i="2" s="1"/>
  <c r="K7" i="1"/>
  <c r="M17" i="1"/>
  <c r="L20" i="1"/>
  <c r="J19" i="1"/>
  <c r="J18" i="1"/>
  <c r="J17" i="1"/>
  <c r="J16" i="1"/>
  <c r="D17" i="1"/>
  <c r="D18" i="1"/>
  <c r="D19" i="1"/>
  <c r="D16" i="1"/>
  <c r="I20" i="1"/>
  <c r="C25" i="1" l="1"/>
  <c r="F59" i="1"/>
  <c r="M20" i="1"/>
  <c r="M18" i="1"/>
  <c r="H20" i="1"/>
  <c r="N17" i="1" s="1"/>
  <c r="F20" i="1"/>
  <c r="C20" i="1"/>
  <c r="B20" i="1"/>
  <c r="E20" i="1" l="1"/>
  <c r="F25" i="1" s="1"/>
  <c r="N18" i="1"/>
  <c r="N20" i="1"/>
  <c r="N25" i="1" s="1"/>
  <c r="F67" i="1" s="1"/>
  <c r="E19" i="1"/>
  <c r="E17" i="1"/>
  <c r="E18" i="1"/>
  <c r="E16" i="1"/>
  <c r="F65" i="1" s="1"/>
  <c r="M19" i="1"/>
  <c r="N19" i="1" s="1"/>
  <c r="N16" i="1"/>
  <c r="K25" i="1" s="1"/>
  <c r="K16" i="1"/>
  <c r="K20" i="1"/>
  <c r="K19" i="1"/>
  <c r="K18" i="1"/>
  <c r="K17" i="1"/>
</calcChain>
</file>

<file path=xl/sharedStrings.xml><?xml version="1.0" encoding="utf-8"?>
<sst xmlns="http://schemas.openxmlformats.org/spreadsheetml/2006/main" count="234" uniqueCount="81">
  <si>
    <t>Trimestral</t>
  </si>
  <si>
    <t xml:space="preserve"> Fecha de Corte:</t>
  </si>
  <si>
    <t>SECRETARÍA GENERAL - SUBDIRECCIÓN ADMINISTRATIVA Y FINANCIERA</t>
  </si>
  <si>
    <t>AÑO</t>
  </si>
  <si>
    <t>TRIMESTRE</t>
  </si>
  <si>
    <t>I</t>
  </si>
  <si>
    <t>II</t>
  </si>
  <si>
    <t>III</t>
  </si>
  <si>
    <t>IV</t>
  </si>
  <si>
    <t>Trim.</t>
  </si>
  <si>
    <t>% Avance Acumulado</t>
  </si>
  <si>
    <t># Contratos Suscritos</t>
  </si>
  <si>
    <t># Adiciones a contratos</t>
  </si>
  <si>
    <t>($) Adiciones a contratos</t>
  </si>
  <si>
    <t>(Nota 1)</t>
  </si>
  <si>
    <t>Notas</t>
  </si>
  <si>
    <t>https://www.colombiacompra.gov.co/proveedores/beneficios-del-secop-ii-para-proveedores/consultas</t>
  </si>
  <si>
    <t>Fuentes:</t>
  </si>
  <si>
    <t>Grupo de Gestión Contractual</t>
  </si>
  <si>
    <t>Fecha Informe</t>
  </si>
  <si>
    <t># Contratos Programados</t>
  </si>
  <si>
    <t xml:space="preserve">Comprometido y en ejecución </t>
  </si>
  <si>
    <t>Recursos PAE</t>
  </si>
  <si>
    <t>A la fecha de corte, el Plan de Abastecimiento Estratégico (PAE) del Ministerio de Minas y Energía para el año en curso cuenta con un presupuesto ajustado para suplir las necesidades que demanda el cumplimiento de las metas institucionales, bajo los lineamientos del gobierno nacional.</t>
  </si>
  <si>
    <t>Total</t>
  </si>
  <si>
    <t>Cumplimiento % Trimestre</t>
  </si>
  <si>
    <t>GESTIÓN CONTRACTUAL PAE</t>
  </si>
  <si>
    <t>Acumulado Final %</t>
  </si>
  <si>
    <t>Cifras en millones $</t>
  </si>
  <si>
    <t>RECURSOS $</t>
  </si>
  <si>
    <t>Conclusiones.</t>
  </si>
  <si>
    <t>Evaluación</t>
  </si>
  <si>
    <t>Acción de Mejora</t>
  </si>
  <si>
    <t>No</t>
  </si>
  <si>
    <t>Mantener Planificación  y Procedimiento PAE</t>
  </si>
  <si>
    <t>Buena</t>
  </si>
  <si>
    <t>Si</t>
  </si>
  <si>
    <t>($) Acumulado
(2 + 5)</t>
  </si>
  <si>
    <t>Información del periodo. Análisis y Seguimiento.</t>
  </si>
  <si>
    <t>Indicador Cumplimiento (%)
y Satisfacción Cliente.</t>
  </si>
  <si>
    <t>MEDICIÓN</t>
  </si>
  <si>
    <t>CUMPLIMIENTO</t>
  </si>
  <si>
    <t>RECURSOS COMPROMETIDOS</t>
  </si>
  <si>
    <t>1. En cada trimestre se coloca el valor total de la vigencia del Plan de Abastecimiento Estratégico PAE. Se debe tener en cuenta que tanto los recursos asignados al PAE, como las programaciones para su ejecución, son susceptibles de actualizaciones durante su vigencia, a cambios y a ajustes por aplazamientos presupuestales o reprogramación de las necesidades de la entidad, y de acuerdo con las directrices del gobierno, por lo que pueden variar los resultados de los indicadores dados en porcentaje (%) en cada periodo.</t>
  </si>
  <si>
    <t>Recursos Presupuestados</t>
  </si>
  <si>
    <t>($) Acumulado (2 + 5)</t>
  </si>
  <si>
    <t>(Nota 2)</t>
  </si>
  <si>
    <t>Indicador de Recursos Comprometidos =</t>
  </si>
  <si>
    <t>Indicador de Cumplimiento =</t>
  </si>
  <si>
    <t>RECURSOS PAE ($)</t>
  </si>
  <si>
    <t>Menor a 70%</t>
  </si>
  <si>
    <t>Entre 81% y 90%</t>
  </si>
  <si>
    <t>Entre 71% y 80%</t>
  </si>
  <si>
    <t>Entre 91% y 99%</t>
  </si>
  <si>
    <t>Baja</t>
  </si>
  <si>
    <t>Alta</t>
  </si>
  <si>
    <t>Observaciones y Recomendaciones.</t>
  </si>
  <si>
    <t>2. Ver "Relación por meses de los procesos de contratación en ejecución" en https://www.minenergia.gov.co/en/contratos-en-curso (clic aquí)</t>
  </si>
  <si>
    <t>Por ello le invitamos a consultar sus actualizaciones en nuestro portal web y en el portal de Colombia Compra Eficiente, donde también podrá consultar los procesos de contratación:</t>
  </si>
  <si>
    <t>https://www.minenergia.gov.co/en/plan-de-compras, https://www.minenergia.gov.co/en/contratacion</t>
  </si>
  <si>
    <t>ANUALIDAD</t>
  </si>
  <si>
    <t>N/A</t>
  </si>
  <si>
    <t>* Se evalúa al final del ciclo.</t>
  </si>
  <si>
    <t>Revisar y/o Reformular PAE</t>
  </si>
  <si>
    <t>PLAN DE ABASTECIMIENTO ESTRATÉGICO</t>
  </si>
  <si>
    <t>INFORME DE SEGUIMIENTO</t>
  </si>
  <si>
    <t>GESTIÓN DE CONTRATOS</t>
  </si>
  <si>
    <t>TRIMESTRE I: Ejecución sobre los recursos asignados en el periodo, lo que se encuentra dentro de los siguientes límites de gestión:</t>
  </si>
  <si>
    <t>Excelente</t>
  </si>
  <si>
    <t>Regular</t>
  </si>
  <si>
    <t>Periodicidad:</t>
  </si>
  <si>
    <t>1. Sistema de Gestión de Recursos Físicos y Contratación Neón del MME.</t>
  </si>
  <si>
    <t xml:space="preserve">Con los datos del resultado del TRIMESTRE I, se debe revisar el Plan de Abastecimiento Estratégico y reformular con las áreas ejecutoras la programación del mismo, con el fin de que la gestión de su cumplimiento se materialice dentro de los términos programados.
La Evaluación del ACUMULADO para el TRIMESTRE I aún No Aplica (N/A) su medición. Éste se aplicará hasta finalizar el ciclo de todos los trimestres que refleje el dato total de la gestión. Sin embargo durante el periódo permitirá observar el avance de la gestión como referencia para las acciones que tengan lugar para su reformulación y cumplimiento.
Debe tenerse en cuenta los ajustes necesarios que deba realizar la entidad dada la declaratoria del Estado de Emergencia Económica, Social y Ecológica en todo el territorio nacional </t>
  </si>
  <si>
    <r>
      <t xml:space="preserve">Durante el primer trimestre del año, se han comprometido recursos por valor de </t>
    </r>
    <r>
      <rPr>
        <sz val="11"/>
        <rFont val="Arial"/>
        <family val="2"/>
      </rPr>
      <t>$36.815</t>
    </r>
    <r>
      <rPr>
        <sz val="11"/>
        <color theme="1"/>
        <rFont val="Arial"/>
        <family val="2"/>
      </rPr>
      <t xml:space="preserve"> millones de pesos con la suscripción de 432 contratos.</t>
    </r>
  </si>
  <si>
    <r>
      <t xml:space="preserve">Hasta el primer trimestre del año, se han comprometido recursos dentro de este plan con la suscripción de 432 contratos por valor </t>
    </r>
    <r>
      <rPr>
        <sz val="11"/>
        <rFont val="Arial"/>
        <family val="2"/>
      </rPr>
      <t xml:space="preserve">de $36.815 </t>
    </r>
    <r>
      <rPr>
        <sz val="11"/>
        <color theme="1"/>
        <rFont val="Arial"/>
        <family val="2"/>
      </rPr>
      <t>millones de pesos, lo que representa un avance del 13% de la ejecución de los recursos de los proyectos y retos asumidos por esta cartera.</t>
    </r>
  </si>
  <si>
    <t>2. Excel PAE Secop 2 feb.xlsx, Grupo de Gestión Contractual.</t>
  </si>
  <si>
    <t>TRIMESTRE II: Ejecución sobre los recursos asignados en el periodo, lo que se encuentra dentro de los siguientes límites de gestión:</t>
  </si>
  <si>
    <t>ACUMULADO: Para la ANUALIDAD total de ejecución sobre los recursos asignados de la vigencia 2021, lo que se encuentra dentro de los siguientes límites de gestión:</t>
  </si>
  <si>
    <t xml:space="preserve">Con los datos del resultado del TRIMESTRE II, se debe revisar el Plan de Abastecimiento Estratégico y reformular con las áreas ejecutoras la programación del mismo, con el fin de que la gestión de su cumplimiento se materialice dentro de los términos programados.
La Evaluación del ACUMULADO para el TRIMESTRE II aún No Aplica (N/A) su medición. Éste se aplicará hasta finalizar el ciclo de todos los trimestres que refleje el dato total de la gestión. Sin embargo durante el periódo permitirá observar el avance de la gestión como referencia para las acciones que tengan lugar para su reformulación y cumplimiento.
Debe tenerse en cuenta los ajustes necesarios que deba realizar la entidad dada la declaratoria del Estado de Emergencia Económica, Social y Ecológica en todo el territorio nacional </t>
  </si>
  <si>
    <r>
      <t xml:space="preserve">Durante el segundo trimestre del año, se han comprometido recursos por valor de </t>
    </r>
    <r>
      <rPr>
        <sz val="11"/>
        <rFont val="Arial"/>
        <family val="2"/>
      </rPr>
      <t>$24.198</t>
    </r>
    <r>
      <rPr>
        <sz val="11"/>
        <color theme="1"/>
        <rFont val="Arial"/>
        <family val="2"/>
      </rPr>
      <t xml:space="preserve"> millones de pesos con la suscripción de 105 contratos.</t>
    </r>
  </si>
  <si>
    <r>
      <t xml:space="preserve">Hasta el segundo trimestre del año, se han comprometido recursos dentro de este plan con la suscripción de 537 contratos por valor </t>
    </r>
    <r>
      <rPr>
        <sz val="11"/>
        <rFont val="Arial"/>
        <family val="2"/>
      </rPr>
      <t xml:space="preserve">de $61.012 </t>
    </r>
    <r>
      <rPr>
        <sz val="11"/>
        <color theme="1"/>
        <rFont val="Arial"/>
        <family val="2"/>
      </rPr>
      <t>millones de pesos, lo que representa un avance del 21% de la ejecución de los recursos de los proyectos y retos asumidos por esta cartera.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</si>
</sst>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 &quot;COP&quot;"/>
    <numFmt numFmtId="168" formatCode="#,##0.00\ \€"/>
    <numFmt numFmtId="169" formatCode="_-&quot;$&quot;* #,##0_-;\-&quot;$&quot;* #,##0_-;_-&quot;$&quot;* &quot;-&quot;??_-;_-@_-"/>
  </numFmts>
  <fonts count="19" x14ac:knownFonts="1">
    <font>
      <sz val="10"/>
      <color theme="1"/>
      <name val="Arial"/>
      <family val="2"/>
    </font>
    <font>
      <sz val="10"/>
      <color theme="1"/>
      <name val="Arial"/>
      <family val="2"/>
    </font>
    <font>
      <sz val="8"/>
      <color theme="1"/>
      <name val="Arial"/>
      <family val="2"/>
    </font>
    <font>
      <b/>
      <sz val="10"/>
      <color theme="1"/>
      <name val="Arial"/>
      <family val="2"/>
    </font>
    <font>
      <sz val="9"/>
      <color theme="1"/>
      <name val="Arial"/>
      <family val="2"/>
    </font>
    <font>
      <sz val="10"/>
      <color theme="1"/>
      <name val="Verdana"/>
      <family val="2"/>
    </font>
    <font>
      <b/>
      <sz val="10"/>
      <color theme="1"/>
      <name val="Verdana"/>
      <family val="2"/>
    </font>
    <font>
      <b/>
      <sz val="14"/>
      <color theme="1"/>
      <name val="Verdana"/>
      <family val="2"/>
    </font>
    <font>
      <sz val="10"/>
      <name val="Arial"/>
      <family val="2"/>
    </font>
    <font>
      <b/>
      <sz val="9"/>
      <color theme="1"/>
      <name val="Arial"/>
      <family val="2"/>
    </font>
    <font>
      <b/>
      <sz val="11"/>
      <color theme="1"/>
      <name val="Arial"/>
      <family val="2"/>
    </font>
    <font>
      <sz val="11"/>
      <color theme="1"/>
      <name val="Arial"/>
      <family val="2"/>
    </font>
    <font>
      <sz val="11"/>
      <color rgb="FFFF0000"/>
      <name val="Arial"/>
      <family val="2"/>
    </font>
    <font>
      <sz val="6"/>
      <color theme="1"/>
      <name val="Arial"/>
      <family val="2"/>
    </font>
    <font>
      <sz val="11"/>
      <name val="Arial"/>
      <family val="2"/>
    </font>
    <font>
      <i/>
      <sz val="8"/>
      <color theme="1"/>
      <name val="Arial"/>
      <family val="2"/>
    </font>
    <font>
      <i/>
      <sz val="9"/>
      <color theme="1"/>
      <name val="Arial"/>
      <family val="2"/>
    </font>
    <font>
      <b/>
      <sz val="8"/>
      <color theme="1"/>
      <name val="Arial"/>
      <family val="2"/>
    </font>
    <font>
      <u/>
      <sz val="10"/>
      <color theme="10"/>
      <name val="Arial"/>
      <family val="2"/>
    </font>
  </fonts>
  <fills count="8">
    <fill>
      <patternFill patternType="none"/>
    </fill>
    <fill>
      <patternFill patternType="gray125"/>
    </fill>
    <fill>
      <patternFill patternType="solid">
        <fgColor theme="3" tint="0.79998168889431442"/>
        <bgColor indexed="64"/>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theme="3" tint="0.79998168889431442"/>
        <bgColor theme="4" tint="0.79998168889431442"/>
      </patternFill>
    </fill>
  </fills>
  <borders count="48">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diagonal/>
    </border>
    <border>
      <left style="medium">
        <color indexed="64"/>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medium">
        <color indexed="64"/>
      </top>
      <bottom style="medium">
        <color indexed="64"/>
      </bottom>
      <diagonal/>
    </border>
    <border>
      <left style="thin">
        <color auto="1"/>
      </left>
      <right/>
      <top/>
      <bottom/>
      <diagonal/>
    </border>
    <border>
      <left style="thin">
        <color auto="1"/>
      </left>
      <right/>
      <top style="medium">
        <color indexed="64"/>
      </top>
      <bottom/>
      <diagonal/>
    </border>
    <border>
      <left/>
      <right style="medium">
        <color indexed="64"/>
      </right>
      <top style="medium">
        <color indexed="64"/>
      </top>
      <bottom/>
      <diagonal/>
    </border>
    <border>
      <left style="thin">
        <color auto="1"/>
      </left>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right/>
      <top style="thin">
        <color auto="1"/>
      </top>
      <bottom style="thin">
        <color auto="1"/>
      </bottom>
      <diagonal/>
    </border>
  </borders>
  <cellStyleXfs count="33">
    <xf numFmtId="0" fontId="0" fillId="0" borderId="0"/>
    <xf numFmtId="43" fontId="1" fillId="0" borderId="0" applyFont="0" applyFill="0" applyBorder="0" applyAlignment="0" applyProtection="0"/>
    <xf numFmtId="9" fontId="1" fillId="0" borderId="0" applyFont="0" applyFill="0" applyBorder="0" applyAlignment="0" applyProtection="0"/>
    <xf numFmtId="49" fontId="5" fillId="0" borderId="0" applyFill="0" applyBorder="0" applyProtection="0">
      <alignment horizontal="left" vertical="center"/>
    </xf>
    <xf numFmtId="0" fontId="6" fillId="0" borderId="0" applyNumberFormat="0" applyFill="0" applyBorder="0" applyProtection="0">
      <alignment horizontal="left" vertical="center"/>
    </xf>
    <xf numFmtId="0" fontId="6" fillId="0" borderId="0" applyNumberFormat="0" applyFill="0" applyBorder="0" applyProtection="0">
      <alignment horizontal="right" vertical="center"/>
    </xf>
    <xf numFmtId="0" fontId="5" fillId="0" borderId="1" applyNumberFormat="0" applyFill="0" applyProtection="0">
      <alignment horizontal="left" vertical="center"/>
    </xf>
    <xf numFmtId="0" fontId="1" fillId="0" borderId="1" applyNumberFormat="0" applyFont="0" applyFill="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4" fontId="5" fillId="0" borderId="0" applyFill="0" applyBorder="0" applyProtection="0">
      <alignment horizontal="right" vertical="center"/>
    </xf>
    <xf numFmtId="22" fontId="5" fillId="0" borderId="0" applyFill="0" applyBorder="0" applyProtection="0">
      <alignment horizontal="right" vertical="center"/>
    </xf>
    <xf numFmtId="4" fontId="5" fillId="0" borderId="0" applyFill="0" applyBorder="0" applyProtection="0">
      <alignment horizontal="right" vertical="center"/>
    </xf>
    <xf numFmtId="4" fontId="5" fillId="0" borderId="1" applyFill="0" applyProtection="0">
      <alignment horizontal="right" vertical="center"/>
    </xf>
    <xf numFmtId="168" fontId="5" fillId="0" borderId="0" applyFill="0" applyBorder="0" applyProtection="0">
      <alignment horizontal="right" vertical="center"/>
    </xf>
    <xf numFmtId="168" fontId="5" fillId="0" borderId="1" applyFill="0" applyProtection="0">
      <alignment horizontal="right" vertical="center"/>
    </xf>
    <xf numFmtId="0" fontId="6" fillId="3" borderId="0" applyNumberFormat="0" applyBorder="0" applyProtection="0">
      <alignment horizontal="center" vertical="center"/>
    </xf>
    <xf numFmtId="0" fontId="6" fillId="4" borderId="0" applyNumberFormat="0" applyBorder="0" applyProtection="0">
      <alignment horizontal="center" vertical="center" wrapText="1"/>
    </xf>
    <xf numFmtId="0" fontId="5" fillId="4" borderId="0" applyNumberFormat="0" applyBorder="0" applyProtection="0">
      <alignment horizontal="right" vertical="center" wrapText="1"/>
    </xf>
    <xf numFmtId="0" fontId="6" fillId="5" borderId="0" applyNumberFormat="0" applyBorder="0" applyProtection="0">
      <alignment horizontal="center" vertical="center"/>
    </xf>
    <xf numFmtId="0" fontId="6" fillId="6" borderId="0" applyNumberFormat="0" applyBorder="0" applyProtection="0">
      <alignment horizontal="center" vertical="center" wrapText="1"/>
    </xf>
    <xf numFmtId="0" fontId="6" fillId="6" borderId="0" applyNumberFormat="0" applyBorder="0" applyProtection="0">
      <alignment horizontal="right" vertical="center" wrapText="1"/>
    </xf>
    <xf numFmtId="0" fontId="7" fillId="6" borderId="1" applyNumberFormat="0" applyProtection="0">
      <alignment horizontal="left" vertical="center"/>
    </xf>
    <xf numFmtId="0" fontId="8" fillId="0" borderId="0"/>
    <xf numFmtId="0" fontId="8" fillId="0" borderId="0"/>
    <xf numFmtId="3" fontId="5" fillId="0" borderId="0" applyFill="0" applyBorder="0" applyProtection="0">
      <alignment horizontal="right" vertical="center"/>
    </xf>
    <xf numFmtId="3" fontId="5" fillId="0" borderId="1" applyFill="0" applyProtection="0">
      <alignment horizontal="right" vertical="center"/>
    </xf>
    <xf numFmtId="9" fontId="1" fillId="0" borderId="0" applyFont="0" applyFill="0" applyBorder="0" applyAlignment="0" applyProtection="0"/>
    <xf numFmtId="9" fontId="8" fillId="0" borderId="0" applyFont="0" applyFill="0" applyBorder="0" applyAlignment="0" applyProtection="0"/>
    <xf numFmtId="166" fontId="1" fillId="0" borderId="0" applyFont="0" applyFill="0" applyBorder="0" applyAlignment="0" applyProtection="0"/>
    <xf numFmtId="0" fontId="18" fillId="0" borderId="0" applyNumberFormat="0" applyFill="0" applyBorder="0" applyAlignment="0" applyProtection="0"/>
  </cellStyleXfs>
  <cellXfs count="168">
    <xf numFmtId="0" fontId="0" fillId="0" borderId="0" xfId="0"/>
    <xf numFmtId="0" fontId="0" fillId="0" borderId="0" xfId="0" applyAlignment="1">
      <alignment horizontal="right"/>
    </xf>
    <xf numFmtId="0" fontId="2" fillId="0" borderId="0" xfId="0" applyFont="1" applyAlignment="1">
      <alignment horizontal="right"/>
    </xf>
    <xf numFmtId="14" fontId="2" fillId="0" borderId="0" xfId="0" applyNumberFormat="1" applyFont="1" applyAlignment="1">
      <alignment horizontal="center"/>
    </xf>
    <xf numFmtId="0" fontId="0" fillId="0" borderId="0" xfId="0" applyAlignment="1">
      <alignment horizontal="center" vertical="center" wrapText="1"/>
    </xf>
    <xf numFmtId="0" fontId="3" fillId="0" borderId="0" xfId="0" applyFont="1" applyAlignment="1">
      <alignment horizontal="center"/>
    </xf>
    <xf numFmtId="0" fontId="3" fillId="0" borderId="1" xfId="0" applyFont="1" applyBorder="1" applyAlignment="1">
      <alignment horizontal="center"/>
    </xf>
    <xf numFmtId="0" fontId="3" fillId="0" borderId="0" xfId="0" applyFont="1" applyBorder="1" applyAlignment="1">
      <alignment horizontal="center"/>
    </xf>
    <xf numFmtId="0" fontId="3" fillId="0" borderId="0" xfId="0" applyFont="1" applyAlignment="1"/>
    <xf numFmtId="0" fontId="0" fillId="0" borderId="0" xfId="0" applyAlignment="1">
      <alignment vertical="center"/>
    </xf>
    <xf numFmtId="0" fontId="2" fillId="0" borderId="0" xfId="0" applyFont="1"/>
    <xf numFmtId="0" fontId="0" fillId="0" borderId="0" xfId="0" applyFont="1" applyAlignment="1">
      <alignment horizontal="right"/>
    </xf>
    <xf numFmtId="9" fontId="1" fillId="0" borderId="3" xfId="2" applyFont="1" applyFill="1" applyBorder="1" applyAlignment="1">
      <alignment horizontal="center" vertical="center"/>
    </xf>
    <xf numFmtId="0" fontId="0" fillId="0" borderId="11" xfId="0" applyFont="1" applyFill="1" applyBorder="1" applyAlignment="1">
      <alignment horizontal="center" vertical="center" wrapText="1"/>
    </xf>
    <xf numFmtId="0" fontId="9" fillId="0" borderId="1" xfId="0" applyFont="1" applyBorder="1" applyAlignment="1">
      <alignment vertical="center"/>
    </xf>
    <xf numFmtId="0" fontId="3" fillId="0" borderId="0" xfId="0" applyFont="1" applyBorder="1" applyAlignment="1">
      <alignment horizontal="right"/>
    </xf>
    <xf numFmtId="0" fontId="4" fillId="0" borderId="0" xfId="0" applyFont="1" applyBorder="1" applyAlignment="1">
      <alignment horizontal="center"/>
    </xf>
    <xf numFmtId="0" fontId="10" fillId="0" borderId="0" xfId="0" applyFont="1" applyAlignment="1">
      <alignment vertical="top"/>
    </xf>
    <xf numFmtId="0" fontId="11" fillId="0" borderId="0" xfId="0" applyFont="1" applyAlignment="1">
      <alignment horizontal="justify" wrapText="1"/>
    </xf>
    <xf numFmtId="0" fontId="11" fillId="0" borderId="0" xfId="0" applyFont="1"/>
    <xf numFmtId="0" fontId="11" fillId="0" borderId="0" xfId="0" applyFont="1" applyAlignment="1">
      <alignment vertical="center"/>
    </xf>
    <xf numFmtId="0" fontId="11" fillId="0" borderId="0" xfId="0" applyFont="1" applyBorder="1" applyAlignment="1">
      <alignment horizontal="justify" vertical="top" wrapText="1"/>
    </xf>
    <xf numFmtId="0" fontId="11" fillId="0" borderId="0" xfId="0" applyFont="1" applyAlignment="1">
      <alignment horizontal="justify" vertical="top" wrapText="1"/>
    </xf>
    <xf numFmtId="0" fontId="10" fillId="0" borderId="0" xfId="0" applyFont="1"/>
    <xf numFmtId="0" fontId="11"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Alignment="1"/>
    <xf numFmtId="0" fontId="11" fillId="0" borderId="0" xfId="0" applyFont="1" applyAlignment="1">
      <alignment wrapText="1"/>
    </xf>
    <xf numFmtId="0" fontId="11" fillId="0" borderId="0" xfId="0" applyFont="1" applyAlignment="1">
      <alignment horizontal="right"/>
    </xf>
    <xf numFmtId="14" fontId="11" fillId="0" borderId="0" xfId="0" applyNumberFormat="1" applyFont="1"/>
    <xf numFmtId="14" fontId="0" fillId="0" borderId="0" xfId="0" applyNumberFormat="1" applyFont="1" applyAlignment="1">
      <alignment horizontal="right"/>
    </xf>
    <xf numFmtId="14" fontId="0" fillId="0" borderId="0" xfId="0" applyNumberFormat="1" applyFont="1" applyAlignment="1">
      <alignment horizontal="center"/>
    </xf>
    <xf numFmtId="0" fontId="11" fillId="0" borderId="0" xfId="0" applyFont="1" applyBorder="1" applyAlignment="1">
      <alignment horizontal="justify" vertical="top" wrapText="1"/>
    </xf>
    <xf numFmtId="0" fontId="0" fillId="0" borderId="13" xfId="0" applyFont="1" applyFill="1" applyBorder="1" applyAlignment="1">
      <alignment horizontal="center" vertical="center" wrapText="1"/>
    </xf>
    <xf numFmtId="9" fontId="1" fillId="0" borderId="16" xfId="2"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9" fontId="0" fillId="0" borderId="1" xfId="2" applyFont="1" applyFill="1" applyBorder="1" applyAlignment="1">
      <alignment horizontal="center" vertical="center"/>
    </xf>
    <xf numFmtId="9" fontId="0" fillId="0" borderId="15" xfId="2" applyFont="1" applyFill="1" applyBorder="1" applyAlignment="1">
      <alignment horizontal="center" vertical="center"/>
    </xf>
    <xf numFmtId="9" fontId="1" fillId="0" borderId="1" xfId="2" applyFont="1" applyFill="1" applyBorder="1" applyAlignment="1">
      <alignment horizontal="center" vertical="center"/>
    </xf>
    <xf numFmtId="9" fontId="1" fillId="0" borderId="15" xfId="2" applyFont="1" applyFill="1" applyBorder="1" applyAlignment="1">
      <alignment horizontal="center" vertical="center"/>
    </xf>
    <xf numFmtId="9" fontId="0" fillId="0" borderId="19" xfId="2" applyFont="1" applyFill="1" applyBorder="1" applyAlignment="1">
      <alignment horizontal="center" vertical="center"/>
    </xf>
    <xf numFmtId="0" fontId="0" fillId="7"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7" xfId="1" applyNumberFormat="1" applyFont="1" applyFill="1" applyBorder="1" applyAlignment="1">
      <alignment horizontal="center" vertical="center"/>
    </xf>
    <xf numFmtId="0" fontId="0" fillId="2" borderId="8" xfId="0" applyNumberFormat="1" applyFont="1" applyFill="1" applyBorder="1" applyAlignment="1">
      <alignment horizontal="center" vertical="center"/>
    </xf>
    <xf numFmtId="9" fontId="0" fillId="2" borderId="8" xfId="2" applyFont="1" applyFill="1" applyBorder="1" applyAlignment="1">
      <alignment horizontal="center" vertical="center"/>
    </xf>
    <xf numFmtId="0" fontId="0" fillId="7" borderId="4"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18" xfId="0" applyFont="1" applyFill="1" applyBorder="1" applyAlignment="1">
      <alignment horizontal="center" vertical="center" wrapText="1"/>
    </xf>
    <xf numFmtId="0" fontId="0" fillId="7" borderId="6" xfId="0" applyFont="1" applyFill="1" applyBorder="1" applyAlignment="1">
      <alignment horizontal="center" vertical="center" wrapText="1"/>
    </xf>
    <xf numFmtId="9" fontId="0" fillId="0" borderId="12" xfId="2" applyFont="1" applyFill="1" applyBorder="1" applyAlignment="1">
      <alignment horizontal="center" vertical="center"/>
    </xf>
    <xf numFmtId="0" fontId="0" fillId="7" borderId="8" xfId="0" applyFont="1" applyFill="1" applyBorder="1" applyAlignment="1">
      <alignment horizontal="center" vertical="center" wrapText="1"/>
    </xf>
    <xf numFmtId="0" fontId="1" fillId="0" borderId="20" xfId="2" applyNumberFormat="1" applyFont="1" applyFill="1" applyBorder="1" applyAlignment="1">
      <alignment horizontal="center" vertical="center"/>
    </xf>
    <xf numFmtId="0" fontId="1" fillId="0" borderId="21" xfId="2" applyNumberFormat="1" applyFont="1" applyFill="1" applyBorder="1" applyAlignment="1">
      <alignment horizontal="center" vertical="center"/>
    </xf>
    <xf numFmtId="0" fontId="1" fillId="2" borderId="22" xfId="2" applyNumberFormat="1" applyFont="1" applyFill="1" applyBorder="1" applyAlignment="1">
      <alignment horizontal="center" vertical="center"/>
    </xf>
    <xf numFmtId="9" fontId="0" fillId="0" borderId="3" xfId="2" applyFont="1" applyFill="1" applyBorder="1" applyAlignment="1">
      <alignment horizontal="center" vertical="center"/>
    </xf>
    <xf numFmtId="9" fontId="0" fillId="0" borderId="16" xfId="2" applyFont="1" applyFill="1" applyBorder="1" applyAlignment="1">
      <alignment horizontal="center" vertical="center"/>
    </xf>
    <xf numFmtId="0" fontId="0" fillId="7" borderId="23" xfId="0" applyFont="1" applyFill="1" applyBorder="1" applyAlignment="1">
      <alignment horizontal="center" vertical="center" wrapText="1"/>
    </xf>
    <xf numFmtId="9" fontId="1" fillId="2" borderId="9" xfId="2" applyFont="1" applyFill="1" applyBorder="1" applyAlignment="1">
      <alignment horizontal="center" vertical="center"/>
    </xf>
    <xf numFmtId="0" fontId="13" fillId="0" borderId="0" xfId="0" applyFont="1"/>
    <xf numFmtId="0" fontId="13" fillId="7" borderId="4"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18" xfId="0" applyFont="1" applyFill="1" applyBorder="1" applyAlignment="1">
      <alignment horizontal="center" vertical="center" wrapText="1"/>
    </xf>
    <xf numFmtId="169" fontId="1" fillId="0" borderId="2" xfId="31" applyNumberFormat="1" applyFont="1" applyFill="1" applyBorder="1" applyAlignment="1">
      <alignment horizontal="center" vertical="center"/>
    </xf>
    <xf numFmtId="169" fontId="1" fillId="0" borderId="1" xfId="31" applyNumberFormat="1" applyFont="1" applyFill="1" applyBorder="1" applyAlignment="1">
      <alignment horizontal="center" vertical="center"/>
    </xf>
    <xf numFmtId="169" fontId="0" fillId="0" borderId="1" xfId="31" applyNumberFormat="1" applyFont="1" applyFill="1" applyBorder="1" applyAlignment="1">
      <alignment horizontal="center" vertical="center"/>
    </xf>
    <xf numFmtId="169" fontId="1" fillId="0" borderId="14" xfId="31" applyNumberFormat="1" applyFont="1" applyFill="1" applyBorder="1" applyAlignment="1">
      <alignment horizontal="center" vertical="center"/>
    </xf>
    <xf numFmtId="169" fontId="1" fillId="0" borderId="15" xfId="31" applyNumberFormat="1" applyFont="1" applyFill="1" applyBorder="1" applyAlignment="1">
      <alignment horizontal="center" vertical="center"/>
    </xf>
    <xf numFmtId="169" fontId="1" fillId="2" borderId="7" xfId="31" applyNumberFormat="1" applyFont="1" applyFill="1" applyBorder="1" applyAlignment="1">
      <alignment horizontal="center" vertical="center"/>
    </xf>
    <xf numFmtId="169" fontId="1" fillId="2" borderId="8" xfId="31" applyNumberFormat="1" applyFont="1" applyFill="1" applyBorder="1" applyAlignment="1">
      <alignment horizontal="center" vertical="center"/>
    </xf>
    <xf numFmtId="169" fontId="0" fillId="7" borderId="8" xfId="0" applyNumberFormat="1" applyFont="1" applyFill="1" applyBorder="1" applyAlignment="1">
      <alignment horizontal="center" vertical="center" wrapText="1"/>
    </xf>
    <xf numFmtId="164" fontId="0" fillId="0" borderId="1" xfId="0" applyNumberFormat="1" applyFont="1" applyFill="1" applyBorder="1" applyAlignment="1">
      <alignment horizontal="center"/>
    </xf>
    <xf numFmtId="0" fontId="12"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Alignment="1">
      <alignment horizontal="right"/>
    </xf>
    <xf numFmtId="0" fontId="2" fillId="0" borderId="0" xfId="0" applyFont="1" applyAlignment="1">
      <alignment horizontal="left"/>
    </xf>
    <xf numFmtId="0" fontId="11" fillId="0" borderId="0" xfId="0" applyFont="1" applyBorder="1" applyAlignment="1">
      <alignment horizontal="justify" vertical="top" wrapText="1"/>
    </xf>
    <xf numFmtId="0" fontId="16" fillId="0" borderId="0" xfId="0" applyFont="1" applyAlignment="1">
      <alignment horizontal="right"/>
    </xf>
    <xf numFmtId="0" fontId="0" fillId="0" borderId="0" xfId="0" applyBorder="1"/>
    <xf numFmtId="0" fontId="2" fillId="0" borderId="0" xfId="0" applyFont="1" applyBorder="1"/>
    <xf numFmtId="0" fontId="13" fillId="0" borderId="0" xfId="0" applyFont="1" applyBorder="1"/>
    <xf numFmtId="0" fontId="13" fillId="7" borderId="32" xfId="0" applyFont="1" applyFill="1" applyBorder="1" applyAlignment="1">
      <alignment horizontal="center" vertical="center" wrapText="1"/>
    </xf>
    <xf numFmtId="0" fontId="13" fillId="7" borderId="33" xfId="0" applyFont="1" applyFill="1" applyBorder="1" applyAlignment="1">
      <alignment horizontal="center" vertical="center" wrapText="1"/>
    </xf>
    <xf numFmtId="0" fontId="13" fillId="7" borderId="27" xfId="0" applyFont="1" applyFill="1" applyBorder="1" applyAlignment="1">
      <alignment horizontal="center" vertical="center" wrapText="1"/>
    </xf>
    <xf numFmtId="0" fontId="17"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3" fillId="0" borderId="0" xfId="0" applyFont="1" applyBorder="1"/>
    <xf numFmtId="9" fontId="0" fillId="2" borderId="9" xfId="2" applyNumberFormat="1" applyFont="1" applyFill="1" applyBorder="1" applyAlignment="1">
      <alignment horizontal="center" vertical="center"/>
    </xf>
    <xf numFmtId="0" fontId="0" fillId="0" borderId="0" xfId="0" applyFill="1"/>
    <xf numFmtId="0" fontId="0" fillId="0" borderId="44" xfId="0" applyNumberFormat="1" applyFont="1" applyFill="1" applyBorder="1" applyAlignment="1">
      <alignment vertical="center"/>
    </xf>
    <xf numFmtId="0" fontId="0" fillId="0" borderId="0" xfId="0" applyFont="1" applyFill="1" applyBorder="1" applyAlignment="1">
      <alignment vertical="center" wrapText="1"/>
    </xf>
    <xf numFmtId="0" fontId="0" fillId="0" borderId="44" xfId="0" applyFont="1" applyFill="1" applyBorder="1" applyAlignment="1">
      <alignment vertical="center" wrapText="1"/>
    </xf>
    <xf numFmtId="169" fontId="1" fillId="0" borderId="0" xfId="31" applyNumberFormat="1" applyFont="1" applyFill="1" applyBorder="1" applyAlignment="1">
      <alignment vertical="center"/>
    </xf>
    <xf numFmtId="0" fontId="17" fillId="0" borderId="0" xfId="0" applyFont="1"/>
    <xf numFmtId="0" fontId="17" fillId="0" borderId="0" xfId="0" applyFont="1" applyBorder="1" applyAlignment="1">
      <alignment horizontal="justify" wrapText="1"/>
    </xf>
    <xf numFmtId="0" fontId="11" fillId="0" borderId="0" xfId="0" applyFont="1" applyBorder="1" applyAlignment="1">
      <alignment horizontal="justify" vertical="top" wrapText="1"/>
    </xf>
    <xf numFmtId="0" fontId="3" fillId="0" borderId="0" xfId="0" applyFont="1" applyAlignment="1">
      <alignment horizontal="center"/>
    </xf>
    <xf numFmtId="14" fontId="17" fillId="0" borderId="0" xfId="0" applyNumberFormat="1" applyFont="1" applyAlignment="1">
      <alignment horizontal="center"/>
    </xf>
    <xf numFmtId="14" fontId="4" fillId="0" borderId="0" xfId="0" applyNumberFormat="1" applyFont="1" applyBorder="1" applyAlignment="1">
      <alignment horizontal="left"/>
    </xf>
    <xf numFmtId="0" fontId="17" fillId="0" borderId="0" xfId="0" applyFont="1" applyBorder="1" applyAlignment="1">
      <alignment vertical="center"/>
    </xf>
    <xf numFmtId="0" fontId="17" fillId="0" borderId="1" xfId="0" applyFont="1" applyBorder="1" applyAlignment="1">
      <alignment horizontal="right" vertical="center"/>
    </xf>
    <xf numFmtId="0" fontId="17" fillId="0" borderId="1" xfId="0" applyFont="1" applyBorder="1" applyAlignment="1">
      <alignment horizontal="center" vertical="center"/>
    </xf>
    <xf numFmtId="0" fontId="11" fillId="2" borderId="1" xfId="0" applyFont="1" applyFill="1" applyBorder="1" applyAlignment="1">
      <alignment horizontal="center" vertical="top"/>
    </xf>
    <xf numFmtId="9" fontId="3" fillId="2" borderId="1" xfId="0" applyNumberFormat="1" applyFont="1" applyFill="1" applyBorder="1" applyAlignment="1">
      <alignment horizontal="center" vertical="center"/>
    </xf>
    <xf numFmtId="0" fontId="3" fillId="2" borderId="1" xfId="0" applyFont="1" applyFill="1" applyBorder="1" applyAlignment="1">
      <alignment horizontal="center"/>
    </xf>
    <xf numFmtId="0" fontId="11" fillId="0" borderId="0" xfId="0" applyFont="1" applyBorder="1" applyAlignment="1">
      <alignment horizontal="justify" vertical="top" wrapText="1"/>
    </xf>
    <xf numFmtId="9" fontId="11" fillId="2" borderId="1" xfId="0" applyNumberFormat="1" applyFont="1" applyFill="1" applyBorder="1" applyAlignment="1">
      <alignment horizontal="center" vertical="top"/>
    </xf>
    <xf numFmtId="0" fontId="3" fillId="0" borderId="0" xfId="0" applyFont="1"/>
    <xf numFmtId="0" fontId="0" fillId="0" borderId="0" xfId="0" applyFont="1"/>
    <xf numFmtId="0" fontId="0" fillId="0" borderId="0" xfId="0" applyFont="1" applyBorder="1"/>
    <xf numFmtId="0" fontId="11" fillId="0" borderId="0" xfId="0" applyFont="1" applyBorder="1" applyAlignment="1">
      <alignment horizontal="justify" vertical="top" wrapText="1"/>
    </xf>
    <xf numFmtId="0" fontId="3" fillId="0" borderId="0" xfId="0" applyFont="1" applyAlignment="1">
      <alignment horizontal="center"/>
    </xf>
    <xf numFmtId="164" fontId="3" fillId="2" borderId="1" xfId="0" applyNumberFormat="1" applyFont="1" applyFill="1" applyBorder="1" applyAlignment="1">
      <alignment horizontal="center"/>
    </xf>
    <xf numFmtId="0" fontId="11" fillId="0" borderId="0" xfId="0" applyFont="1" applyBorder="1" applyAlignment="1">
      <alignment horizontal="justify" vertical="top" wrapText="1"/>
    </xf>
    <xf numFmtId="0" fontId="0" fillId="0" borderId="0" xfId="0" applyFont="1" applyBorder="1" applyAlignment="1">
      <alignment horizontal="justify" vertical="top" wrapText="1"/>
    </xf>
    <xf numFmtId="0" fontId="8" fillId="0" borderId="0" xfId="32" applyFont="1" applyBorder="1" applyAlignment="1">
      <alignment horizontal="justify" vertical="top" wrapText="1"/>
    </xf>
    <xf numFmtId="0" fontId="11" fillId="0" borderId="19" xfId="0" applyFont="1" applyBorder="1" applyAlignment="1">
      <alignment horizontal="center" vertical="top"/>
    </xf>
    <xf numFmtId="0" fontId="11" fillId="0" borderId="47" xfId="0" applyFont="1" applyBorder="1" applyAlignment="1">
      <alignment horizontal="center" vertical="top"/>
    </xf>
    <xf numFmtId="0" fontId="11" fillId="0" borderId="40" xfId="0" applyFont="1" applyBorder="1" applyAlignment="1">
      <alignment horizontal="center" vertical="top"/>
    </xf>
    <xf numFmtId="0" fontId="11" fillId="0" borderId="1" xfId="0" applyFont="1" applyBorder="1" applyAlignment="1">
      <alignment horizontal="center" vertical="top"/>
    </xf>
    <xf numFmtId="0" fontId="4" fillId="0" borderId="1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8" xfId="0" applyFont="1" applyBorder="1" applyAlignment="1">
      <alignment horizontal="center" vertical="center" wrapText="1"/>
    </xf>
    <xf numFmtId="0" fontId="11" fillId="0" borderId="0" xfId="0" applyFont="1" applyBorder="1" applyAlignment="1">
      <alignment horizontal="left" vertical="top" wrapText="1"/>
    </xf>
    <xf numFmtId="0" fontId="3" fillId="0" borderId="0" xfId="0" applyFont="1" applyAlignment="1">
      <alignment horizontal="center"/>
    </xf>
    <xf numFmtId="0" fontId="17" fillId="0" borderId="34"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2" xfId="0" applyFont="1" applyBorder="1" applyAlignment="1">
      <alignment horizontal="center" vertical="center" wrapText="1"/>
    </xf>
    <xf numFmtId="9" fontId="4" fillId="0" borderId="41" xfId="0" applyNumberFormat="1" applyFont="1" applyBorder="1" applyAlignment="1">
      <alignment horizontal="center" vertical="center" wrapText="1"/>
    </xf>
    <xf numFmtId="9" fontId="4" fillId="0" borderId="42" xfId="0" applyNumberFormat="1"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164" fontId="3" fillId="2" borderId="0" xfId="0" applyNumberFormat="1" applyFont="1" applyFill="1" applyBorder="1" applyAlignment="1">
      <alignment horizontal="center"/>
    </xf>
    <xf numFmtId="0" fontId="3" fillId="2" borderId="0" xfId="0" applyFont="1" applyFill="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0" fillId="0" borderId="44" xfId="0" applyFont="1" applyFill="1" applyBorder="1" applyAlignment="1">
      <alignment horizontal="right" vertical="center" wrapText="1"/>
    </xf>
    <xf numFmtId="0" fontId="0" fillId="0" borderId="0" xfId="0" applyFont="1" applyFill="1" applyBorder="1" applyAlignment="1">
      <alignment horizontal="right" vertical="center" wrapText="1"/>
    </xf>
    <xf numFmtId="0" fontId="0" fillId="0" borderId="45" xfId="0" applyNumberFormat="1" applyFont="1" applyFill="1" applyBorder="1" applyAlignment="1">
      <alignment horizontal="center" vertical="center"/>
    </xf>
    <xf numFmtId="0" fontId="0" fillId="0" borderId="4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169" fontId="1" fillId="0" borderId="46" xfId="31" applyNumberFormat="1" applyFont="1" applyFill="1" applyBorder="1" applyAlignment="1">
      <alignment horizontal="center" vertical="center"/>
    </xf>
  </cellXfs>
  <cellStyles count="33">
    <cellStyle name="BodyStyle" xfId="3" xr:uid="{00000000-0005-0000-0000-000000000000}"/>
    <cellStyle name="BodyStyleBold" xfId="4" xr:uid="{00000000-0005-0000-0000-000001000000}"/>
    <cellStyle name="BodyStyleBoldRight" xfId="5" xr:uid="{00000000-0005-0000-0000-000002000000}"/>
    <cellStyle name="BodyStyleWithBorder" xfId="6" xr:uid="{00000000-0005-0000-0000-000003000000}"/>
    <cellStyle name="BorderThinBlack" xfId="7" xr:uid="{00000000-0005-0000-0000-000004000000}"/>
    <cellStyle name="Comma" xfId="8" xr:uid="{00000000-0005-0000-0000-000005000000}"/>
    <cellStyle name="Comma [0]" xfId="9" xr:uid="{00000000-0005-0000-0000-000006000000}"/>
    <cellStyle name="Currency" xfId="10" xr:uid="{00000000-0005-0000-0000-000007000000}"/>
    <cellStyle name="Currency [0]" xfId="11" xr:uid="{00000000-0005-0000-0000-000008000000}"/>
    <cellStyle name="DateStyle" xfId="12" xr:uid="{00000000-0005-0000-0000-000009000000}"/>
    <cellStyle name="DateTimeStyle" xfId="13" xr:uid="{00000000-0005-0000-0000-00000A000000}"/>
    <cellStyle name="Decimal" xfId="14" xr:uid="{00000000-0005-0000-0000-00000B000000}"/>
    <cellStyle name="DecimalWithBorder" xfId="15" xr:uid="{00000000-0005-0000-0000-00000C000000}"/>
    <cellStyle name="EuroCurrency" xfId="16" xr:uid="{00000000-0005-0000-0000-00000D000000}"/>
    <cellStyle name="EuroCurrencyWithBorder" xfId="17" xr:uid="{00000000-0005-0000-0000-00000E000000}"/>
    <cellStyle name="HeaderStyle" xfId="18" xr:uid="{00000000-0005-0000-0000-00000F000000}"/>
    <cellStyle name="HeaderSubTop" xfId="19" xr:uid="{00000000-0005-0000-0000-000010000000}"/>
    <cellStyle name="HeaderSubTopNoBold" xfId="20" xr:uid="{00000000-0005-0000-0000-000011000000}"/>
    <cellStyle name="HeaderTopBuyer" xfId="21" xr:uid="{00000000-0005-0000-0000-000012000000}"/>
    <cellStyle name="HeaderTopStyle" xfId="22" xr:uid="{00000000-0005-0000-0000-000013000000}"/>
    <cellStyle name="HeaderTopStyleAlignRight" xfId="23" xr:uid="{00000000-0005-0000-0000-000014000000}"/>
    <cellStyle name="Hipervínculo" xfId="32" builtinId="8"/>
    <cellStyle name="MainTitle" xfId="24" xr:uid="{00000000-0005-0000-0000-000016000000}"/>
    <cellStyle name="Millares" xfId="1" builtinId="3"/>
    <cellStyle name="Moneda" xfId="31" builtinId="4"/>
    <cellStyle name="Normal" xfId="0" builtinId="0"/>
    <cellStyle name="Normal 2" xfId="25" xr:uid="{00000000-0005-0000-0000-00001A000000}"/>
    <cellStyle name="Normal 3" xfId="26" xr:uid="{00000000-0005-0000-0000-00001B000000}"/>
    <cellStyle name="Numeric" xfId="27" xr:uid="{00000000-0005-0000-0000-00001C000000}"/>
    <cellStyle name="NumericWithBorder" xfId="28" xr:uid="{00000000-0005-0000-0000-00001D000000}"/>
    <cellStyle name="Percent" xfId="29" xr:uid="{00000000-0005-0000-0000-00001E000000}"/>
    <cellStyle name="Porcentaje" xfId="2" builtinId="5"/>
    <cellStyle name="Porcentaje 2" xfId="30"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ACUMULADO</a:t>
            </a:r>
          </a:p>
        </c:rich>
      </c:tx>
      <c:layout>
        <c:manualLayout>
          <c:xMode val="edge"/>
          <c:yMode val="edge"/>
          <c:x val="0.37457474150140174"/>
          <c:y val="3.5265263507185993E-2"/>
        </c:manualLayout>
      </c:layout>
      <c:overlay val="0"/>
    </c:title>
    <c:autoTitleDeleted val="0"/>
    <c:plotArea>
      <c:layout/>
      <c:barChart>
        <c:barDir val="col"/>
        <c:grouping val="clustered"/>
        <c:varyColors val="0"/>
        <c:ser>
          <c:idx val="0"/>
          <c:order val="0"/>
          <c:tx>
            <c:strRef>
              <c:f>'Informe Trim 2'!$H$13:$N$13</c:f>
              <c:strCache>
                <c:ptCount val="7"/>
                <c:pt idx="0">
                  <c:v>RECURSOS PAE ($)</c:v>
                </c:pt>
              </c:strCache>
            </c:strRef>
          </c:tx>
          <c:invertIfNegative val="0"/>
          <c:dLbls>
            <c:dLbl>
              <c:idx val="1"/>
              <c:layout>
                <c:manualLayout>
                  <c:x val="-5.856757408153653E-3"/>
                  <c:y val="1.70412166923467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E7-45B6-A973-91B6CBC180FB}"/>
                </c:ext>
              </c:extLst>
            </c:dLbl>
            <c:spPr>
              <a:noFill/>
              <a:ln>
                <a:noFill/>
              </a:ln>
              <a:effectLst/>
            </c:spPr>
            <c:txPr>
              <a:bodyPr rot="-5400000" vert="horz"/>
              <a:lstStyle/>
              <a:p>
                <a:pPr>
                  <a:defRPr b="1">
                    <a:solidFill>
                      <a:sysClr val="windowText" lastClr="000000"/>
                    </a:solidFill>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2'!$H$15,'Informe Trim 2'!$M$15)</c:f>
              <c:strCache>
                <c:ptCount val="2"/>
                <c:pt idx="0">
                  <c:v>Recursos Presupuestados</c:v>
                </c:pt>
                <c:pt idx="1">
                  <c:v>($) Acumulado
(2 + 5)</c:v>
                </c:pt>
              </c:strCache>
            </c:strRef>
          </c:cat>
          <c:val>
            <c:numRef>
              <c:f>('Informe Trim 2'!$H$20,'Informe Trim 2'!$M$20)</c:f>
              <c:numCache>
                <c:formatCode>_-"$"* #,##0_-;\-"$"* #,##0_-;_-"$"* "-"??_-;_-@_-</c:formatCode>
                <c:ptCount val="2"/>
                <c:pt idx="0">
                  <c:v>293696.32122599997</c:v>
                </c:pt>
                <c:pt idx="1">
                  <c:v>61012.387456559998</c:v>
                </c:pt>
              </c:numCache>
            </c:numRef>
          </c:val>
          <c:extLst>
            <c:ext xmlns:c16="http://schemas.microsoft.com/office/drawing/2014/chart" uri="{C3380CC4-5D6E-409C-BE32-E72D297353CC}">
              <c16:uniqueId val="{00000001-35E7-45B6-A973-91B6CBC180FB}"/>
            </c:ext>
          </c:extLst>
        </c:ser>
        <c:dLbls>
          <c:showLegendKey val="0"/>
          <c:showVal val="0"/>
          <c:showCatName val="0"/>
          <c:showSerName val="0"/>
          <c:showPercent val="0"/>
          <c:showBubbleSize val="0"/>
        </c:dLbls>
        <c:gapWidth val="150"/>
        <c:axId val="122462592"/>
        <c:axId val="122464128"/>
      </c:barChart>
      <c:catAx>
        <c:axId val="122462592"/>
        <c:scaling>
          <c:orientation val="minMax"/>
        </c:scaling>
        <c:delete val="0"/>
        <c:axPos val="b"/>
        <c:numFmt formatCode="General" sourceLinked="0"/>
        <c:majorTickMark val="out"/>
        <c:minorTickMark val="none"/>
        <c:tickLblPos val="nextTo"/>
        <c:txPr>
          <a:bodyPr/>
          <a:lstStyle/>
          <a:p>
            <a:pPr>
              <a:defRPr sz="800"/>
            </a:pPr>
            <a:endParaRPr lang="es-CO"/>
          </a:p>
        </c:txPr>
        <c:crossAx val="122464128"/>
        <c:crosses val="autoZero"/>
        <c:auto val="1"/>
        <c:lblAlgn val="ctr"/>
        <c:lblOffset val="100"/>
        <c:noMultiLvlLbl val="0"/>
      </c:catAx>
      <c:valAx>
        <c:axId val="122464128"/>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12246259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ACUMULADO</a:t>
            </a:r>
          </a:p>
        </c:rich>
      </c:tx>
      <c:overlay val="0"/>
    </c:title>
    <c:autoTitleDeleted val="0"/>
    <c:plotArea>
      <c:layout/>
      <c:barChart>
        <c:barDir val="bar"/>
        <c:grouping val="clustered"/>
        <c:varyColors val="0"/>
        <c:ser>
          <c:idx val="0"/>
          <c:order val="0"/>
          <c:tx>
            <c:strRef>
              <c:f>'Informe Trim 2'!$B$13:$F$13</c:f>
              <c:strCache>
                <c:ptCount val="5"/>
                <c:pt idx="0">
                  <c:v>GESTIÓN CONTRACTUAL PAE</c:v>
                </c:pt>
              </c:strCache>
            </c:strRef>
          </c:tx>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2'!$B$15,'Informe Trim 2'!$C$15)</c:f>
              <c:strCache>
                <c:ptCount val="2"/>
                <c:pt idx="0">
                  <c:v># Contratos Programados</c:v>
                </c:pt>
                <c:pt idx="1">
                  <c:v># Contratos Suscritos</c:v>
                </c:pt>
              </c:strCache>
            </c:strRef>
          </c:cat>
          <c:val>
            <c:numRef>
              <c:f>('Informe Trim 2'!$B$20,'Informe Trim 2'!$C$20)</c:f>
              <c:numCache>
                <c:formatCode>General</c:formatCode>
                <c:ptCount val="2"/>
                <c:pt idx="0">
                  <c:v>768</c:v>
                </c:pt>
                <c:pt idx="1">
                  <c:v>537</c:v>
                </c:pt>
              </c:numCache>
            </c:numRef>
          </c:val>
          <c:extLst>
            <c:ext xmlns:c16="http://schemas.microsoft.com/office/drawing/2014/chart" uri="{C3380CC4-5D6E-409C-BE32-E72D297353CC}">
              <c16:uniqueId val="{00000000-E559-41DF-95A7-D5C58BE1AD56}"/>
            </c:ext>
          </c:extLst>
        </c:ser>
        <c:dLbls>
          <c:showLegendKey val="0"/>
          <c:showVal val="0"/>
          <c:showCatName val="0"/>
          <c:showSerName val="0"/>
          <c:showPercent val="0"/>
          <c:showBubbleSize val="0"/>
        </c:dLbls>
        <c:gapWidth val="150"/>
        <c:axId val="57150080"/>
        <c:axId val="57176448"/>
      </c:barChart>
      <c:catAx>
        <c:axId val="57150080"/>
        <c:scaling>
          <c:orientation val="minMax"/>
        </c:scaling>
        <c:delete val="1"/>
        <c:axPos val="l"/>
        <c:numFmt formatCode="General" sourceLinked="0"/>
        <c:majorTickMark val="out"/>
        <c:minorTickMark val="none"/>
        <c:tickLblPos val="nextTo"/>
        <c:crossAx val="57176448"/>
        <c:crosses val="autoZero"/>
        <c:auto val="1"/>
        <c:lblAlgn val="ctr"/>
        <c:lblOffset val="100"/>
        <c:noMultiLvlLbl val="0"/>
      </c:catAx>
      <c:valAx>
        <c:axId val="57176448"/>
        <c:scaling>
          <c:orientation val="minMax"/>
          <c:min val="0"/>
        </c:scaling>
        <c:delete val="0"/>
        <c:axPos val="b"/>
        <c:majorGridlines/>
        <c:numFmt formatCode="General" sourceLinked="1"/>
        <c:majorTickMark val="out"/>
        <c:minorTickMark val="none"/>
        <c:tickLblPos val="nextTo"/>
        <c:txPr>
          <a:bodyPr/>
          <a:lstStyle/>
          <a:p>
            <a:pPr>
              <a:defRPr sz="800"/>
            </a:pPr>
            <a:endParaRPr lang="es-CO"/>
          </a:p>
        </c:txPr>
        <c:crossAx val="57150080"/>
        <c:crosses val="autoZero"/>
        <c:crossBetween val="between"/>
        <c:majorUnit val="100"/>
      </c:valAx>
    </c:plotArea>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TRIMESTRE I</a:t>
            </a:r>
          </a:p>
        </c:rich>
      </c:tx>
      <c:overlay val="0"/>
    </c:title>
    <c:autoTitleDeleted val="0"/>
    <c:plotArea>
      <c:layout/>
      <c:barChart>
        <c:barDir val="bar"/>
        <c:grouping val="clustered"/>
        <c:varyColors val="0"/>
        <c:ser>
          <c:idx val="0"/>
          <c:order val="0"/>
          <c:tx>
            <c:strRef>
              <c:f>'Informe Trim 2'!$B$13:$F$13</c:f>
              <c:strCache>
                <c:ptCount val="5"/>
                <c:pt idx="0">
                  <c:v>GESTIÓN CONTRACTUAL PAE</c:v>
                </c:pt>
              </c:strCache>
            </c:strRef>
          </c:tx>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2'!$B$15,'Informe Trim 2'!$C$15)</c:f>
              <c:strCache>
                <c:ptCount val="2"/>
                <c:pt idx="0">
                  <c:v># Contratos Programados</c:v>
                </c:pt>
                <c:pt idx="1">
                  <c:v># Contratos Suscritos</c:v>
                </c:pt>
              </c:strCache>
            </c:strRef>
          </c:cat>
          <c:val>
            <c:numRef>
              <c:f>'Informe Trim 2'!$B$17:$C$17</c:f>
              <c:numCache>
                <c:formatCode>General</c:formatCode>
                <c:ptCount val="2"/>
                <c:pt idx="0">
                  <c:v>67</c:v>
                </c:pt>
                <c:pt idx="1">
                  <c:v>105</c:v>
                </c:pt>
              </c:numCache>
            </c:numRef>
          </c:val>
          <c:extLst>
            <c:ext xmlns:c16="http://schemas.microsoft.com/office/drawing/2014/chart" uri="{C3380CC4-5D6E-409C-BE32-E72D297353CC}">
              <c16:uniqueId val="{00000000-F294-471E-B4D0-9DA15C6945CB}"/>
            </c:ext>
          </c:extLst>
        </c:ser>
        <c:dLbls>
          <c:showLegendKey val="0"/>
          <c:showVal val="0"/>
          <c:showCatName val="0"/>
          <c:showSerName val="0"/>
          <c:showPercent val="0"/>
          <c:showBubbleSize val="0"/>
        </c:dLbls>
        <c:gapWidth val="150"/>
        <c:axId val="57201024"/>
        <c:axId val="57202560"/>
      </c:barChart>
      <c:catAx>
        <c:axId val="57201024"/>
        <c:scaling>
          <c:orientation val="minMax"/>
        </c:scaling>
        <c:delete val="0"/>
        <c:axPos val="l"/>
        <c:numFmt formatCode="General" sourceLinked="1"/>
        <c:majorTickMark val="out"/>
        <c:minorTickMark val="none"/>
        <c:tickLblPos val="nextTo"/>
        <c:txPr>
          <a:bodyPr/>
          <a:lstStyle/>
          <a:p>
            <a:pPr>
              <a:defRPr sz="800"/>
            </a:pPr>
            <a:endParaRPr lang="es-CO"/>
          </a:p>
        </c:txPr>
        <c:crossAx val="57202560"/>
        <c:crosses val="autoZero"/>
        <c:auto val="1"/>
        <c:lblAlgn val="ctr"/>
        <c:lblOffset val="100"/>
        <c:noMultiLvlLbl val="0"/>
      </c:catAx>
      <c:valAx>
        <c:axId val="57202560"/>
        <c:scaling>
          <c:orientation val="minMax"/>
        </c:scaling>
        <c:delete val="0"/>
        <c:axPos val="b"/>
        <c:majorGridlines/>
        <c:numFmt formatCode="General" sourceLinked="1"/>
        <c:majorTickMark val="out"/>
        <c:minorTickMark val="none"/>
        <c:tickLblPos val="nextTo"/>
        <c:txPr>
          <a:bodyPr/>
          <a:lstStyle/>
          <a:p>
            <a:pPr>
              <a:defRPr sz="800"/>
            </a:pPr>
            <a:endParaRPr lang="es-CO"/>
          </a:p>
        </c:txPr>
        <c:crossAx val="57201024"/>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TRIMESTRE I</a:t>
            </a:r>
          </a:p>
        </c:rich>
      </c:tx>
      <c:layout>
        <c:manualLayout>
          <c:xMode val="edge"/>
          <c:yMode val="edge"/>
          <c:x val="0.38576485778895658"/>
          <c:y val="3.5366931918656058E-2"/>
        </c:manualLayout>
      </c:layout>
      <c:overlay val="0"/>
    </c:title>
    <c:autoTitleDeleted val="0"/>
    <c:plotArea>
      <c:layout/>
      <c:barChart>
        <c:barDir val="col"/>
        <c:grouping val="clustered"/>
        <c:varyColors val="0"/>
        <c:ser>
          <c:idx val="0"/>
          <c:order val="0"/>
          <c:invertIfNegative val="0"/>
          <c:dLbls>
            <c:dLbl>
              <c:idx val="0"/>
              <c:layout>
                <c:manualLayout>
                  <c:x val="0"/>
                  <c:y val="0.27540983606557379"/>
                </c:manualLayout>
              </c:layout>
              <c:spPr>
                <a:noFill/>
                <a:ln>
                  <a:noFill/>
                </a:ln>
                <a:effectLst/>
              </c:spPr>
              <c:txPr>
                <a:bodyPr rot="-5400000" vert="horz" wrap="square" lIns="38100" tIns="19050" rIns="38100" bIns="19050" anchor="ctr">
                  <a:spAutoFit/>
                </a:bodyPr>
                <a:lstStyle/>
                <a:p>
                  <a:pPr>
                    <a:defRPr b="1"/>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A5-4D33-A14D-F551016D3970}"/>
                </c:ext>
              </c:extLst>
            </c:dLbl>
            <c:dLbl>
              <c:idx val="1"/>
              <c:spPr>
                <a:noFill/>
                <a:ln>
                  <a:noFill/>
                </a:ln>
                <a:effectLst/>
              </c:spPr>
              <c:txPr>
                <a:bodyPr rot="-5400000" vert="horz" wrap="square" lIns="38100" tIns="19050" rIns="38100" bIns="19050" anchor="ctr">
                  <a:spAutoFit/>
                </a:bodyPr>
                <a:lstStyle/>
                <a:p>
                  <a:pPr>
                    <a:defRPr b="1"/>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6-EFA5-4D33-A14D-F551016D3970}"/>
                </c:ext>
              </c:extLst>
            </c:dLbl>
            <c:spPr>
              <a:noFill/>
              <a:ln>
                <a:noFill/>
              </a:ln>
              <a:effectLst/>
            </c:spPr>
            <c:txPr>
              <a:bodyPr rot="-5400000" vert="horz" wrap="square" lIns="38100" tIns="19050" rIns="38100" bIns="19050" anchor="ctr">
                <a:spAutoFit/>
              </a:bodyPr>
              <a:lstStyle/>
              <a:p>
                <a:pPr>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'Informe Trim 2'!$H$15:$I$15</c:f>
              <c:strCache>
                <c:ptCount val="2"/>
                <c:pt idx="0">
                  <c:v>Recursos Presupuestados</c:v>
                </c:pt>
                <c:pt idx="1">
                  <c:v>Comprometido y en ejecución </c:v>
                </c:pt>
              </c:strCache>
            </c:strRef>
          </c:cat>
          <c:val>
            <c:numRef>
              <c:f>'Informe Trim 2'!$H$17:$I$17</c:f>
              <c:numCache>
                <c:formatCode>_-"$"* #,##0_-;\-"$"* #,##0_-;_-"$"* "-"??_-;_-@_-</c:formatCode>
                <c:ptCount val="2"/>
                <c:pt idx="0">
                  <c:v>128740.983417</c:v>
                </c:pt>
                <c:pt idx="1">
                  <c:v>24197.81590116</c:v>
                </c:pt>
              </c:numCache>
            </c:numRef>
          </c:val>
          <c:extLst>
            <c:ext xmlns:c16="http://schemas.microsoft.com/office/drawing/2014/chart" uri="{C3380CC4-5D6E-409C-BE32-E72D297353CC}">
              <c16:uniqueId val="{00000004-EFA5-4D33-A14D-F551016D3970}"/>
            </c:ext>
          </c:extLst>
        </c:ser>
        <c:dLbls>
          <c:showLegendKey val="0"/>
          <c:showVal val="0"/>
          <c:showCatName val="0"/>
          <c:showSerName val="0"/>
          <c:showPercent val="0"/>
          <c:showBubbleSize val="0"/>
        </c:dLbls>
        <c:gapWidth val="150"/>
        <c:axId val="57247616"/>
        <c:axId val="57249152"/>
      </c:barChart>
      <c:catAx>
        <c:axId val="57247616"/>
        <c:scaling>
          <c:orientation val="minMax"/>
        </c:scaling>
        <c:delete val="0"/>
        <c:axPos val="b"/>
        <c:numFmt formatCode="General" sourceLinked="0"/>
        <c:majorTickMark val="out"/>
        <c:minorTickMark val="none"/>
        <c:tickLblPos val="nextTo"/>
        <c:txPr>
          <a:bodyPr/>
          <a:lstStyle/>
          <a:p>
            <a:pPr>
              <a:defRPr sz="800"/>
            </a:pPr>
            <a:endParaRPr lang="es-CO"/>
          </a:p>
        </c:txPr>
        <c:crossAx val="57249152"/>
        <c:crosses val="autoZero"/>
        <c:auto val="1"/>
        <c:lblAlgn val="ctr"/>
        <c:lblOffset val="100"/>
        <c:noMultiLvlLbl val="0"/>
      </c:catAx>
      <c:valAx>
        <c:axId val="57249152"/>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57247616"/>
        <c:crosses val="autoZero"/>
        <c:crossBetween val="between"/>
      </c:valAx>
    </c:plotArea>
    <c:plotVisOnly val="1"/>
    <c:dispBlanksAs val="gap"/>
    <c:showDLblsOverMax val="0"/>
  </c:chart>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ACUMULADO</a:t>
            </a:r>
          </a:p>
        </c:rich>
      </c:tx>
      <c:layout>
        <c:manualLayout>
          <c:xMode val="edge"/>
          <c:yMode val="edge"/>
          <c:x val="0.37457474150140174"/>
          <c:y val="3.5265263507185993E-2"/>
        </c:manualLayout>
      </c:layout>
      <c:overlay val="0"/>
    </c:title>
    <c:autoTitleDeleted val="0"/>
    <c:plotArea>
      <c:layout/>
      <c:barChart>
        <c:barDir val="col"/>
        <c:grouping val="clustered"/>
        <c:varyColors val="0"/>
        <c:ser>
          <c:idx val="0"/>
          <c:order val="0"/>
          <c:tx>
            <c:strRef>
              <c:f>'Informe Trim 1'!$H$13:$N$13</c:f>
              <c:strCache>
                <c:ptCount val="7"/>
                <c:pt idx="0">
                  <c:v>RECURSOS PAE ($)</c:v>
                </c:pt>
              </c:strCache>
            </c:strRef>
          </c:tx>
          <c:invertIfNegative val="0"/>
          <c:dLbls>
            <c:dLbl>
              <c:idx val="1"/>
              <c:layout>
                <c:manualLayout>
                  <c:x val="-5.8568880923931012E-3"/>
                  <c:y val="-9.113779762875813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BB-49FC-ADD7-0083BD5A1474}"/>
                </c:ext>
              </c:extLst>
            </c:dLbl>
            <c:spPr>
              <a:noFill/>
              <a:ln>
                <a:noFill/>
              </a:ln>
              <a:effectLst/>
            </c:spPr>
            <c:txPr>
              <a:bodyPr rot="-5400000" vert="horz"/>
              <a:lstStyle/>
              <a:p>
                <a:pPr>
                  <a:defRPr b="1">
                    <a:solidFill>
                      <a:sysClr val="windowText" lastClr="000000"/>
                    </a:solidFill>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1'!$H$15,'Informe Trim 1'!$M$15)</c:f>
              <c:strCache>
                <c:ptCount val="2"/>
                <c:pt idx="0">
                  <c:v>Recursos Presupuestados</c:v>
                </c:pt>
                <c:pt idx="1">
                  <c:v>($) Acumulado
(2 + 5)</c:v>
                </c:pt>
              </c:strCache>
            </c:strRef>
          </c:cat>
          <c:val>
            <c:numRef>
              <c:f>('Informe Trim 1'!$H$20,'Informe Trim 1'!$M$20)</c:f>
              <c:numCache>
                <c:formatCode>_-"$"* #,##0_-;\-"$"* #,##0_-;_-"$"* "-"??_-;_-@_-</c:formatCode>
                <c:ptCount val="2"/>
                <c:pt idx="0">
                  <c:v>294022.19682499999</c:v>
                </c:pt>
                <c:pt idx="1">
                  <c:v>36814.571555399998</c:v>
                </c:pt>
              </c:numCache>
            </c:numRef>
          </c:val>
          <c:extLst>
            <c:ext xmlns:c16="http://schemas.microsoft.com/office/drawing/2014/chart" uri="{C3380CC4-5D6E-409C-BE32-E72D297353CC}">
              <c16:uniqueId val="{00000001-A4BB-49FC-ADD7-0083BD5A1474}"/>
            </c:ext>
          </c:extLst>
        </c:ser>
        <c:dLbls>
          <c:showLegendKey val="0"/>
          <c:showVal val="0"/>
          <c:showCatName val="0"/>
          <c:showSerName val="0"/>
          <c:showPercent val="0"/>
          <c:showBubbleSize val="0"/>
        </c:dLbls>
        <c:gapWidth val="150"/>
        <c:axId val="122462592"/>
        <c:axId val="122464128"/>
      </c:barChart>
      <c:catAx>
        <c:axId val="122462592"/>
        <c:scaling>
          <c:orientation val="minMax"/>
        </c:scaling>
        <c:delete val="0"/>
        <c:axPos val="b"/>
        <c:numFmt formatCode="General" sourceLinked="0"/>
        <c:majorTickMark val="out"/>
        <c:minorTickMark val="none"/>
        <c:tickLblPos val="nextTo"/>
        <c:txPr>
          <a:bodyPr/>
          <a:lstStyle/>
          <a:p>
            <a:pPr>
              <a:defRPr sz="800"/>
            </a:pPr>
            <a:endParaRPr lang="es-CO"/>
          </a:p>
        </c:txPr>
        <c:crossAx val="122464128"/>
        <c:crosses val="autoZero"/>
        <c:auto val="1"/>
        <c:lblAlgn val="ctr"/>
        <c:lblOffset val="100"/>
        <c:noMultiLvlLbl val="0"/>
      </c:catAx>
      <c:valAx>
        <c:axId val="122464128"/>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12246259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ACUMULADO</a:t>
            </a:r>
          </a:p>
        </c:rich>
      </c:tx>
      <c:overlay val="0"/>
    </c:title>
    <c:autoTitleDeleted val="0"/>
    <c:plotArea>
      <c:layout/>
      <c:barChart>
        <c:barDir val="bar"/>
        <c:grouping val="clustered"/>
        <c:varyColors val="0"/>
        <c:ser>
          <c:idx val="0"/>
          <c:order val="0"/>
          <c:tx>
            <c:strRef>
              <c:f>'Informe Trim 1'!$B$13:$F$13</c:f>
              <c:strCache>
                <c:ptCount val="5"/>
                <c:pt idx="0">
                  <c:v>GESTIÓN CONTRACTUAL PAE</c:v>
                </c:pt>
              </c:strCache>
            </c:strRef>
          </c:tx>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1'!$B$15,'Informe Trim 1'!$C$15)</c:f>
              <c:strCache>
                <c:ptCount val="2"/>
                <c:pt idx="0">
                  <c:v># Contratos Programados</c:v>
                </c:pt>
                <c:pt idx="1">
                  <c:v># Contratos Suscritos</c:v>
                </c:pt>
              </c:strCache>
            </c:strRef>
          </c:cat>
          <c:val>
            <c:numRef>
              <c:f>('Informe Trim 1'!$B$20,'Informe Trim 1'!$C$20)</c:f>
              <c:numCache>
                <c:formatCode>General</c:formatCode>
                <c:ptCount val="2"/>
                <c:pt idx="0">
                  <c:v>772</c:v>
                </c:pt>
                <c:pt idx="1">
                  <c:v>432</c:v>
                </c:pt>
              </c:numCache>
            </c:numRef>
          </c:val>
          <c:extLst>
            <c:ext xmlns:c16="http://schemas.microsoft.com/office/drawing/2014/chart" uri="{C3380CC4-5D6E-409C-BE32-E72D297353CC}">
              <c16:uniqueId val="{00000000-AAAF-4301-A2E8-4791566B8EE0}"/>
            </c:ext>
          </c:extLst>
        </c:ser>
        <c:dLbls>
          <c:showLegendKey val="0"/>
          <c:showVal val="0"/>
          <c:showCatName val="0"/>
          <c:showSerName val="0"/>
          <c:showPercent val="0"/>
          <c:showBubbleSize val="0"/>
        </c:dLbls>
        <c:gapWidth val="150"/>
        <c:axId val="57150080"/>
        <c:axId val="57176448"/>
      </c:barChart>
      <c:catAx>
        <c:axId val="57150080"/>
        <c:scaling>
          <c:orientation val="minMax"/>
        </c:scaling>
        <c:delete val="1"/>
        <c:axPos val="l"/>
        <c:numFmt formatCode="General" sourceLinked="0"/>
        <c:majorTickMark val="out"/>
        <c:minorTickMark val="none"/>
        <c:tickLblPos val="nextTo"/>
        <c:crossAx val="57176448"/>
        <c:crosses val="autoZero"/>
        <c:auto val="1"/>
        <c:lblAlgn val="ctr"/>
        <c:lblOffset val="100"/>
        <c:noMultiLvlLbl val="0"/>
      </c:catAx>
      <c:valAx>
        <c:axId val="57176448"/>
        <c:scaling>
          <c:orientation val="minMax"/>
          <c:min val="0"/>
        </c:scaling>
        <c:delete val="0"/>
        <c:axPos val="b"/>
        <c:majorGridlines/>
        <c:numFmt formatCode="General" sourceLinked="1"/>
        <c:majorTickMark val="out"/>
        <c:minorTickMark val="none"/>
        <c:tickLblPos val="nextTo"/>
        <c:txPr>
          <a:bodyPr/>
          <a:lstStyle/>
          <a:p>
            <a:pPr>
              <a:defRPr sz="800"/>
            </a:pPr>
            <a:endParaRPr lang="es-CO"/>
          </a:p>
        </c:txPr>
        <c:crossAx val="57150080"/>
        <c:crosses val="autoZero"/>
        <c:crossBetween val="between"/>
        <c:majorUnit val="100"/>
      </c:valAx>
    </c:plotArea>
    <c:plotVisOnly val="1"/>
    <c:dispBlanksAs val="gap"/>
    <c:showDLblsOverMax val="0"/>
  </c:chart>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TRIMESTRE I</a:t>
            </a:r>
          </a:p>
        </c:rich>
      </c:tx>
      <c:overlay val="0"/>
    </c:title>
    <c:autoTitleDeleted val="0"/>
    <c:plotArea>
      <c:layout/>
      <c:barChart>
        <c:barDir val="bar"/>
        <c:grouping val="clustered"/>
        <c:varyColors val="0"/>
        <c:ser>
          <c:idx val="0"/>
          <c:order val="0"/>
          <c:tx>
            <c:strRef>
              <c:f>'Informe Trim 1'!$B$13:$F$13</c:f>
              <c:strCache>
                <c:ptCount val="5"/>
                <c:pt idx="0">
                  <c:v>GESTIÓN CONTRACTUAL PAE</c:v>
                </c:pt>
              </c:strCache>
            </c:strRef>
          </c:tx>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1'!$B$15,'Informe Trim 1'!$C$15)</c:f>
              <c:strCache>
                <c:ptCount val="2"/>
                <c:pt idx="0">
                  <c:v># Contratos Programados</c:v>
                </c:pt>
                <c:pt idx="1">
                  <c:v># Contratos Suscritos</c:v>
                </c:pt>
              </c:strCache>
            </c:strRef>
          </c:cat>
          <c:val>
            <c:numRef>
              <c:f>'Informe Trim 1'!$B$16:$C$16</c:f>
              <c:numCache>
                <c:formatCode>General</c:formatCode>
                <c:ptCount val="2"/>
                <c:pt idx="0">
                  <c:v>619</c:v>
                </c:pt>
                <c:pt idx="1">
                  <c:v>432</c:v>
                </c:pt>
              </c:numCache>
            </c:numRef>
          </c:val>
          <c:extLst>
            <c:ext xmlns:c16="http://schemas.microsoft.com/office/drawing/2014/chart" uri="{C3380CC4-5D6E-409C-BE32-E72D297353CC}">
              <c16:uniqueId val="{00000000-141A-495A-8A1F-9B097DEAFB48}"/>
            </c:ext>
          </c:extLst>
        </c:ser>
        <c:dLbls>
          <c:showLegendKey val="0"/>
          <c:showVal val="0"/>
          <c:showCatName val="0"/>
          <c:showSerName val="0"/>
          <c:showPercent val="0"/>
          <c:showBubbleSize val="0"/>
        </c:dLbls>
        <c:gapWidth val="150"/>
        <c:axId val="57201024"/>
        <c:axId val="57202560"/>
      </c:barChart>
      <c:catAx>
        <c:axId val="57201024"/>
        <c:scaling>
          <c:orientation val="minMax"/>
        </c:scaling>
        <c:delete val="0"/>
        <c:axPos val="l"/>
        <c:numFmt formatCode="General" sourceLinked="1"/>
        <c:majorTickMark val="out"/>
        <c:minorTickMark val="none"/>
        <c:tickLblPos val="nextTo"/>
        <c:txPr>
          <a:bodyPr/>
          <a:lstStyle/>
          <a:p>
            <a:pPr>
              <a:defRPr sz="800"/>
            </a:pPr>
            <a:endParaRPr lang="es-CO"/>
          </a:p>
        </c:txPr>
        <c:crossAx val="57202560"/>
        <c:crosses val="autoZero"/>
        <c:auto val="1"/>
        <c:lblAlgn val="ctr"/>
        <c:lblOffset val="100"/>
        <c:noMultiLvlLbl val="0"/>
      </c:catAx>
      <c:valAx>
        <c:axId val="57202560"/>
        <c:scaling>
          <c:orientation val="minMax"/>
        </c:scaling>
        <c:delete val="0"/>
        <c:axPos val="b"/>
        <c:majorGridlines/>
        <c:numFmt formatCode="General" sourceLinked="1"/>
        <c:majorTickMark val="out"/>
        <c:minorTickMark val="none"/>
        <c:tickLblPos val="nextTo"/>
        <c:txPr>
          <a:bodyPr/>
          <a:lstStyle/>
          <a:p>
            <a:pPr>
              <a:defRPr sz="800"/>
            </a:pPr>
            <a:endParaRPr lang="es-CO"/>
          </a:p>
        </c:txPr>
        <c:crossAx val="57201024"/>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TRIMESTRE I</a:t>
            </a:r>
          </a:p>
        </c:rich>
      </c:tx>
      <c:layout>
        <c:manualLayout>
          <c:xMode val="edge"/>
          <c:yMode val="edge"/>
          <c:x val="0.38576485778895658"/>
          <c:y val="3.5366931918656058E-2"/>
        </c:manualLayout>
      </c:layout>
      <c:overlay val="0"/>
    </c:title>
    <c:autoTitleDeleted val="0"/>
    <c:plotArea>
      <c:layout/>
      <c:barChart>
        <c:barDir val="col"/>
        <c:grouping val="clustered"/>
        <c:varyColors val="0"/>
        <c:ser>
          <c:idx val="0"/>
          <c:order val="0"/>
          <c:invertIfNegative val="0"/>
          <c:dLbls>
            <c:dLbl>
              <c:idx val="1"/>
              <c:layout>
                <c:manualLayout>
                  <c:x val="-5.8838600160207779E-3"/>
                  <c:y val="3.67836977937439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7C-462D-B28A-E5F2F49320BF}"/>
                </c:ext>
              </c:extLst>
            </c:dLbl>
            <c:spPr>
              <a:noFill/>
              <a:ln>
                <a:noFill/>
              </a:ln>
              <a:effectLst/>
            </c:spPr>
            <c:txPr>
              <a:bodyPr rot="-5400000" vert="horz"/>
              <a:lstStyle/>
              <a:p>
                <a:pPr>
                  <a:defRPr b="1">
                    <a:solidFill>
                      <a:sysClr val="windowText" lastClr="000000"/>
                    </a:solidFill>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1'!$H$15,'Informe Trim 1'!$I$15)</c:f>
              <c:strCache>
                <c:ptCount val="2"/>
                <c:pt idx="0">
                  <c:v>Recursos Presupuestados</c:v>
                </c:pt>
                <c:pt idx="1">
                  <c:v>Comprometido y en ejecución </c:v>
                </c:pt>
              </c:strCache>
            </c:strRef>
          </c:cat>
          <c:val>
            <c:numRef>
              <c:f>('Informe Trim 1'!$H$16,'Informe Trim 1'!$I$16)</c:f>
              <c:numCache>
                <c:formatCode>_-"$"* #,##0_-;\-"$"* #,##0_-;_-"$"* "-"??_-;_-@_-</c:formatCode>
                <c:ptCount val="2"/>
                <c:pt idx="0">
                  <c:v>103003.35686699999</c:v>
                </c:pt>
                <c:pt idx="1">
                  <c:v>36814.571555399998</c:v>
                </c:pt>
              </c:numCache>
            </c:numRef>
          </c:val>
          <c:extLst>
            <c:ext xmlns:c16="http://schemas.microsoft.com/office/drawing/2014/chart" uri="{C3380CC4-5D6E-409C-BE32-E72D297353CC}">
              <c16:uniqueId val="{00000001-0A7C-462D-B28A-E5F2F49320BF}"/>
            </c:ext>
          </c:extLst>
        </c:ser>
        <c:dLbls>
          <c:showLegendKey val="0"/>
          <c:showVal val="0"/>
          <c:showCatName val="0"/>
          <c:showSerName val="0"/>
          <c:showPercent val="0"/>
          <c:showBubbleSize val="0"/>
        </c:dLbls>
        <c:gapWidth val="150"/>
        <c:axId val="57247616"/>
        <c:axId val="57249152"/>
      </c:barChart>
      <c:catAx>
        <c:axId val="57247616"/>
        <c:scaling>
          <c:orientation val="minMax"/>
        </c:scaling>
        <c:delete val="0"/>
        <c:axPos val="b"/>
        <c:numFmt formatCode="General" sourceLinked="0"/>
        <c:majorTickMark val="out"/>
        <c:minorTickMark val="none"/>
        <c:tickLblPos val="nextTo"/>
        <c:txPr>
          <a:bodyPr/>
          <a:lstStyle/>
          <a:p>
            <a:pPr>
              <a:defRPr sz="800"/>
            </a:pPr>
            <a:endParaRPr lang="es-CO"/>
          </a:p>
        </c:txPr>
        <c:crossAx val="57249152"/>
        <c:crosses val="autoZero"/>
        <c:auto val="1"/>
        <c:lblAlgn val="ctr"/>
        <c:lblOffset val="100"/>
        <c:noMultiLvlLbl val="0"/>
      </c:catAx>
      <c:valAx>
        <c:axId val="57249152"/>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57247616"/>
        <c:crosses val="autoZero"/>
        <c:crossBetween val="between"/>
      </c:valAx>
    </c:plotArea>
    <c:plotVisOnly val="1"/>
    <c:dispBlanksAs val="gap"/>
    <c:showDLblsOverMax val="0"/>
  </c:chart>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11</xdr:col>
      <xdr:colOff>494547</xdr:colOff>
      <xdr:row>25</xdr:row>
      <xdr:rowOff>22138</xdr:rowOff>
    </xdr:from>
    <xdr:to>
      <xdr:col>14</xdr:col>
      <xdr:colOff>9788</xdr:colOff>
      <xdr:row>45</xdr:row>
      <xdr:rowOff>30420</xdr:rowOff>
    </xdr:to>
    <xdr:graphicFrame macro="">
      <xdr:nvGraphicFramePr>
        <xdr:cNvPr id="2" name="9 Gráfico">
          <a:extLst>
            <a:ext uri="{FF2B5EF4-FFF2-40B4-BE49-F238E27FC236}">
              <a16:creationId xmlns:a16="http://schemas.microsoft.com/office/drawing/2014/main" id="{2816B702-0875-4BE0-A2FD-E160D9580A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414129</xdr:colOff>
      <xdr:row>25</xdr:row>
      <xdr:rowOff>8283</xdr:rowOff>
    </xdr:from>
    <xdr:to>
      <xdr:col>7</xdr:col>
      <xdr:colOff>596348</xdr:colOff>
      <xdr:row>37</xdr:row>
      <xdr:rowOff>0</xdr:rowOff>
    </xdr:to>
    <xdr:graphicFrame macro="">
      <xdr:nvGraphicFramePr>
        <xdr:cNvPr id="3" name="10 Gráfico">
          <a:extLst>
            <a:ext uri="{FF2B5EF4-FFF2-40B4-BE49-F238E27FC236}">
              <a16:creationId xmlns:a16="http://schemas.microsoft.com/office/drawing/2014/main" id="{98FC2DFC-1031-4A6D-A873-9F72937D4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16565</xdr:colOff>
      <xdr:row>25</xdr:row>
      <xdr:rowOff>16566</xdr:rowOff>
    </xdr:from>
    <xdr:to>
      <xdr:col>3</xdr:col>
      <xdr:colOff>347871</xdr:colOff>
      <xdr:row>37</xdr:row>
      <xdr:rowOff>0</xdr:rowOff>
    </xdr:to>
    <xdr:graphicFrame macro="">
      <xdr:nvGraphicFramePr>
        <xdr:cNvPr id="4" name="5 Gráfico">
          <a:extLst>
            <a:ext uri="{FF2B5EF4-FFF2-40B4-BE49-F238E27FC236}">
              <a16:creationId xmlns:a16="http://schemas.microsoft.com/office/drawing/2014/main" id="{93826D07-FB66-4BEF-B923-DF062FB826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542134</xdr:colOff>
      <xdr:row>25</xdr:row>
      <xdr:rowOff>16565</xdr:rowOff>
    </xdr:from>
    <xdr:to>
      <xdr:col>11</xdr:col>
      <xdr:colOff>234472</xdr:colOff>
      <xdr:row>45</xdr:row>
      <xdr:rowOff>16565</xdr:rowOff>
    </xdr:to>
    <xdr:graphicFrame macro="">
      <xdr:nvGraphicFramePr>
        <xdr:cNvPr id="5" name="6 Gráfico">
          <a:extLst>
            <a:ext uri="{FF2B5EF4-FFF2-40B4-BE49-F238E27FC236}">
              <a16:creationId xmlns:a16="http://schemas.microsoft.com/office/drawing/2014/main" id="{DBB98A4B-44C7-4183-9C48-E1928AF849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3</xdr:col>
      <xdr:colOff>259080</xdr:colOff>
      <xdr:row>3</xdr:row>
      <xdr:rowOff>24384</xdr:rowOff>
    </xdr:to>
    <xdr:pic>
      <xdr:nvPicPr>
        <xdr:cNvPr id="6" name="1 Imagen">
          <a:extLst>
            <a:ext uri="{FF2B5EF4-FFF2-40B4-BE49-F238E27FC236}">
              <a16:creationId xmlns:a16="http://schemas.microsoft.com/office/drawing/2014/main" id="{47B4781C-19A2-4E32-8927-FBE21148DFA8}"/>
            </a:ext>
          </a:extLst>
        </xdr:cNvPr>
        <xdr:cNvPicPr>
          <a:picLocks noChangeAspect="1"/>
        </xdr:cNvPicPr>
      </xdr:nvPicPr>
      <xdr:blipFill>
        <a:blip xmlns:r="http://schemas.openxmlformats.org/officeDocument/2006/relationships" r:embed="rId5"/>
        <a:stretch>
          <a:fillRect/>
        </a:stretch>
      </xdr:blipFill>
      <xdr:spPr>
        <a:xfrm>
          <a:off x="0" y="0"/>
          <a:ext cx="2573655" cy="510159"/>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cdr:x>
      <cdr:y>0.07582</cdr:y>
    </cdr:from>
    <cdr:to>
      <cdr:x>0.33369</cdr:x>
      <cdr:y>0.15252</cdr:y>
    </cdr:to>
    <cdr:sp macro="" textlink="">
      <cdr:nvSpPr>
        <cdr:cNvPr id="2" name="1 CuadroTexto"/>
        <cdr:cNvSpPr txBox="1"/>
      </cdr:nvSpPr>
      <cdr:spPr>
        <a:xfrm xmlns:a="http://schemas.openxmlformats.org/drawingml/2006/main">
          <a:off x="0" y="218440"/>
          <a:ext cx="723569" cy="2209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drawings/drawing3.xml><?xml version="1.0" encoding="utf-8"?>
<c:userShapes xmlns:c="http://schemas.openxmlformats.org/drawingml/2006/chart">
  <cdr:relSizeAnchor xmlns:cdr="http://schemas.openxmlformats.org/drawingml/2006/chartDrawing">
    <cdr:from>
      <cdr:x>0</cdr:x>
      <cdr:y>0.07646</cdr:y>
    </cdr:from>
    <cdr:to>
      <cdr:x>0.33523</cdr:x>
      <cdr:y>0.15338</cdr:y>
    </cdr:to>
    <cdr:sp macro="" textlink="">
      <cdr:nvSpPr>
        <cdr:cNvPr id="2" name="1 CuadroTexto"/>
        <cdr:cNvSpPr txBox="1"/>
      </cdr:nvSpPr>
      <cdr:spPr>
        <a:xfrm xmlns:a="http://schemas.openxmlformats.org/drawingml/2006/main">
          <a:off x="0" y="219655"/>
          <a:ext cx="723569" cy="220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drawings/drawing4.xml><?xml version="1.0" encoding="utf-8"?>
<xdr:wsDr xmlns:xdr="http://schemas.openxmlformats.org/drawingml/2006/spreadsheetDrawing" xmlns:a="http://schemas.openxmlformats.org/drawingml/2006/main">
  <xdr:twoCellAnchor>
    <xdr:from>
      <xdr:col>11</xdr:col>
      <xdr:colOff>494547</xdr:colOff>
      <xdr:row>25</xdr:row>
      <xdr:rowOff>22138</xdr:rowOff>
    </xdr:from>
    <xdr:to>
      <xdr:col>14</xdr:col>
      <xdr:colOff>9788</xdr:colOff>
      <xdr:row>45</xdr:row>
      <xdr:rowOff>30420</xdr:rowOff>
    </xdr:to>
    <xdr:graphicFrame macro="">
      <xdr:nvGraphicFramePr>
        <xdr:cNvPr id="10" name="9 Gráfico">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414129</xdr:colOff>
      <xdr:row>25</xdr:row>
      <xdr:rowOff>8283</xdr:rowOff>
    </xdr:from>
    <xdr:to>
      <xdr:col>7</xdr:col>
      <xdr:colOff>596348</xdr:colOff>
      <xdr:row>37</xdr:row>
      <xdr:rowOff>0</xdr:rowOff>
    </xdr:to>
    <xdr:graphicFrame macro="">
      <xdr:nvGraphicFramePr>
        <xdr:cNvPr id="11" name="10 Gráfico">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16565</xdr:colOff>
      <xdr:row>25</xdr:row>
      <xdr:rowOff>16566</xdr:rowOff>
    </xdr:from>
    <xdr:to>
      <xdr:col>3</xdr:col>
      <xdr:colOff>347871</xdr:colOff>
      <xdr:row>37</xdr:row>
      <xdr:rowOff>0</xdr:rowOff>
    </xdr:to>
    <xdr:graphicFrame macro="">
      <xdr:nvGraphicFramePr>
        <xdr:cNvPr id="6"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542134</xdr:colOff>
      <xdr:row>25</xdr:row>
      <xdr:rowOff>16565</xdr:rowOff>
    </xdr:from>
    <xdr:to>
      <xdr:col>11</xdr:col>
      <xdr:colOff>234472</xdr:colOff>
      <xdr:row>45</xdr:row>
      <xdr:rowOff>16565</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3</xdr:col>
      <xdr:colOff>259080</xdr:colOff>
      <xdr:row>3</xdr:row>
      <xdr:rowOff>24384</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a:stretch>
          <a:fillRect/>
        </a:stretch>
      </xdr:blipFill>
      <xdr:spPr>
        <a:xfrm>
          <a:off x="0" y="0"/>
          <a:ext cx="2636520" cy="527304"/>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cdr:x>
      <cdr:y>0.07582</cdr:y>
    </cdr:from>
    <cdr:to>
      <cdr:x>0.33369</cdr:x>
      <cdr:y>0.15252</cdr:y>
    </cdr:to>
    <cdr:sp macro="" textlink="">
      <cdr:nvSpPr>
        <cdr:cNvPr id="2" name="1 CuadroTexto"/>
        <cdr:cNvSpPr txBox="1"/>
      </cdr:nvSpPr>
      <cdr:spPr>
        <a:xfrm xmlns:a="http://schemas.openxmlformats.org/drawingml/2006/main">
          <a:off x="0" y="218440"/>
          <a:ext cx="723569" cy="2209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drawings/drawing6.xml><?xml version="1.0" encoding="utf-8"?>
<c:userShapes xmlns:c="http://schemas.openxmlformats.org/drawingml/2006/chart">
  <cdr:relSizeAnchor xmlns:cdr="http://schemas.openxmlformats.org/drawingml/2006/chartDrawing">
    <cdr:from>
      <cdr:x>0</cdr:x>
      <cdr:y>0.07646</cdr:y>
    </cdr:from>
    <cdr:to>
      <cdr:x>0.33523</cdr:x>
      <cdr:y>0.15338</cdr:y>
    </cdr:to>
    <cdr:sp macro="" textlink="">
      <cdr:nvSpPr>
        <cdr:cNvPr id="2" name="1 CuadroTexto"/>
        <cdr:cNvSpPr txBox="1"/>
      </cdr:nvSpPr>
      <cdr:spPr>
        <a:xfrm xmlns:a="http://schemas.openxmlformats.org/drawingml/2006/main">
          <a:off x="0" y="219655"/>
          <a:ext cx="723569" cy="220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nminas.gov.co/en/contratos-en-curso" TargetMode="External"/><Relationship Id="rId2" Type="http://schemas.openxmlformats.org/officeDocument/2006/relationships/hyperlink" Target="https://www.minminas.gov.co/en/contratos-en-curso" TargetMode="External"/><Relationship Id="rId1" Type="http://schemas.openxmlformats.org/officeDocument/2006/relationships/hyperlink" Target="https://www.minenergia.gov.co/contratos-en-curs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inminas.gov.co/en/contratos-en-curso" TargetMode="External"/><Relationship Id="rId2" Type="http://schemas.openxmlformats.org/officeDocument/2006/relationships/hyperlink" Target="https://www.minminas.gov.co/en/contratos-en-curso" TargetMode="External"/><Relationship Id="rId1" Type="http://schemas.openxmlformats.org/officeDocument/2006/relationships/hyperlink" Target="https://www.minenergia.gov.co/contratos-en-curso" TargetMode="External"/><Relationship Id="rId5" Type="http://schemas.openxmlformats.org/officeDocument/2006/relationships/drawing" Target="../drawings/drawing4.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7A490-9FE5-4729-80FB-9802AD56B035}">
  <sheetPr>
    <pageSetUpPr fitToPage="1"/>
  </sheetPr>
  <dimension ref="A1:N91"/>
  <sheetViews>
    <sheetView showGridLines="0" tabSelected="1" zoomScaleNormal="100" zoomScaleSheetLayoutView="110" workbookViewId="0">
      <selection activeCell="N92" sqref="N92"/>
    </sheetView>
  </sheetViews>
  <sheetFormatPr baseColWidth="10" defaultRowHeight="12.75" x14ac:dyDescent="0.2"/>
  <cols>
    <col min="1" max="1" width="11.7109375" customWidth="1"/>
    <col min="2" max="2" width="12.28515625" customWidth="1"/>
    <col min="3" max="3" width="10.7109375" customWidth="1"/>
    <col min="4" max="4" width="12.28515625" customWidth="1"/>
    <col min="5" max="6" width="10.7109375" customWidth="1"/>
    <col min="7" max="7" width="3.28515625" customWidth="1"/>
    <col min="8" max="8" width="14.5703125" customWidth="1"/>
    <col min="9" max="9" width="12.85546875" customWidth="1"/>
    <col min="10" max="10" width="12.7109375" customWidth="1"/>
    <col min="11" max="11" width="10.42578125" customWidth="1"/>
    <col min="12" max="12" width="12.28515625" customWidth="1"/>
    <col min="13" max="13" width="14.28515625" customWidth="1"/>
    <col min="14" max="14" width="12" customWidth="1"/>
    <col min="15" max="15" width="15.7109375" bestFit="1" customWidth="1"/>
    <col min="16" max="16" width="27.7109375" customWidth="1"/>
    <col min="17" max="17" width="15.7109375" customWidth="1"/>
    <col min="18" max="18" width="15.85546875" bestFit="1" customWidth="1"/>
    <col min="19" max="19" width="83.7109375" bestFit="1" customWidth="1"/>
  </cols>
  <sheetData>
    <row r="1" spans="1:14" x14ac:dyDescent="0.2">
      <c r="I1" s="121" t="s">
        <v>2</v>
      </c>
      <c r="J1" s="1"/>
      <c r="K1" s="1"/>
      <c r="L1" s="1"/>
      <c r="M1" s="2" t="s">
        <v>70</v>
      </c>
      <c r="N1" s="3" t="s">
        <v>0</v>
      </c>
    </row>
    <row r="2" spans="1:14" x14ac:dyDescent="0.2">
      <c r="I2" s="121" t="s">
        <v>64</v>
      </c>
      <c r="M2" s="2" t="s">
        <v>1</v>
      </c>
      <c r="N2" s="107">
        <v>44377</v>
      </c>
    </row>
    <row r="3" spans="1:14" s="4" customFormat="1" x14ac:dyDescent="0.2">
      <c r="C3"/>
      <c r="D3"/>
      <c r="E3"/>
      <c r="F3"/>
      <c r="G3"/>
      <c r="I3" s="16"/>
    </row>
    <row r="4" spans="1:14" x14ac:dyDescent="0.2">
      <c r="I4" s="121" t="s">
        <v>65</v>
      </c>
    </row>
    <row r="5" spans="1:14" x14ac:dyDescent="0.2">
      <c r="B5" s="8"/>
      <c r="C5" s="8"/>
      <c r="D5" s="8"/>
      <c r="E5" s="8"/>
      <c r="F5" s="8"/>
      <c r="G5" s="8"/>
      <c r="H5" s="8"/>
      <c r="I5" s="8"/>
      <c r="J5" s="8"/>
      <c r="K5" s="8"/>
      <c r="L5" s="8"/>
      <c r="M5" s="8"/>
      <c r="N5" s="80" t="s">
        <v>28</v>
      </c>
    </row>
    <row r="6" spans="1:14" x14ac:dyDescent="0.2">
      <c r="A6" s="6" t="s">
        <v>3</v>
      </c>
      <c r="B6" s="114">
        <v>2021</v>
      </c>
      <c r="D6" s="15" t="s">
        <v>22</v>
      </c>
      <c r="E6" s="152">
        <v>293696321226</v>
      </c>
      <c r="F6" s="153"/>
      <c r="J6" s="14" t="s">
        <v>4</v>
      </c>
      <c r="K6" s="6" t="s">
        <v>5</v>
      </c>
      <c r="L6" s="114" t="s">
        <v>6</v>
      </c>
      <c r="M6" s="6" t="s">
        <v>7</v>
      </c>
      <c r="N6" s="6" t="s">
        <v>8</v>
      </c>
    </row>
    <row r="7" spans="1:14" x14ac:dyDescent="0.2">
      <c r="A7" s="7"/>
      <c r="B7" s="7"/>
      <c r="E7" s="16"/>
      <c r="F7" s="108"/>
      <c r="G7" s="7"/>
      <c r="J7" s="14" t="s">
        <v>29</v>
      </c>
      <c r="K7" s="77">
        <v>294022.19682499999</v>
      </c>
      <c r="L7" s="122">
        <f>+E6/1000000</f>
        <v>293696.32122599997</v>
      </c>
      <c r="M7" s="77"/>
      <c r="N7" s="77"/>
    </row>
    <row r="8" spans="1:14" x14ac:dyDescent="0.2">
      <c r="B8" s="8"/>
      <c r="C8" s="8"/>
      <c r="D8" s="8"/>
      <c r="E8" s="8"/>
      <c r="F8" s="8"/>
      <c r="G8" s="8"/>
      <c r="H8" s="8"/>
      <c r="I8" s="8"/>
      <c r="J8" s="81" t="s">
        <v>14</v>
      </c>
      <c r="K8" s="8"/>
      <c r="L8" s="8"/>
      <c r="M8" s="8"/>
    </row>
    <row r="9" spans="1:14" ht="5.25" customHeight="1" x14ac:dyDescent="0.2">
      <c r="B9" s="8"/>
      <c r="C9" s="8"/>
      <c r="D9" s="8"/>
      <c r="E9" s="8"/>
      <c r="F9" s="8"/>
      <c r="G9" s="8"/>
      <c r="H9" s="8"/>
      <c r="I9" s="8"/>
      <c r="J9" s="8"/>
      <c r="K9" s="8"/>
      <c r="L9" s="8"/>
      <c r="M9" s="8"/>
      <c r="N9" s="10"/>
    </row>
    <row r="10" spans="1:14" ht="28.5" customHeight="1" x14ac:dyDescent="0.2">
      <c r="A10" s="123" t="s">
        <v>23</v>
      </c>
      <c r="B10" s="123"/>
      <c r="C10" s="123"/>
      <c r="D10" s="123"/>
      <c r="E10" s="123"/>
      <c r="F10" s="123"/>
      <c r="G10" s="123"/>
      <c r="H10" s="123"/>
      <c r="I10" s="123"/>
      <c r="J10" s="123"/>
      <c r="K10" s="123"/>
      <c r="L10" s="123"/>
      <c r="M10" s="123"/>
      <c r="N10" s="123"/>
    </row>
    <row r="11" spans="1:14" ht="6" customHeight="1" x14ac:dyDescent="0.2">
      <c r="A11" s="120"/>
      <c r="B11" s="120"/>
      <c r="C11" s="120"/>
      <c r="D11" s="120"/>
      <c r="E11" s="120"/>
      <c r="F11" s="120"/>
      <c r="G11" s="120"/>
      <c r="H11" s="120"/>
      <c r="I11" s="120"/>
      <c r="J11" s="120"/>
      <c r="K11" s="120"/>
      <c r="L11" s="120"/>
      <c r="M11" s="120"/>
      <c r="N11" s="120"/>
    </row>
    <row r="12" spans="1:14" ht="13.5" thickBot="1" x14ac:dyDescent="0.25">
      <c r="A12" s="103" t="s">
        <v>14</v>
      </c>
      <c r="B12" s="84"/>
      <c r="C12" s="84"/>
      <c r="D12" s="84"/>
      <c r="E12" s="84"/>
      <c r="F12" s="84"/>
      <c r="H12" s="103" t="s">
        <v>14</v>
      </c>
      <c r="N12" s="83" t="s">
        <v>28</v>
      </c>
    </row>
    <row r="13" spans="1:14" ht="13.5" thickBot="1" x14ac:dyDescent="0.25">
      <c r="A13" s="103"/>
      <c r="B13" s="154" t="s">
        <v>26</v>
      </c>
      <c r="C13" s="155"/>
      <c r="D13" s="155"/>
      <c r="E13" s="155"/>
      <c r="F13" s="156"/>
      <c r="H13" s="157" t="s">
        <v>49</v>
      </c>
      <c r="I13" s="158"/>
      <c r="J13" s="158"/>
      <c r="K13" s="158"/>
      <c r="L13" s="158"/>
      <c r="M13" s="158"/>
      <c r="N13" s="159"/>
    </row>
    <row r="14" spans="1:14" s="64" customFormat="1" ht="9" thickBot="1" x14ac:dyDescent="0.2">
      <c r="A14" s="86"/>
      <c r="B14" s="87">
        <v>1</v>
      </c>
      <c r="C14" s="88">
        <v>2</v>
      </c>
      <c r="D14" s="88">
        <v>3</v>
      </c>
      <c r="E14" s="88">
        <v>4</v>
      </c>
      <c r="F14" s="89">
        <v>5</v>
      </c>
      <c r="H14" s="65">
        <v>1</v>
      </c>
      <c r="I14" s="66">
        <v>2</v>
      </c>
      <c r="J14" s="66">
        <v>3</v>
      </c>
      <c r="K14" s="68">
        <v>4</v>
      </c>
      <c r="L14" s="66">
        <v>5</v>
      </c>
      <c r="M14" s="66">
        <v>6</v>
      </c>
      <c r="N14" s="67">
        <v>7</v>
      </c>
    </row>
    <row r="15" spans="1:14" ht="38.25" x14ac:dyDescent="0.2">
      <c r="A15" s="45" t="s">
        <v>9</v>
      </c>
      <c r="B15" s="51" t="s">
        <v>20</v>
      </c>
      <c r="C15" s="52" t="s">
        <v>11</v>
      </c>
      <c r="D15" s="52" t="s">
        <v>25</v>
      </c>
      <c r="E15" s="54" t="s">
        <v>10</v>
      </c>
      <c r="F15" s="62" t="s">
        <v>12</v>
      </c>
      <c r="H15" s="51" t="s">
        <v>44</v>
      </c>
      <c r="I15" s="52" t="s">
        <v>21</v>
      </c>
      <c r="J15" s="52" t="s">
        <v>25</v>
      </c>
      <c r="K15" s="53" t="s">
        <v>10</v>
      </c>
      <c r="L15" s="52" t="s">
        <v>13</v>
      </c>
      <c r="M15" s="52" t="s">
        <v>37</v>
      </c>
      <c r="N15" s="54" t="s">
        <v>27</v>
      </c>
    </row>
    <row r="16" spans="1:14" ht="27" customHeight="1" x14ac:dyDescent="0.2">
      <c r="A16" s="13" t="s">
        <v>5</v>
      </c>
      <c r="B16" s="36">
        <v>619</v>
      </c>
      <c r="C16" s="37">
        <v>432</v>
      </c>
      <c r="D16" s="40">
        <f>+C16/B16</f>
        <v>0.69789983844911152</v>
      </c>
      <c r="E16" s="60">
        <f>+C16/B20</f>
        <v>0.5625</v>
      </c>
      <c r="F16" s="57">
        <v>8</v>
      </c>
      <c r="H16" s="69">
        <v>102969.427514</v>
      </c>
      <c r="I16" s="70">
        <v>36814.571555399998</v>
      </c>
      <c r="J16" s="42">
        <f>+I16/H16</f>
        <v>0.35752914670128266</v>
      </c>
      <c r="K16" s="44">
        <f>+I16/H20</f>
        <v>0.12534910686562908</v>
      </c>
      <c r="L16" s="70">
        <v>0</v>
      </c>
      <c r="M16" s="70">
        <f>+I16+L16</f>
        <v>36814.571555399998</v>
      </c>
      <c r="N16" s="12">
        <f>+M16/H20</f>
        <v>0.12534910686562908</v>
      </c>
    </row>
    <row r="17" spans="1:14" ht="27" customHeight="1" x14ac:dyDescent="0.2">
      <c r="A17" s="46" t="s">
        <v>6</v>
      </c>
      <c r="B17" s="36">
        <v>67</v>
      </c>
      <c r="C17" s="37">
        <v>105</v>
      </c>
      <c r="D17" s="40">
        <f t="shared" ref="D17:D19" si="0">+C17/B17</f>
        <v>1.5671641791044777</v>
      </c>
      <c r="E17" s="60">
        <f>+(C17+C16)/B20</f>
        <v>0.69921875</v>
      </c>
      <c r="F17" s="57"/>
      <c r="H17" s="69">
        <v>128740.983417</v>
      </c>
      <c r="I17" s="70">
        <v>24197.81590116</v>
      </c>
      <c r="J17" s="42">
        <f t="shared" ref="J17:J19" si="1">+I17/H17</f>
        <v>0.1879573641501695</v>
      </c>
      <c r="K17" s="44">
        <f>+(I17+I16)/H20</f>
        <v>0.20773970610823836</v>
      </c>
      <c r="L17" s="70">
        <v>0</v>
      </c>
      <c r="M17" s="70">
        <f>+M16+I17+L17</f>
        <v>61012.387456559998</v>
      </c>
      <c r="N17" s="12">
        <f>+M17/H20</f>
        <v>0.20773970610823836</v>
      </c>
    </row>
    <row r="18" spans="1:14" s="9" customFormat="1" ht="27" customHeight="1" x14ac:dyDescent="0.2">
      <c r="A18" s="13" t="s">
        <v>7</v>
      </c>
      <c r="B18" s="36">
        <v>68</v>
      </c>
      <c r="C18" s="37">
        <v>0</v>
      </c>
      <c r="D18" s="40">
        <f t="shared" si="0"/>
        <v>0</v>
      </c>
      <c r="E18" s="60">
        <f>+(C18+C17+C16)/B20</f>
        <v>0.69921875</v>
      </c>
      <c r="F18" s="57"/>
      <c r="G18"/>
      <c r="H18" s="69">
        <v>4810.3106529999995</v>
      </c>
      <c r="I18" s="71"/>
      <c r="J18" s="42">
        <f t="shared" si="1"/>
        <v>0</v>
      </c>
      <c r="K18" s="44">
        <f>+(I18+I17+I16)/H20</f>
        <v>0.20773970610823836</v>
      </c>
      <c r="L18" s="70">
        <v>0</v>
      </c>
      <c r="M18" s="70">
        <f t="shared" ref="M18:M19" si="2">+M17+I18+L18</f>
        <v>61012.387456559998</v>
      </c>
      <c r="N18" s="12">
        <f>+M18/H20</f>
        <v>0.20773970610823836</v>
      </c>
    </row>
    <row r="19" spans="1:14" s="9" customFormat="1" ht="27" customHeight="1" thickBot="1" x14ac:dyDescent="0.25">
      <c r="A19" s="34" t="s">
        <v>8</v>
      </c>
      <c r="B19" s="38">
        <v>14</v>
      </c>
      <c r="C19" s="39">
        <v>0</v>
      </c>
      <c r="D19" s="41">
        <f t="shared" si="0"/>
        <v>0</v>
      </c>
      <c r="E19" s="61">
        <f>+(C19+C18+C17+C16)/B20</f>
        <v>0.69921875</v>
      </c>
      <c r="F19" s="58"/>
      <c r="G19"/>
      <c r="H19" s="72">
        <v>57175.599642000001</v>
      </c>
      <c r="I19" s="73">
        <v>0</v>
      </c>
      <c r="J19" s="43">
        <f t="shared" si="1"/>
        <v>0</v>
      </c>
      <c r="K19" s="55">
        <f>+(I19+I18+I17+I16)/H20</f>
        <v>0.20773970610823836</v>
      </c>
      <c r="L19" s="73">
        <v>0</v>
      </c>
      <c r="M19" s="73">
        <f t="shared" si="2"/>
        <v>61012.387456559998</v>
      </c>
      <c r="N19" s="35">
        <f>+M19/H20</f>
        <v>0.20773970610823836</v>
      </c>
    </row>
    <row r="20" spans="1:14" s="9" customFormat="1" ht="28.5" customHeight="1" thickBot="1" x14ac:dyDescent="0.25">
      <c r="A20" s="47" t="s">
        <v>24</v>
      </c>
      <c r="B20" s="48">
        <f>SUM(B16:B19)</f>
        <v>768</v>
      </c>
      <c r="C20" s="49">
        <f>SUM(C16:C19)</f>
        <v>537</v>
      </c>
      <c r="D20" s="56" t="s">
        <v>25</v>
      </c>
      <c r="E20" s="97">
        <f>+C20/B20</f>
        <v>0.69921875</v>
      </c>
      <c r="F20" s="59">
        <f>SUM(F16:F19)</f>
        <v>8</v>
      </c>
      <c r="G20"/>
      <c r="H20" s="74">
        <f>SUM(H16:H19)</f>
        <v>293696.32122599997</v>
      </c>
      <c r="I20" s="75">
        <f>SUM(I16:I19)</f>
        <v>61012.387456559998</v>
      </c>
      <c r="J20" s="56" t="s">
        <v>25</v>
      </c>
      <c r="K20" s="50">
        <f>+I20/H20</f>
        <v>0.20773970610823836</v>
      </c>
      <c r="L20" s="75">
        <f t="shared" ref="L20" si="3">SUM(L16:L19)</f>
        <v>0</v>
      </c>
      <c r="M20" s="76">
        <f>+I20+L20</f>
        <v>61012.387456559998</v>
      </c>
      <c r="N20" s="63">
        <f>+(L20+I20)/H20</f>
        <v>0.20773970610823836</v>
      </c>
    </row>
    <row r="21" spans="1:14" s="9" customFormat="1" ht="12.75" customHeight="1" x14ac:dyDescent="0.2">
      <c r="A21" s="160" t="s">
        <v>48</v>
      </c>
      <c r="B21" s="160"/>
      <c r="C21" s="160"/>
      <c r="D21" s="162" t="s">
        <v>11</v>
      </c>
      <c r="E21" s="162"/>
      <c r="F21" s="99"/>
      <c r="G21" s="98"/>
      <c r="H21" s="163" t="s">
        <v>47</v>
      </c>
      <c r="I21" s="163"/>
      <c r="J21" s="163"/>
      <c r="K21" s="165" t="s">
        <v>45</v>
      </c>
      <c r="L21" s="165"/>
      <c r="M21" s="165"/>
      <c r="N21" s="101"/>
    </row>
    <row r="22" spans="1:14" s="9" customFormat="1" ht="12.75" customHeight="1" x14ac:dyDescent="0.2">
      <c r="A22" s="161"/>
      <c r="B22" s="161"/>
      <c r="C22" s="161"/>
      <c r="D22" s="166" t="s">
        <v>20</v>
      </c>
      <c r="E22" s="166"/>
      <c r="F22" s="100"/>
      <c r="G22" s="98"/>
      <c r="H22" s="164"/>
      <c r="I22" s="164"/>
      <c r="J22" s="164"/>
      <c r="K22" s="167" t="s">
        <v>44</v>
      </c>
      <c r="L22" s="167"/>
      <c r="M22" s="167"/>
      <c r="N22" s="102"/>
    </row>
    <row r="23" spans="1:14" s="9" customFormat="1" x14ac:dyDescent="0.2">
      <c r="A23" s="85"/>
      <c r="B23" s="84"/>
      <c r="C23" s="84"/>
      <c r="D23" s="84"/>
      <c r="E23" s="84"/>
      <c r="F23" s="84"/>
      <c r="G23"/>
      <c r="H23" s="10"/>
      <c r="I23"/>
      <c r="J23"/>
      <c r="K23"/>
      <c r="L23"/>
      <c r="M23"/>
      <c r="N23"/>
    </row>
    <row r="24" spans="1:14" s="9" customFormat="1" x14ac:dyDescent="0.2">
      <c r="B24" s="139" t="s">
        <v>26</v>
      </c>
      <c r="C24" s="139"/>
      <c r="D24" s="139"/>
      <c r="E24" s="139"/>
      <c r="G24"/>
      <c r="H24" s="10"/>
      <c r="I24"/>
      <c r="J24" s="139" t="s">
        <v>42</v>
      </c>
      <c r="K24" s="139"/>
      <c r="L24" s="139"/>
      <c r="M24" s="139"/>
      <c r="N24"/>
    </row>
    <row r="25" spans="1:14" s="9" customFormat="1" ht="22.5" customHeight="1" x14ac:dyDescent="0.2">
      <c r="A25" s="109" t="s">
        <v>41</v>
      </c>
      <c r="B25" s="111" t="s">
        <v>4</v>
      </c>
      <c r="C25" s="113">
        <f>+D17</f>
        <v>1.5671641791044777</v>
      </c>
      <c r="D25"/>
      <c r="E25" s="111" t="s">
        <v>60</v>
      </c>
      <c r="F25" s="113">
        <f>+E20</f>
        <v>0.69921875</v>
      </c>
      <c r="G25"/>
      <c r="H25" s="10"/>
      <c r="I25" s="110" t="s">
        <v>41</v>
      </c>
      <c r="J25" s="111" t="s">
        <v>4</v>
      </c>
      <c r="K25" s="113">
        <f>+N17</f>
        <v>0.20773970610823836</v>
      </c>
      <c r="L25" s="80"/>
      <c r="M25" s="111" t="s">
        <v>60</v>
      </c>
      <c r="N25" s="113">
        <f>+N20</f>
        <v>0.20773970610823836</v>
      </c>
    </row>
    <row r="26" spans="1:14" s="9" customFormat="1" x14ac:dyDescent="0.2">
      <c r="A26" s="10"/>
      <c r="B26"/>
      <c r="C26"/>
      <c r="D26"/>
      <c r="E26"/>
      <c r="F26"/>
      <c r="G26"/>
      <c r="H26" s="10"/>
      <c r="I26"/>
      <c r="J26"/>
      <c r="K26"/>
      <c r="L26"/>
      <c r="M26"/>
      <c r="N26" s="80"/>
    </row>
    <row r="27" spans="1:14" s="9" customFormat="1" ht="12.75" customHeight="1" x14ac:dyDescent="0.2">
      <c r="A27" s="10"/>
      <c r="B27"/>
      <c r="C27"/>
      <c r="D27"/>
      <c r="E27"/>
      <c r="F27"/>
      <c r="G27"/>
      <c r="H27" s="10"/>
      <c r="I27"/>
      <c r="J27"/>
      <c r="K27"/>
      <c r="L27"/>
      <c r="M27"/>
      <c r="N27" s="80"/>
    </row>
    <row r="28" spans="1:14" s="9" customFormat="1" ht="12.75" customHeight="1" x14ac:dyDescent="0.2">
      <c r="A28" s="10"/>
      <c r="B28"/>
      <c r="C28"/>
      <c r="D28"/>
      <c r="E28"/>
      <c r="F28"/>
      <c r="G28"/>
      <c r="H28" s="10"/>
      <c r="I28"/>
      <c r="J28"/>
      <c r="K28"/>
      <c r="L28"/>
      <c r="M28"/>
      <c r="N28" s="80"/>
    </row>
    <row r="29" spans="1:14" s="9" customFormat="1" ht="12.75" customHeight="1" x14ac:dyDescent="0.2">
      <c r="A29" s="10"/>
      <c r="B29"/>
      <c r="C29"/>
      <c r="D29"/>
      <c r="E29"/>
      <c r="F29"/>
      <c r="G29"/>
      <c r="H29" s="10"/>
      <c r="I29"/>
      <c r="J29"/>
      <c r="K29"/>
      <c r="L29"/>
      <c r="M29"/>
      <c r="N29" s="80"/>
    </row>
    <row r="30" spans="1:14" s="9" customFormat="1" ht="12.75" customHeight="1" x14ac:dyDescent="0.2">
      <c r="A30" s="10"/>
      <c r="B30"/>
      <c r="C30"/>
      <c r="D30"/>
      <c r="E30"/>
      <c r="F30"/>
      <c r="G30"/>
      <c r="H30" s="10"/>
      <c r="I30"/>
      <c r="J30"/>
      <c r="K30"/>
      <c r="L30"/>
      <c r="M30"/>
      <c r="N30" s="80"/>
    </row>
    <row r="31" spans="1:14" s="9" customFormat="1" x14ac:dyDescent="0.2">
      <c r="A31" s="10"/>
      <c r="B31"/>
      <c r="C31"/>
      <c r="D31"/>
      <c r="E31"/>
      <c r="F31"/>
      <c r="G31"/>
      <c r="H31" s="10"/>
      <c r="I31"/>
      <c r="J31"/>
      <c r="K31"/>
      <c r="L31"/>
      <c r="M31"/>
      <c r="N31" s="80"/>
    </row>
    <row r="32" spans="1:14" s="9" customFormat="1" ht="10.5" customHeight="1" x14ac:dyDescent="0.2">
      <c r="A32" s="10"/>
      <c r="B32"/>
      <c r="C32"/>
      <c r="D32"/>
      <c r="E32"/>
      <c r="F32"/>
      <c r="G32"/>
      <c r="H32" s="10"/>
      <c r="I32"/>
      <c r="J32"/>
      <c r="K32"/>
      <c r="L32"/>
      <c r="M32"/>
      <c r="N32" s="80"/>
    </row>
    <row r="33" spans="1:14" s="9" customFormat="1" x14ac:dyDescent="0.2">
      <c r="A33" s="10"/>
      <c r="B33"/>
      <c r="C33"/>
      <c r="D33"/>
      <c r="E33"/>
      <c r="F33"/>
      <c r="G33"/>
      <c r="H33" s="10"/>
      <c r="I33"/>
      <c r="J33"/>
      <c r="K33"/>
      <c r="L33"/>
      <c r="M33"/>
      <c r="N33" s="80"/>
    </row>
    <row r="34" spans="1:14" s="9" customFormat="1" ht="10.5" customHeight="1" x14ac:dyDescent="0.2">
      <c r="A34" s="10"/>
      <c r="B34"/>
      <c r="C34"/>
      <c r="D34"/>
      <c r="E34"/>
      <c r="F34"/>
      <c r="G34"/>
      <c r="H34" s="10"/>
      <c r="I34"/>
      <c r="J34"/>
      <c r="K34"/>
      <c r="L34"/>
      <c r="M34"/>
      <c r="N34" s="80"/>
    </row>
    <row r="35" spans="1:14" s="9" customFormat="1" ht="10.5" customHeight="1" x14ac:dyDescent="0.2">
      <c r="A35" s="10"/>
      <c r="B35"/>
      <c r="C35"/>
      <c r="D35"/>
      <c r="E35"/>
      <c r="F35"/>
      <c r="G35"/>
      <c r="H35" s="10"/>
      <c r="I35"/>
      <c r="J35"/>
      <c r="K35"/>
      <c r="L35"/>
      <c r="M35"/>
      <c r="N35" s="80"/>
    </row>
    <row r="36" spans="1:14" s="9" customFormat="1" ht="10.5" customHeight="1" x14ac:dyDescent="0.2">
      <c r="A36" s="10"/>
      <c r="B36"/>
      <c r="C36"/>
      <c r="D36"/>
      <c r="E36"/>
      <c r="F36"/>
      <c r="G36"/>
      <c r="H36" s="10"/>
      <c r="I36"/>
      <c r="J36"/>
      <c r="K36"/>
      <c r="L36"/>
      <c r="M36"/>
      <c r="N36" s="80"/>
    </row>
    <row r="37" spans="1:14" s="9" customFormat="1" ht="10.5" customHeight="1" x14ac:dyDescent="0.2">
      <c r="A37" s="10"/>
      <c r="B37"/>
      <c r="C37"/>
      <c r="D37"/>
      <c r="E37"/>
      <c r="F37"/>
      <c r="G37"/>
      <c r="H37" s="10"/>
      <c r="I37"/>
      <c r="J37"/>
      <c r="K37"/>
      <c r="L37"/>
      <c r="M37"/>
      <c r="N37" s="80"/>
    </row>
    <row r="38" spans="1:14" s="9" customFormat="1" ht="10.5" customHeight="1" x14ac:dyDescent="0.2">
      <c r="I38"/>
      <c r="J38"/>
      <c r="K38"/>
      <c r="L38"/>
      <c r="M38"/>
      <c r="N38" s="80"/>
    </row>
    <row r="39" spans="1:14" s="9" customFormat="1" ht="13.5" thickBot="1" x14ac:dyDescent="0.25">
      <c r="A39" s="96" t="s">
        <v>40</v>
      </c>
      <c r="B39" s="84"/>
      <c r="C39" s="84"/>
      <c r="D39" s="84"/>
      <c r="E39" s="84"/>
      <c r="F39" s="84"/>
      <c r="I39"/>
      <c r="J39"/>
      <c r="K39"/>
      <c r="L39"/>
      <c r="M39"/>
      <c r="N39" s="80"/>
    </row>
    <row r="40" spans="1:14" s="9" customFormat="1" ht="10.5" customHeight="1" thickBot="1" x14ac:dyDescent="0.25">
      <c r="A40" s="90" t="s">
        <v>31</v>
      </c>
      <c r="B40" s="140" t="s">
        <v>39</v>
      </c>
      <c r="C40" s="141"/>
      <c r="D40" s="140" t="s">
        <v>32</v>
      </c>
      <c r="E40" s="142"/>
      <c r="F40" s="143"/>
      <c r="I40"/>
      <c r="J40"/>
      <c r="K40"/>
      <c r="L40"/>
      <c r="M40"/>
      <c r="N40" s="80"/>
    </row>
    <row r="41" spans="1:14" s="9" customFormat="1" ht="10.5" customHeight="1" x14ac:dyDescent="0.2">
      <c r="A41" s="92" t="s">
        <v>68</v>
      </c>
      <c r="B41" s="144">
        <v>1</v>
      </c>
      <c r="C41" s="145"/>
      <c r="D41" s="91" t="s">
        <v>33</v>
      </c>
      <c r="E41" s="146" t="s">
        <v>34</v>
      </c>
      <c r="F41" s="147"/>
      <c r="I41"/>
      <c r="J41"/>
      <c r="K41"/>
      <c r="L41"/>
      <c r="M41"/>
      <c r="N41" s="80"/>
    </row>
    <row r="42" spans="1:14" s="9" customFormat="1" ht="10.5" customHeight="1" x14ac:dyDescent="0.2">
      <c r="A42" s="92" t="s">
        <v>55</v>
      </c>
      <c r="B42" s="130" t="s">
        <v>53</v>
      </c>
      <c r="C42" s="131"/>
      <c r="D42" s="93" t="s">
        <v>33</v>
      </c>
      <c r="E42" s="148"/>
      <c r="F42" s="149"/>
      <c r="I42"/>
      <c r="J42"/>
      <c r="K42"/>
      <c r="L42"/>
      <c r="M42"/>
      <c r="N42" s="80"/>
    </row>
    <row r="43" spans="1:14" s="9" customFormat="1" ht="10.5" customHeight="1" x14ac:dyDescent="0.2">
      <c r="A43" s="92" t="s">
        <v>35</v>
      </c>
      <c r="B43" s="130" t="s">
        <v>51</v>
      </c>
      <c r="C43" s="131"/>
      <c r="D43" s="93" t="s">
        <v>33</v>
      </c>
      <c r="E43" s="150"/>
      <c r="F43" s="151"/>
      <c r="I43"/>
      <c r="J43"/>
      <c r="K43"/>
      <c r="L43"/>
      <c r="M43"/>
      <c r="N43" s="80"/>
    </row>
    <row r="44" spans="1:14" s="9" customFormat="1" ht="10.5" customHeight="1" x14ac:dyDescent="0.2">
      <c r="A44" s="92" t="s">
        <v>69</v>
      </c>
      <c r="B44" s="130" t="s">
        <v>52</v>
      </c>
      <c r="C44" s="131"/>
      <c r="D44" s="93" t="s">
        <v>36</v>
      </c>
      <c r="E44" s="132" t="s">
        <v>63</v>
      </c>
      <c r="F44" s="133"/>
      <c r="I44"/>
      <c r="J44"/>
      <c r="K44"/>
      <c r="L44"/>
      <c r="M44"/>
      <c r="N44" s="80"/>
    </row>
    <row r="45" spans="1:14" s="9" customFormat="1" ht="10.5" customHeight="1" thickBot="1" x14ac:dyDescent="0.25">
      <c r="A45" s="94" t="s">
        <v>54</v>
      </c>
      <c r="B45" s="136" t="s">
        <v>50</v>
      </c>
      <c r="C45" s="137"/>
      <c r="D45" s="95" t="s">
        <v>36</v>
      </c>
      <c r="E45" s="134"/>
      <c r="F45" s="135"/>
      <c r="I45"/>
      <c r="J45"/>
      <c r="K45"/>
      <c r="L45"/>
      <c r="M45"/>
      <c r="N45" s="80"/>
    </row>
    <row r="46" spans="1:14" s="9" customFormat="1" ht="10.5" customHeight="1" x14ac:dyDescent="0.2">
      <c r="A46" s="10"/>
      <c r="B46"/>
      <c r="C46"/>
      <c r="D46"/>
      <c r="E46"/>
      <c r="F46"/>
      <c r="G46"/>
      <c r="H46" s="10"/>
      <c r="I46"/>
      <c r="J46"/>
      <c r="K46"/>
      <c r="L46"/>
      <c r="M46"/>
      <c r="N46" s="80"/>
    </row>
    <row r="47" spans="1:14" s="9" customFormat="1" ht="10.5" customHeight="1" x14ac:dyDescent="0.2">
      <c r="A47" s="10"/>
      <c r="B47"/>
      <c r="C47"/>
      <c r="D47"/>
      <c r="E47"/>
      <c r="F47"/>
      <c r="G47"/>
      <c r="H47" s="10"/>
      <c r="I47"/>
      <c r="J47"/>
      <c r="K47"/>
      <c r="L47"/>
      <c r="M47"/>
      <c r="N47" s="80"/>
    </row>
    <row r="48" spans="1:14" s="9" customFormat="1" ht="15" x14ac:dyDescent="0.2">
      <c r="A48" s="17" t="s">
        <v>38</v>
      </c>
      <c r="B48"/>
      <c r="C48"/>
      <c r="D48"/>
      <c r="E48"/>
      <c r="F48"/>
      <c r="G48"/>
      <c r="H48" s="10"/>
      <c r="I48"/>
      <c r="J48"/>
      <c r="K48" s="79"/>
      <c r="L48"/>
      <c r="M48"/>
      <c r="N48"/>
    </row>
    <row r="49" spans="1:14" s="9" customFormat="1" ht="6.75" customHeight="1" x14ac:dyDescent="0.2">
      <c r="A49" s="10"/>
      <c r="B49"/>
      <c r="C49"/>
      <c r="D49"/>
      <c r="E49"/>
      <c r="F49"/>
      <c r="G49"/>
      <c r="H49" s="10"/>
      <c r="I49"/>
      <c r="K49"/>
      <c r="L49"/>
      <c r="M49"/>
      <c r="N49"/>
    </row>
    <row r="50" spans="1:14" s="9" customFormat="1" ht="7.5" customHeight="1" x14ac:dyDescent="0.2">
      <c r="A50" s="20"/>
      <c r="B50" s="18"/>
      <c r="C50" s="18"/>
      <c r="D50" s="18"/>
      <c r="E50" s="18"/>
      <c r="F50" s="18"/>
      <c r="G50" s="19"/>
      <c r="H50" s="20"/>
      <c r="I50" s="20"/>
      <c r="J50" s="78"/>
      <c r="K50" s="78"/>
      <c r="L50" s="78"/>
      <c r="M50" s="78"/>
      <c r="N50" s="78"/>
    </row>
    <row r="51" spans="1:14" s="9" customFormat="1" ht="14.25" customHeight="1" x14ac:dyDescent="0.2">
      <c r="A51" s="138" t="s">
        <v>79</v>
      </c>
      <c r="B51" s="138"/>
      <c r="C51" s="138"/>
      <c r="D51" s="138"/>
      <c r="E51" s="138"/>
      <c r="F51" s="138"/>
      <c r="G51" s="138"/>
      <c r="H51" s="138"/>
      <c r="I51" s="138"/>
      <c r="J51" s="138"/>
      <c r="K51" s="138"/>
      <c r="L51" s="138"/>
      <c r="M51" s="138"/>
      <c r="N51" s="104" t="s">
        <v>46</v>
      </c>
    </row>
    <row r="52" spans="1:14" s="9" customFormat="1" ht="7.5" customHeight="1" x14ac:dyDescent="0.2">
      <c r="A52" s="18"/>
      <c r="B52" s="18"/>
      <c r="C52" s="18"/>
      <c r="D52" s="18"/>
      <c r="E52" s="18"/>
      <c r="F52" s="18"/>
      <c r="G52" s="19"/>
      <c r="H52" s="20"/>
      <c r="I52" s="20"/>
      <c r="J52" s="78"/>
      <c r="K52" s="78"/>
      <c r="L52" s="78"/>
      <c r="M52" s="78"/>
      <c r="N52" s="78"/>
    </row>
    <row r="53" spans="1:14" s="9" customFormat="1" ht="32.25" customHeight="1" x14ac:dyDescent="0.2">
      <c r="A53" s="123" t="s">
        <v>80</v>
      </c>
      <c r="B53" s="123"/>
      <c r="C53" s="123"/>
      <c r="D53" s="123"/>
      <c r="E53" s="123"/>
      <c r="F53" s="123"/>
      <c r="G53" s="123"/>
      <c r="H53" s="123"/>
      <c r="I53" s="123"/>
      <c r="J53" s="123"/>
      <c r="K53" s="123"/>
      <c r="L53" s="123"/>
      <c r="M53" s="123"/>
      <c r="N53" s="123"/>
    </row>
    <row r="54" spans="1:14" s="9" customFormat="1" ht="6.75" customHeight="1" x14ac:dyDescent="0.2">
      <c r="A54" s="18"/>
      <c r="B54" s="18"/>
      <c r="C54" s="18"/>
      <c r="D54" s="18"/>
      <c r="E54" s="18"/>
      <c r="F54" s="18"/>
      <c r="G54" s="19"/>
      <c r="H54" s="20"/>
      <c r="I54" s="20"/>
      <c r="J54" s="78"/>
      <c r="K54" s="78"/>
      <c r="L54" s="78"/>
      <c r="M54" s="78"/>
      <c r="N54" s="78"/>
    </row>
    <row r="55" spans="1:14" s="9" customFormat="1" ht="6.75" customHeight="1" x14ac:dyDescent="0.2">
      <c r="A55" s="18"/>
      <c r="B55" s="18"/>
      <c r="C55" s="18"/>
      <c r="D55" s="18"/>
      <c r="E55" s="18"/>
      <c r="F55" s="18"/>
      <c r="G55" s="19"/>
      <c r="H55" s="20"/>
      <c r="I55" s="20"/>
      <c r="J55" s="78"/>
      <c r="K55" s="78"/>
      <c r="L55" s="78"/>
      <c r="M55" s="78"/>
      <c r="N55" s="78"/>
    </row>
    <row r="56" spans="1:14" ht="9" customHeight="1" x14ac:dyDescent="0.2">
      <c r="A56" s="120"/>
      <c r="B56" s="120"/>
      <c r="C56" s="120"/>
      <c r="D56" s="120"/>
      <c r="E56" s="120"/>
      <c r="F56" s="120"/>
      <c r="G56" s="120"/>
      <c r="H56" s="120"/>
      <c r="I56" s="120"/>
      <c r="J56" s="120"/>
      <c r="K56" s="120"/>
      <c r="L56" s="120"/>
      <c r="M56" s="120"/>
      <c r="N56" s="120"/>
    </row>
    <row r="57" spans="1:14" ht="15" x14ac:dyDescent="0.2">
      <c r="A57" s="17" t="s">
        <v>30</v>
      </c>
      <c r="B57" s="120"/>
      <c r="C57" s="120"/>
      <c r="D57" s="120"/>
      <c r="E57" s="120"/>
      <c r="F57" s="120"/>
      <c r="G57" s="120"/>
      <c r="H57" s="120"/>
      <c r="I57" s="120"/>
      <c r="J57" s="120"/>
      <c r="K57" s="120"/>
      <c r="L57" s="120"/>
      <c r="M57" s="120"/>
      <c r="N57" s="120"/>
    </row>
    <row r="58" spans="1:14" ht="6" customHeight="1" x14ac:dyDescent="0.2">
      <c r="A58" s="120"/>
      <c r="B58" s="120"/>
      <c r="C58" s="120"/>
      <c r="D58" s="120"/>
      <c r="E58" s="120"/>
      <c r="F58" s="120"/>
      <c r="G58" s="120"/>
      <c r="H58" s="120"/>
      <c r="I58" s="120"/>
      <c r="J58" s="120"/>
      <c r="K58" s="120"/>
      <c r="L58" s="120"/>
      <c r="M58" s="120"/>
      <c r="N58" s="120"/>
    </row>
    <row r="59" spans="1:14" s="9" customFormat="1" ht="15" customHeight="1" x14ac:dyDescent="0.2">
      <c r="A59" s="123" t="s">
        <v>76</v>
      </c>
      <c r="B59" s="123"/>
      <c r="C59" s="123"/>
      <c r="D59" s="123"/>
      <c r="E59" s="123"/>
      <c r="F59" s="123"/>
      <c r="G59" s="123"/>
      <c r="H59" s="123"/>
      <c r="I59" s="123"/>
      <c r="J59" s="123"/>
      <c r="K59" s="123"/>
      <c r="L59" s="123"/>
      <c r="M59" s="123"/>
      <c r="N59" s="123"/>
    </row>
    <row r="60" spans="1:14" ht="6" customHeight="1" x14ac:dyDescent="0.2">
      <c r="A60" s="120"/>
      <c r="B60" s="120"/>
      <c r="C60" s="120"/>
      <c r="D60" s="120"/>
      <c r="E60" s="120"/>
      <c r="F60" s="120"/>
      <c r="G60" s="120"/>
      <c r="H60" s="120"/>
      <c r="I60" s="120"/>
      <c r="J60" s="120"/>
      <c r="K60" s="120"/>
      <c r="L60" s="120"/>
      <c r="M60" s="120"/>
      <c r="N60" s="120"/>
    </row>
    <row r="61" spans="1:14" ht="14.25" x14ac:dyDescent="0.2">
      <c r="C61" s="126" t="s">
        <v>66</v>
      </c>
      <c r="D61" s="127"/>
      <c r="E61" s="128"/>
      <c r="F61" s="116">
        <f>+D17</f>
        <v>1.5671641791044777</v>
      </c>
      <c r="H61" s="129" t="s">
        <v>31</v>
      </c>
      <c r="I61" s="129"/>
      <c r="J61" s="112" t="s">
        <v>68</v>
      </c>
      <c r="K61" s="126" t="s">
        <v>32</v>
      </c>
      <c r="L61" s="128"/>
      <c r="M61" s="112" t="s">
        <v>33</v>
      </c>
      <c r="N61" s="22"/>
    </row>
    <row r="62" spans="1:14" ht="6" customHeight="1" x14ac:dyDescent="0.2">
      <c r="A62" s="120"/>
      <c r="B62" s="120"/>
      <c r="C62" s="120"/>
      <c r="D62" s="120"/>
      <c r="E62" s="120"/>
      <c r="G62" s="120"/>
      <c r="J62" s="120"/>
      <c r="K62" s="120"/>
      <c r="L62" s="120"/>
      <c r="M62" s="120"/>
      <c r="N62" s="120"/>
    </row>
    <row r="63" spans="1:14" ht="14.25" x14ac:dyDescent="0.2">
      <c r="C63" s="126" t="s">
        <v>42</v>
      </c>
      <c r="D63" s="127"/>
      <c r="E63" s="128"/>
      <c r="F63" s="116">
        <f>+J17</f>
        <v>0.1879573641501695</v>
      </c>
      <c r="H63" s="129" t="s">
        <v>31</v>
      </c>
      <c r="I63" s="129"/>
      <c r="J63" s="112" t="s">
        <v>54</v>
      </c>
      <c r="K63" s="126" t="s">
        <v>32</v>
      </c>
      <c r="L63" s="128"/>
      <c r="M63" s="112" t="s">
        <v>36</v>
      </c>
      <c r="N63" s="22"/>
    </row>
    <row r="64" spans="1:14" ht="12.75" customHeight="1" x14ac:dyDescent="0.2">
      <c r="A64" s="22"/>
      <c r="B64" s="22"/>
      <c r="C64" s="22"/>
      <c r="D64" s="22"/>
      <c r="E64" s="22"/>
      <c r="F64" s="22"/>
      <c r="G64" s="22"/>
      <c r="H64" s="22"/>
      <c r="I64" s="22"/>
      <c r="J64" s="22"/>
      <c r="K64" s="120"/>
      <c r="L64" s="22"/>
      <c r="M64" s="22"/>
      <c r="N64" s="22"/>
    </row>
    <row r="65" spans="1:14" s="9" customFormat="1" ht="15" customHeight="1" x14ac:dyDescent="0.2">
      <c r="A65" s="123" t="s">
        <v>77</v>
      </c>
      <c r="B65" s="123"/>
      <c r="C65" s="123"/>
      <c r="D65" s="123"/>
      <c r="E65" s="123"/>
      <c r="F65" s="123"/>
      <c r="G65" s="123"/>
      <c r="H65" s="123"/>
      <c r="I65" s="123"/>
      <c r="J65" s="123"/>
      <c r="K65" s="123"/>
      <c r="L65" s="123"/>
      <c r="M65" s="123"/>
      <c r="N65" s="123"/>
    </row>
    <row r="66" spans="1:14" ht="6" customHeight="1" x14ac:dyDescent="0.2">
      <c r="A66" s="120"/>
      <c r="B66" s="120"/>
      <c r="C66" s="120"/>
      <c r="D66" s="120"/>
      <c r="E66" s="120"/>
      <c r="F66" s="120"/>
      <c r="G66" s="120"/>
      <c r="H66" s="120"/>
      <c r="I66" s="120"/>
      <c r="J66" s="120"/>
      <c r="K66" s="120"/>
      <c r="L66" s="120"/>
      <c r="M66" s="120"/>
      <c r="N66" s="120"/>
    </row>
    <row r="67" spans="1:14" ht="14.25" x14ac:dyDescent="0.2">
      <c r="A67" t="s">
        <v>62</v>
      </c>
      <c r="C67" s="126" t="s">
        <v>66</v>
      </c>
      <c r="D67" s="127"/>
      <c r="E67" s="128"/>
      <c r="F67" s="116">
        <f>+E20</f>
        <v>0.69921875</v>
      </c>
      <c r="H67" s="129" t="s">
        <v>31</v>
      </c>
      <c r="I67" s="129"/>
      <c r="J67" s="112" t="s">
        <v>61</v>
      </c>
      <c r="K67" s="126" t="s">
        <v>32</v>
      </c>
      <c r="L67" s="128"/>
      <c r="M67" s="112" t="s">
        <v>61</v>
      </c>
      <c r="N67" s="22"/>
    </row>
    <row r="68" spans="1:14" ht="6" customHeight="1" x14ac:dyDescent="0.2">
      <c r="A68" s="120"/>
      <c r="B68" s="120"/>
      <c r="C68" s="120"/>
      <c r="D68" s="120"/>
      <c r="E68" s="120"/>
      <c r="G68" s="120"/>
      <c r="H68" s="120"/>
      <c r="I68" s="120"/>
      <c r="J68" s="120"/>
      <c r="K68" s="120"/>
      <c r="M68" s="120"/>
      <c r="N68" s="120"/>
    </row>
    <row r="69" spans="1:14" ht="14.25" x14ac:dyDescent="0.2">
      <c r="C69" s="126" t="s">
        <v>42</v>
      </c>
      <c r="D69" s="127"/>
      <c r="E69" s="128"/>
      <c r="F69" s="116">
        <f>+N25</f>
        <v>0.20773970610823836</v>
      </c>
      <c r="H69" s="129" t="s">
        <v>31</v>
      </c>
      <c r="I69" s="129"/>
      <c r="J69" s="112" t="s">
        <v>61</v>
      </c>
      <c r="K69" s="126" t="s">
        <v>32</v>
      </c>
      <c r="L69" s="128"/>
      <c r="M69" s="112" t="s">
        <v>61</v>
      </c>
      <c r="N69" s="22"/>
    </row>
    <row r="70" spans="1:14" ht="12.75" customHeight="1" x14ac:dyDescent="0.2">
      <c r="A70" s="22"/>
      <c r="B70" s="22"/>
      <c r="C70" s="22"/>
      <c r="D70" s="22"/>
      <c r="E70" s="22"/>
      <c r="F70" s="22"/>
      <c r="G70" s="22"/>
      <c r="H70" s="22"/>
      <c r="I70" s="22"/>
      <c r="J70" s="120"/>
      <c r="K70" s="120"/>
      <c r="L70" s="22"/>
      <c r="M70" s="22"/>
      <c r="N70" s="22"/>
    </row>
    <row r="71" spans="1:14" ht="15" x14ac:dyDescent="0.25">
      <c r="A71" s="23" t="s">
        <v>56</v>
      </c>
      <c r="B71" s="19"/>
      <c r="C71" s="19"/>
      <c r="D71" s="19"/>
      <c r="E71" s="19"/>
      <c r="F71" s="19"/>
      <c r="G71" s="19"/>
      <c r="H71" s="19"/>
      <c r="I71" s="19"/>
      <c r="J71" s="120"/>
      <c r="K71" s="120"/>
      <c r="L71" s="19"/>
      <c r="M71" s="19"/>
      <c r="N71" s="19"/>
    </row>
    <row r="72" spans="1:14" ht="6.75" customHeight="1" x14ac:dyDescent="0.2">
      <c r="A72" s="24"/>
      <c r="B72" s="24"/>
      <c r="C72" s="24"/>
      <c r="D72" s="24"/>
      <c r="E72" s="24"/>
      <c r="F72" s="24"/>
      <c r="G72" s="24"/>
      <c r="H72" s="24"/>
      <c r="I72" s="24"/>
      <c r="J72" s="24"/>
      <c r="K72" s="24"/>
      <c r="L72" s="24"/>
      <c r="M72" s="24"/>
      <c r="N72" s="24"/>
    </row>
    <row r="73" spans="1:14" s="9" customFormat="1" ht="104.25" customHeight="1" x14ac:dyDescent="0.2">
      <c r="A73" s="123" t="s">
        <v>78</v>
      </c>
      <c r="B73" s="123"/>
      <c r="C73" s="123"/>
      <c r="D73" s="123"/>
      <c r="E73" s="123"/>
      <c r="F73" s="123"/>
      <c r="G73" s="123"/>
      <c r="H73" s="123"/>
      <c r="I73" s="123"/>
      <c r="J73" s="123"/>
      <c r="K73" s="123"/>
      <c r="L73" s="123"/>
      <c r="M73" s="123"/>
      <c r="N73" s="123"/>
    </row>
    <row r="74" spans="1:14" s="9" customFormat="1" ht="7.9" customHeight="1" x14ac:dyDescent="0.2">
      <c r="A74" s="120"/>
      <c r="B74" s="120"/>
      <c r="C74" s="120"/>
      <c r="D74" s="120"/>
      <c r="E74" s="120"/>
      <c r="F74" s="120"/>
      <c r="G74" s="120"/>
      <c r="H74" s="120"/>
      <c r="I74" s="120"/>
      <c r="J74" s="120"/>
      <c r="K74" s="120"/>
      <c r="L74" s="120"/>
      <c r="M74" s="120"/>
      <c r="N74" s="120"/>
    </row>
    <row r="75" spans="1:14" ht="15" x14ac:dyDescent="0.25">
      <c r="A75" s="23" t="s">
        <v>15</v>
      </c>
      <c r="B75" s="19"/>
      <c r="C75" s="19"/>
      <c r="D75" s="19"/>
      <c r="E75" s="19"/>
      <c r="F75" s="19"/>
      <c r="G75" s="19"/>
      <c r="H75" s="19"/>
      <c r="I75" s="19"/>
      <c r="J75" s="19"/>
      <c r="K75" s="19"/>
      <c r="L75" s="19"/>
      <c r="M75" s="19"/>
      <c r="N75" s="19"/>
    </row>
    <row r="76" spans="1:14" ht="6.75" customHeight="1" x14ac:dyDescent="0.2">
      <c r="A76" s="24"/>
      <c r="B76" s="24"/>
      <c r="C76" s="24"/>
      <c r="D76" s="24"/>
      <c r="E76" s="24"/>
      <c r="F76" s="24"/>
      <c r="G76" s="24"/>
      <c r="H76" s="24"/>
      <c r="I76" s="24"/>
      <c r="J76" s="24"/>
      <c r="K76" s="24"/>
      <c r="L76" s="24"/>
      <c r="M76" s="24"/>
      <c r="N76" s="24"/>
    </row>
    <row r="77" spans="1:14" s="9" customFormat="1" ht="45.6" customHeight="1" x14ac:dyDescent="0.2">
      <c r="A77" s="124" t="s">
        <v>43</v>
      </c>
      <c r="B77" s="124"/>
      <c r="C77" s="124"/>
      <c r="D77" s="124"/>
      <c r="E77" s="124"/>
      <c r="F77" s="124"/>
      <c r="G77" s="124"/>
      <c r="H77" s="124"/>
      <c r="I77" s="124"/>
      <c r="J77" s="124"/>
      <c r="K77" s="124"/>
      <c r="L77" s="124"/>
      <c r="M77" s="124"/>
      <c r="N77" s="124"/>
    </row>
    <row r="78" spans="1:14" x14ac:dyDescent="0.2">
      <c r="A78" s="125" t="s">
        <v>57</v>
      </c>
      <c r="B78" s="125"/>
      <c r="C78" s="125"/>
      <c r="D78" s="125"/>
      <c r="E78" s="125"/>
      <c r="F78" s="125"/>
      <c r="G78" s="125"/>
      <c r="H78" s="125"/>
      <c r="I78" s="125"/>
      <c r="J78" s="125"/>
      <c r="K78" s="125"/>
      <c r="L78" s="125"/>
      <c r="M78" s="125"/>
      <c r="N78" s="125"/>
    </row>
    <row r="79" spans="1:14" ht="5.25" customHeight="1" x14ac:dyDescent="0.2">
      <c r="A79" s="24"/>
      <c r="B79" s="24"/>
      <c r="C79" s="24"/>
      <c r="D79" s="24"/>
      <c r="E79" s="24"/>
      <c r="F79" s="24"/>
      <c r="G79" s="24"/>
      <c r="H79" s="24"/>
      <c r="I79" s="24"/>
      <c r="J79" s="24"/>
      <c r="K79" s="24"/>
      <c r="L79" s="24"/>
      <c r="M79" s="24"/>
      <c r="N79" s="24"/>
    </row>
    <row r="80" spans="1:14" ht="18" customHeight="1" x14ac:dyDescent="0.2">
      <c r="A80" s="124" t="s">
        <v>58</v>
      </c>
      <c r="B80" s="124"/>
      <c r="C80" s="124"/>
      <c r="D80" s="124"/>
      <c r="E80" s="124"/>
      <c r="F80" s="124"/>
      <c r="G80" s="124"/>
      <c r="H80" s="124"/>
      <c r="I80" s="124"/>
      <c r="J80" s="124"/>
      <c r="K80" s="124"/>
      <c r="L80" s="124"/>
      <c r="M80" s="124"/>
      <c r="N80" s="124"/>
    </row>
    <row r="81" spans="1:14" ht="4.5" customHeight="1" x14ac:dyDescent="0.2">
      <c r="A81" s="120"/>
      <c r="B81" s="120"/>
      <c r="C81" s="120"/>
      <c r="D81" s="120"/>
      <c r="E81" s="120"/>
      <c r="F81" s="120"/>
      <c r="G81" s="120"/>
      <c r="H81" s="120"/>
      <c r="I81" s="120"/>
      <c r="J81" s="120"/>
      <c r="K81" s="120"/>
      <c r="L81" s="120"/>
      <c r="M81" s="120"/>
      <c r="N81" s="120"/>
    </row>
    <row r="82" spans="1:14" ht="14.25" x14ac:dyDescent="0.2">
      <c r="A82" s="24" t="s">
        <v>59</v>
      </c>
      <c r="B82" s="24"/>
      <c r="C82" s="24"/>
      <c r="D82" s="24"/>
      <c r="E82" s="24"/>
      <c r="F82" s="24"/>
      <c r="G82" s="24"/>
      <c r="H82" s="24"/>
      <c r="I82" s="24"/>
      <c r="J82" s="24"/>
      <c r="K82" s="24"/>
      <c r="L82" s="24"/>
      <c r="M82" s="24"/>
      <c r="N82" s="24"/>
    </row>
    <row r="83" spans="1:14" ht="14.25" x14ac:dyDescent="0.2">
      <c r="A83" s="25" t="s">
        <v>16</v>
      </c>
      <c r="B83" s="25"/>
      <c r="C83" s="26"/>
      <c r="D83" s="26"/>
      <c r="E83" s="26"/>
      <c r="F83" s="26"/>
      <c r="G83" s="26"/>
      <c r="H83" s="26"/>
      <c r="I83" s="26"/>
      <c r="J83" s="26"/>
      <c r="K83" s="26"/>
      <c r="L83" s="26"/>
      <c r="M83" s="26"/>
      <c r="N83" s="26"/>
    </row>
    <row r="84" spans="1:14" ht="5.45" customHeight="1" x14ac:dyDescent="0.2">
      <c r="A84" s="27"/>
      <c r="B84" s="27"/>
      <c r="C84" s="28"/>
      <c r="D84" s="28"/>
      <c r="E84" s="28"/>
      <c r="F84" s="28"/>
      <c r="G84" s="28"/>
      <c r="H84" s="28"/>
      <c r="I84" s="28"/>
      <c r="J84" s="28"/>
      <c r="K84" s="28"/>
      <c r="L84" s="28"/>
      <c r="M84" s="28"/>
      <c r="N84" s="28"/>
    </row>
    <row r="85" spans="1:14" ht="14.25" x14ac:dyDescent="0.2">
      <c r="A85" s="117" t="s">
        <v>17</v>
      </c>
      <c r="B85" s="118"/>
      <c r="C85" s="118"/>
      <c r="D85" s="118"/>
      <c r="E85" s="118"/>
      <c r="F85" s="118"/>
      <c r="G85" s="19"/>
      <c r="H85" s="19"/>
      <c r="I85" s="19"/>
      <c r="J85" s="19"/>
      <c r="K85" s="19"/>
      <c r="L85" s="19"/>
      <c r="M85" s="19"/>
      <c r="N85" s="19"/>
    </row>
    <row r="86" spans="1:14" ht="6.75" customHeight="1" x14ac:dyDescent="0.2">
      <c r="A86" s="118"/>
      <c r="B86" s="118"/>
      <c r="C86" s="118"/>
      <c r="D86" s="118"/>
      <c r="E86" s="118"/>
      <c r="F86" s="118"/>
      <c r="G86" s="19"/>
      <c r="H86" s="19"/>
      <c r="I86" s="19"/>
      <c r="J86" s="19"/>
      <c r="K86" s="19"/>
      <c r="L86" s="19"/>
      <c r="M86" s="19"/>
      <c r="N86" s="19"/>
    </row>
    <row r="87" spans="1:14" ht="14.25" x14ac:dyDescent="0.2">
      <c r="A87" s="119" t="s">
        <v>71</v>
      </c>
      <c r="B87" s="119"/>
      <c r="C87" s="119"/>
      <c r="D87" s="119"/>
      <c r="E87" s="119"/>
      <c r="F87" s="119"/>
      <c r="G87" s="24"/>
      <c r="H87" s="24"/>
      <c r="I87" s="24"/>
      <c r="J87" s="24"/>
      <c r="K87" s="24"/>
      <c r="L87" s="24"/>
      <c r="M87" s="24"/>
      <c r="N87" s="24"/>
    </row>
    <row r="88" spans="1:14" ht="14.25" x14ac:dyDescent="0.2">
      <c r="A88" s="119" t="s">
        <v>75</v>
      </c>
      <c r="B88" s="119"/>
      <c r="C88" s="119"/>
      <c r="D88" s="119"/>
      <c r="E88" s="119"/>
      <c r="F88" s="119"/>
      <c r="G88" s="24"/>
      <c r="H88" s="24"/>
      <c r="I88" s="24"/>
      <c r="J88" s="24"/>
      <c r="K88" s="24"/>
      <c r="L88" s="24"/>
      <c r="M88" s="24"/>
      <c r="N88" s="24"/>
    </row>
    <row r="89" spans="1:14" ht="6" customHeight="1" x14ac:dyDescent="0.2">
      <c r="A89" s="19"/>
      <c r="B89" s="19"/>
      <c r="C89" s="19"/>
      <c r="D89" s="19"/>
      <c r="E89" s="19"/>
      <c r="F89" s="19"/>
      <c r="G89" s="19"/>
      <c r="H89" s="19"/>
      <c r="I89" s="19"/>
      <c r="J89" s="19"/>
      <c r="K89" s="19"/>
      <c r="L89" s="19"/>
      <c r="M89" s="19"/>
      <c r="N89" s="19"/>
    </row>
    <row r="90" spans="1:14" ht="14.25" x14ac:dyDescent="0.2">
      <c r="A90" s="19"/>
      <c r="B90" s="19"/>
      <c r="C90" s="19"/>
      <c r="D90" s="19"/>
      <c r="E90" s="19"/>
      <c r="F90" s="19"/>
      <c r="G90" s="19"/>
      <c r="H90" s="19"/>
      <c r="I90" s="29"/>
      <c r="J90" s="29"/>
      <c r="K90" s="29"/>
      <c r="L90" s="29"/>
      <c r="M90" s="11"/>
      <c r="N90" s="29" t="s">
        <v>18</v>
      </c>
    </row>
    <row r="91" spans="1:14" ht="14.25" x14ac:dyDescent="0.2">
      <c r="A91" s="19"/>
      <c r="B91" s="19"/>
      <c r="C91" s="19"/>
      <c r="D91" s="19"/>
      <c r="E91" s="19"/>
      <c r="F91" s="19"/>
      <c r="G91" s="19"/>
      <c r="H91" s="19"/>
      <c r="I91" s="30"/>
      <c r="J91" s="30"/>
      <c r="K91" s="30"/>
      <c r="L91" s="30"/>
      <c r="M91" s="31" t="s">
        <v>19</v>
      </c>
      <c r="N91" s="32">
        <v>44389</v>
      </c>
    </row>
  </sheetData>
  <mergeCells count="41">
    <mergeCell ref="E6:F6"/>
    <mergeCell ref="A10:N10"/>
    <mergeCell ref="B13:F13"/>
    <mergeCell ref="H13:N13"/>
    <mergeCell ref="A21:C22"/>
    <mergeCell ref="D21:E21"/>
    <mergeCell ref="H21:J22"/>
    <mergeCell ref="K21:M21"/>
    <mergeCell ref="D22:E22"/>
    <mergeCell ref="K22:M22"/>
    <mergeCell ref="B24:E24"/>
    <mergeCell ref="J24:M24"/>
    <mergeCell ref="B40:C40"/>
    <mergeCell ref="D40:F40"/>
    <mergeCell ref="B41:C41"/>
    <mergeCell ref="E41:F43"/>
    <mergeCell ref="B42:C42"/>
    <mergeCell ref="B43:C43"/>
    <mergeCell ref="B44:C44"/>
    <mergeCell ref="E44:F45"/>
    <mergeCell ref="B45:C45"/>
    <mergeCell ref="A51:M51"/>
    <mergeCell ref="A53:N53"/>
    <mergeCell ref="A59:N59"/>
    <mergeCell ref="C61:E61"/>
    <mergeCell ref="H61:I61"/>
    <mergeCell ref="K61:L61"/>
    <mergeCell ref="C63:E63"/>
    <mergeCell ref="H63:I63"/>
    <mergeCell ref="K63:L63"/>
    <mergeCell ref="A73:N73"/>
    <mergeCell ref="A77:N77"/>
    <mergeCell ref="A78:N78"/>
    <mergeCell ref="A80:N80"/>
    <mergeCell ref="A65:N65"/>
    <mergeCell ref="C67:E67"/>
    <mergeCell ref="H67:I67"/>
    <mergeCell ref="K67:L67"/>
    <mergeCell ref="C69:E69"/>
    <mergeCell ref="H69:I69"/>
    <mergeCell ref="K69:L69"/>
  </mergeCells>
  <hyperlinks>
    <hyperlink ref="A78:N78" r:id="rId1" display="2. Ver &quot;Relación por meses de los procesos de contratación en ejecución&quot; en https://www.minenergia.gov.co/en/contratos-en-curso (clic aquí)" xr:uid="{6048A9B7-C3FB-4502-88CD-0C11CE5D8FE5}"/>
    <hyperlink ref="I78" r:id="rId2" display="Ver &quot;Relación por meses de los procesos de contratación en ejecución&quot; en https://www.minminas.gov.co/en/contratos-en-curso (clic aquí)" xr:uid="{DB8A8102-0F24-4BE1-8B97-A3CC6617B0DB}"/>
    <hyperlink ref="J78" r:id="rId3" display="Ver &quot;Relación por meses de los procesos de contratación en ejecución&quot; en https://www.minminas.gov.co/en/contratos-en-curso (clic aquí)" xr:uid="{60074F06-CDA7-4C11-8437-CA7F68A3BF01}"/>
  </hyperlinks>
  <printOptions horizontalCentered="1"/>
  <pageMargins left="0.70866141732283472" right="0.70866141732283472" top="0.74803149606299213" bottom="0.74803149606299213" header="0.31496062992125984" footer="0.31496062992125984"/>
  <pageSetup scale="77" fitToHeight="0" orientation="landscape" horizontalDpi="4294967294" verticalDpi="4294967294" r:id="rId4"/>
  <headerFooter>
    <oddFooter>&amp;RPág. &amp;P de &amp;N</oddFooter>
  </headerFooter>
  <rowBreaks count="1" manualBreakCount="1">
    <brk id="46" max="1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9"/>
  <sheetViews>
    <sheetView showGridLines="0" topLeftCell="A55" zoomScaleNormal="100" zoomScaleSheetLayoutView="110" workbookViewId="0">
      <selection activeCell="A63" sqref="A63:N63"/>
    </sheetView>
  </sheetViews>
  <sheetFormatPr baseColWidth="10" defaultRowHeight="12.75" x14ac:dyDescent="0.2"/>
  <cols>
    <col min="1" max="1" width="11.7109375" customWidth="1"/>
    <col min="2" max="2" width="12.28515625" customWidth="1"/>
    <col min="3" max="3" width="10.7109375" customWidth="1"/>
    <col min="4" max="4" width="12.28515625" customWidth="1"/>
    <col min="5" max="6" width="10.7109375" customWidth="1"/>
    <col min="7" max="7" width="3.28515625" customWidth="1"/>
    <col min="8" max="8" width="14.5703125" customWidth="1"/>
    <col min="9" max="9" width="12.85546875" customWidth="1"/>
    <col min="10" max="10" width="12.7109375" customWidth="1"/>
    <col min="11" max="11" width="10.42578125" customWidth="1"/>
    <col min="12" max="12" width="12.28515625" customWidth="1"/>
    <col min="13" max="13" width="14.28515625" customWidth="1"/>
    <col min="14" max="14" width="12" customWidth="1"/>
    <col min="15" max="15" width="15.7109375" bestFit="1" customWidth="1"/>
    <col min="16" max="16" width="27.7109375" customWidth="1"/>
    <col min="17" max="17" width="15.7109375" customWidth="1"/>
    <col min="18" max="18" width="15.85546875" bestFit="1" customWidth="1"/>
    <col min="19" max="19" width="83.7109375" bestFit="1" customWidth="1"/>
  </cols>
  <sheetData>
    <row r="1" spans="1:14" x14ac:dyDescent="0.2">
      <c r="I1" s="5" t="s">
        <v>2</v>
      </c>
      <c r="J1" s="1"/>
      <c r="K1" s="1"/>
      <c r="L1" s="1"/>
      <c r="M1" s="2" t="s">
        <v>70</v>
      </c>
      <c r="N1" s="3" t="s">
        <v>0</v>
      </c>
    </row>
    <row r="2" spans="1:14" x14ac:dyDescent="0.2">
      <c r="I2" s="5" t="s">
        <v>64</v>
      </c>
      <c r="M2" s="2" t="s">
        <v>1</v>
      </c>
      <c r="N2" s="107">
        <v>44286</v>
      </c>
    </row>
    <row r="3" spans="1:14" s="4" customFormat="1" x14ac:dyDescent="0.2">
      <c r="C3"/>
      <c r="D3"/>
      <c r="E3"/>
      <c r="F3"/>
      <c r="G3"/>
      <c r="I3" s="16"/>
    </row>
    <row r="4" spans="1:14" x14ac:dyDescent="0.2">
      <c r="I4" s="106" t="s">
        <v>65</v>
      </c>
    </row>
    <row r="5" spans="1:14" x14ac:dyDescent="0.2">
      <c r="B5" s="8"/>
      <c r="C5" s="8"/>
      <c r="D5" s="8"/>
      <c r="E5" s="8"/>
      <c r="F5" s="8"/>
      <c r="G5" s="8"/>
      <c r="H5" s="8"/>
      <c r="I5" s="8"/>
      <c r="J5" s="8"/>
      <c r="K5" s="8"/>
      <c r="L5" s="8"/>
      <c r="M5" s="8"/>
      <c r="N5" s="80" t="s">
        <v>28</v>
      </c>
    </row>
    <row r="6" spans="1:14" x14ac:dyDescent="0.2">
      <c r="A6" s="6" t="s">
        <v>3</v>
      </c>
      <c r="B6" s="114">
        <v>2021</v>
      </c>
      <c r="D6" s="15" t="s">
        <v>22</v>
      </c>
      <c r="E6" s="152">
        <v>294022196825</v>
      </c>
      <c r="F6" s="153"/>
      <c r="J6" s="14" t="s">
        <v>4</v>
      </c>
      <c r="K6" s="114" t="s">
        <v>5</v>
      </c>
      <c r="L6" s="6" t="s">
        <v>6</v>
      </c>
      <c r="M6" s="6" t="s">
        <v>7</v>
      </c>
      <c r="N6" s="6" t="s">
        <v>8</v>
      </c>
    </row>
    <row r="7" spans="1:14" x14ac:dyDescent="0.2">
      <c r="A7" s="7"/>
      <c r="B7" s="7"/>
      <c r="E7" s="16"/>
      <c r="F7" s="108"/>
      <c r="G7" s="7"/>
      <c r="J7" s="14" t="s">
        <v>29</v>
      </c>
      <c r="K7" s="122">
        <f>+E6/1000000</f>
        <v>294022.19682499999</v>
      </c>
      <c r="L7" s="77"/>
      <c r="M7" s="77"/>
      <c r="N7" s="77"/>
    </row>
    <row r="8" spans="1:14" x14ac:dyDescent="0.2">
      <c r="B8" s="8"/>
      <c r="C8" s="8"/>
      <c r="D8" s="8"/>
      <c r="E8" s="8"/>
      <c r="F8" s="8"/>
      <c r="G8" s="8"/>
      <c r="H8" s="8"/>
      <c r="I8" s="8"/>
      <c r="J8" s="81" t="s">
        <v>14</v>
      </c>
      <c r="K8" s="8"/>
      <c r="L8" s="8"/>
      <c r="M8" s="8"/>
    </row>
    <row r="9" spans="1:14" ht="5.25" customHeight="1" x14ac:dyDescent="0.2">
      <c r="B9" s="8"/>
      <c r="C9" s="8"/>
      <c r="D9" s="8"/>
      <c r="E9" s="8"/>
      <c r="F9" s="8"/>
      <c r="G9" s="8"/>
      <c r="H9" s="8"/>
      <c r="I9" s="8"/>
      <c r="J9" s="8"/>
      <c r="K9" s="8"/>
      <c r="L9" s="8"/>
      <c r="M9" s="8"/>
      <c r="N9" s="10"/>
    </row>
    <row r="10" spans="1:14" ht="28.5" customHeight="1" x14ac:dyDescent="0.2">
      <c r="A10" s="123" t="s">
        <v>23</v>
      </c>
      <c r="B10" s="123"/>
      <c r="C10" s="123"/>
      <c r="D10" s="123"/>
      <c r="E10" s="123"/>
      <c r="F10" s="123"/>
      <c r="G10" s="123"/>
      <c r="H10" s="123"/>
      <c r="I10" s="123"/>
      <c r="J10" s="123"/>
      <c r="K10" s="123"/>
      <c r="L10" s="123"/>
      <c r="M10" s="123"/>
      <c r="N10" s="123"/>
    </row>
    <row r="11" spans="1:14" ht="6" customHeight="1" x14ac:dyDescent="0.2">
      <c r="A11" s="33"/>
      <c r="B11" s="33"/>
      <c r="C11" s="33"/>
      <c r="D11" s="33"/>
      <c r="E11" s="33"/>
      <c r="F11" s="33"/>
      <c r="G11" s="33"/>
      <c r="H11" s="33"/>
      <c r="I11" s="33"/>
      <c r="J11" s="33"/>
      <c r="K11" s="33"/>
      <c r="L11" s="33"/>
      <c r="M11" s="33"/>
      <c r="N11" s="33"/>
    </row>
    <row r="12" spans="1:14" ht="13.5" thickBot="1" x14ac:dyDescent="0.25">
      <c r="A12" s="103" t="s">
        <v>14</v>
      </c>
      <c r="B12" s="84"/>
      <c r="C12" s="84"/>
      <c r="D12" s="84"/>
      <c r="E12" s="84"/>
      <c r="F12" s="84"/>
      <c r="H12" s="103" t="s">
        <v>14</v>
      </c>
      <c r="N12" s="83" t="s">
        <v>28</v>
      </c>
    </row>
    <row r="13" spans="1:14" ht="13.5" thickBot="1" x14ac:dyDescent="0.25">
      <c r="A13" s="103"/>
      <c r="B13" s="154" t="s">
        <v>26</v>
      </c>
      <c r="C13" s="155"/>
      <c r="D13" s="155"/>
      <c r="E13" s="155"/>
      <c r="F13" s="156"/>
      <c r="H13" s="157" t="s">
        <v>49</v>
      </c>
      <c r="I13" s="158"/>
      <c r="J13" s="158"/>
      <c r="K13" s="158"/>
      <c r="L13" s="158"/>
      <c r="M13" s="158"/>
      <c r="N13" s="159"/>
    </row>
    <row r="14" spans="1:14" s="64" customFormat="1" ht="9" thickBot="1" x14ac:dyDescent="0.2">
      <c r="A14" s="86"/>
      <c r="B14" s="87">
        <v>1</v>
      </c>
      <c r="C14" s="88">
        <v>2</v>
      </c>
      <c r="D14" s="88">
        <v>3</v>
      </c>
      <c r="E14" s="88">
        <v>4</v>
      </c>
      <c r="F14" s="89">
        <v>5</v>
      </c>
      <c r="H14" s="65">
        <v>1</v>
      </c>
      <c r="I14" s="66">
        <v>2</v>
      </c>
      <c r="J14" s="66">
        <v>3</v>
      </c>
      <c r="K14" s="68">
        <v>4</v>
      </c>
      <c r="L14" s="66">
        <v>5</v>
      </c>
      <c r="M14" s="66">
        <v>6</v>
      </c>
      <c r="N14" s="67">
        <v>7</v>
      </c>
    </row>
    <row r="15" spans="1:14" ht="38.25" x14ac:dyDescent="0.2">
      <c r="A15" s="45" t="s">
        <v>9</v>
      </c>
      <c r="B15" s="51" t="s">
        <v>20</v>
      </c>
      <c r="C15" s="52" t="s">
        <v>11</v>
      </c>
      <c r="D15" s="52" t="s">
        <v>25</v>
      </c>
      <c r="E15" s="54" t="s">
        <v>10</v>
      </c>
      <c r="F15" s="62" t="s">
        <v>12</v>
      </c>
      <c r="H15" s="51" t="s">
        <v>44</v>
      </c>
      <c r="I15" s="52" t="s">
        <v>21</v>
      </c>
      <c r="J15" s="52" t="s">
        <v>25</v>
      </c>
      <c r="K15" s="53" t="s">
        <v>10</v>
      </c>
      <c r="L15" s="52" t="s">
        <v>13</v>
      </c>
      <c r="M15" s="52" t="s">
        <v>37</v>
      </c>
      <c r="N15" s="54" t="s">
        <v>27</v>
      </c>
    </row>
    <row r="16" spans="1:14" ht="27" customHeight="1" x14ac:dyDescent="0.2">
      <c r="A16" s="46" t="s">
        <v>5</v>
      </c>
      <c r="B16" s="36">
        <v>619</v>
      </c>
      <c r="C16" s="37">
        <v>432</v>
      </c>
      <c r="D16" s="40">
        <f>+C16/B16</f>
        <v>0.69789983844911152</v>
      </c>
      <c r="E16" s="60">
        <f>+C16/B20</f>
        <v>0.55958549222797926</v>
      </c>
      <c r="F16" s="57">
        <v>8</v>
      </c>
      <c r="H16" s="69">
        <v>103003.35686699999</v>
      </c>
      <c r="I16" s="70">
        <v>36814.571555399998</v>
      </c>
      <c r="J16" s="42">
        <f>+I16/H16</f>
        <v>0.3574113764363594</v>
      </c>
      <c r="K16" s="44">
        <f>+I16/H20</f>
        <v>0.12521017784691874</v>
      </c>
      <c r="L16" s="70">
        <v>0</v>
      </c>
      <c r="M16" s="70">
        <f>+I16+L16</f>
        <v>36814.571555399998</v>
      </c>
      <c r="N16" s="12">
        <f>+M16/H20</f>
        <v>0.12521017784691874</v>
      </c>
    </row>
    <row r="17" spans="1:14" ht="27" customHeight="1" x14ac:dyDescent="0.2">
      <c r="A17" s="13" t="s">
        <v>6</v>
      </c>
      <c r="B17" s="36">
        <v>69</v>
      </c>
      <c r="C17" s="37">
        <v>0</v>
      </c>
      <c r="D17" s="40">
        <f t="shared" ref="D17:D19" si="0">+C17/B17</f>
        <v>0</v>
      </c>
      <c r="E17" s="60">
        <f>+(C17+C16)/B20</f>
        <v>0.55958549222797926</v>
      </c>
      <c r="F17" s="57"/>
      <c r="H17" s="69">
        <v>128773.357613</v>
      </c>
      <c r="I17" s="70"/>
      <c r="J17" s="42">
        <f t="shared" ref="J17:J19" si="1">+I17/H17</f>
        <v>0</v>
      </c>
      <c r="K17" s="44">
        <f>+(I17+I16)/H20</f>
        <v>0.12521017784691874</v>
      </c>
      <c r="L17" s="70">
        <v>0</v>
      </c>
      <c r="M17" s="70">
        <f>+M16+I17+L17</f>
        <v>36814.571555399998</v>
      </c>
      <c r="N17" s="12">
        <f>+M17/H20</f>
        <v>0.12521017784691874</v>
      </c>
    </row>
    <row r="18" spans="1:14" s="9" customFormat="1" ht="27" customHeight="1" x14ac:dyDescent="0.2">
      <c r="A18" s="13" t="s">
        <v>7</v>
      </c>
      <c r="B18" s="36">
        <v>68</v>
      </c>
      <c r="C18" s="37">
        <v>0</v>
      </c>
      <c r="D18" s="40">
        <f t="shared" si="0"/>
        <v>0</v>
      </c>
      <c r="E18" s="60">
        <f>+(C18+C17+C16)/B20</f>
        <v>0.55958549222797926</v>
      </c>
      <c r="F18" s="57"/>
      <c r="G18"/>
      <c r="H18" s="69">
        <v>4810.3106529999995</v>
      </c>
      <c r="I18" s="71"/>
      <c r="J18" s="42">
        <f t="shared" si="1"/>
        <v>0</v>
      </c>
      <c r="K18" s="44">
        <f>+(I18+I17+I16)/H20</f>
        <v>0.12521017784691874</v>
      </c>
      <c r="L18" s="70">
        <v>0</v>
      </c>
      <c r="M18" s="70">
        <f t="shared" ref="M18:M19" si="2">+M17+I18+L18</f>
        <v>36814.571555399998</v>
      </c>
      <c r="N18" s="12">
        <f>+M18/H20</f>
        <v>0.12521017784691874</v>
      </c>
    </row>
    <row r="19" spans="1:14" s="9" customFormat="1" ht="27" customHeight="1" thickBot="1" x14ac:dyDescent="0.25">
      <c r="A19" s="34" t="s">
        <v>8</v>
      </c>
      <c r="B19" s="38">
        <v>16</v>
      </c>
      <c r="C19" s="39">
        <v>0</v>
      </c>
      <c r="D19" s="41">
        <f t="shared" si="0"/>
        <v>0</v>
      </c>
      <c r="E19" s="61">
        <f>+(C19+C18+C17+C16)/B20</f>
        <v>0.55958549222797926</v>
      </c>
      <c r="F19" s="58"/>
      <c r="G19"/>
      <c r="H19" s="72">
        <v>57435.171692000004</v>
      </c>
      <c r="I19" s="73">
        <v>0</v>
      </c>
      <c r="J19" s="43">
        <f t="shared" si="1"/>
        <v>0</v>
      </c>
      <c r="K19" s="55">
        <f>+(I19+I18+I17+I16)/H20</f>
        <v>0.12521017784691874</v>
      </c>
      <c r="L19" s="73">
        <v>0</v>
      </c>
      <c r="M19" s="73">
        <f t="shared" si="2"/>
        <v>36814.571555399998</v>
      </c>
      <c r="N19" s="35">
        <f>+M19/H20</f>
        <v>0.12521017784691874</v>
      </c>
    </row>
    <row r="20" spans="1:14" s="9" customFormat="1" ht="28.5" customHeight="1" thickBot="1" x14ac:dyDescent="0.25">
      <c r="A20" s="47" t="s">
        <v>24</v>
      </c>
      <c r="B20" s="48">
        <f>SUM(B16:B19)</f>
        <v>772</v>
      </c>
      <c r="C20" s="49">
        <f>SUM(C16:C19)</f>
        <v>432</v>
      </c>
      <c r="D20" s="56" t="s">
        <v>25</v>
      </c>
      <c r="E20" s="97">
        <f>+C20/B20</f>
        <v>0.55958549222797926</v>
      </c>
      <c r="F20" s="59">
        <f>SUM(F16:F19)</f>
        <v>8</v>
      </c>
      <c r="G20"/>
      <c r="H20" s="74">
        <f>SUM(H16:H19)</f>
        <v>294022.19682499999</v>
      </c>
      <c r="I20" s="75">
        <f>SUM(I16:I19)</f>
        <v>36814.571555399998</v>
      </c>
      <c r="J20" s="56" t="s">
        <v>25</v>
      </c>
      <c r="K20" s="50">
        <f>+I20/H20</f>
        <v>0.12521017784691874</v>
      </c>
      <c r="L20" s="75">
        <f t="shared" ref="L20" si="3">SUM(L16:L19)</f>
        <v>0</v>
      </c>
      <c r="M20" s="76">
        <f>+I20+L20</f>
        <v>36814.571555399998</v>
      </c>
      <c r="N20" s="63">
        <f>+(L20+I20)/H20</f>
        <v>0.12521017784691874</v>
      </c>
    </row>
    <row r="21" spans="1:14" s="9" customFormat="1" ht="12.75" customHeight="1" x14ac:dyDescent="0.2">
      <c r="A21" s="160" t="s">
        <v>48</v>
      </c>
      <c r="B21" s="160"/>
      <c r="C21" s="160"/>
      <c r="D21" s="162" t="s">
        <v>11</v>
      </c>
      <c r="E21" s="162"/>
      <c r="F21" s="99"/>
      <c r="G21" s="98"/>
      <c r="H21" s="163" t="s">
        <v>47</v>
      </c>
      <c r="I21" s="163"/>
      <c r="J21" s="163"/>
      <c r="K21" s="165" t="s">
        <v>45</v>
      </c>
      <c r="L21" s="165"/>
      <c r="M21" s="165"/>
      <c r="N21" s="101"/>
    </row>
    <row r="22" spans="1:14" s="9" customFormat="1" ht="12.75" customHeight="1" x14ac:dyDescent="0.2">
      <c r="A22" s="161"/>
      <c r="B22" s="161"/>
      <c r="C22" s="161"/>
      <c r="D22" s="166" t="s">
        <v>20</v>
      </c>
      <c r="E22" s="166"/>
      <c r="F22" s="100"/>
      <c r="G22" s="98"/>
      <c r="H22" s="164"/>
      <c r="I22" s="164"/>
      <c r="J22" s="164"/>
      <c r="K22" s="167" t="s">
        <v>44</v>
      </c>
      <c r="L22" s="167"/>
      <c r="M22" s="167"/>
      <c r="N22" s="102"/>
    </row>
    <row r="23" spans="1:14" s="9" customFormat="1" x14ac:dyDescent="0.2">
      <c r="A23" s="85"/>
      <c r="B23" s="84"/>
      <c r="C23" s="84"/>
      <c r="D23" s="84"/>
      <c r="E23" s="84"/>
      <c r="F23" s="84"/>
      <c r="G23"/>
      <c r="H23" s="10"/>
      <c r="I23"/>
      <c r="J23"/>
      <c r="K23"/>
      <c r="L23"/>
      <c r="M23"/>
      <c r="N23"/>
    </row>
    <row r="24" spans="1:14" s="9" customFormat="1" x14ac:dyDescent="0.2">
      <c r="B24" s="139" t="s">
        <v>26</v>
      </c>
      <c r="C24" s="139"/>
      <c r="D24" s="139"/>
      <c r="E24" s="139"/>
      <c r="G24"/>
      <c r="H24" s="10"/>
      <c r="I24"/>
      <c r="J24" s="139" t="s">
        <v>42</v>
      </c>
      <c r="K24" s="139"/>
      <c r="L24" s="139"/>
      <c r="M24" s="139"/>
      <c r="N24"/>
    </row>
    <row r="25" spans="1:14" s="9" customFormat="1" ht="22.5" customHeight="1" x14ac:dyDescent="0.2">
      <c r="A25" s="109" t="s">
        <v>41</v>
      </c>
      <c r="B25" s="111" t="s">
        <v>4</v>
      </c>
      <c r="C25" s="113">
        <f>+D16</f>
        <v>0.69789983844911152</v>
      </c>
      <c r="D25"/>
      <c r="E25" s="111" t="s">
        <v>60</v>
      </c>
      <c r="F25" s="113">
        <f>+E20</f>
        <v>0.55958549222797926</v>
      </c>
      <c r="G25"/>
      <c r="H25" s="10"/>
      <c r="I25" s="110" t="s">
        <v>41</v>
      </c>
      <c r="J25" s="111" t="s">
        <v>4</v>
      </c>
      <c r="K25" s="113">
        <f>+N16</f>
        <v>0.12521017784691874</v>
      </c>
      <c r="L25" s="80"/>
      <c r="M25" s="111" t="s">
        <v>60</v>
      </c>
      <c r="N25" s="113">
        <f>+N20</f>
        <v>0.12521017784691874</v>
      </c>
    </row>
    <row r="26" spans="1:14" s="9" customFormat="1" x14ac:dyDescent="0.2">
      <c r="A26" s="10"/>
      <c r="B26"/>
      <c r="C26"/>
      <c r="D26"/>
      <c r="E26"/>
      <c r="F26"/>
      <c r="G26"/>
      <c r="H26" s="10"/>
      <c r="I26"/>
      <c r="J26"/>
      <c r="K26"/>
      <c r="L26"/>
      <c r="M26"/>
      <c r="N26" s="80"/>
    </row>
    <row r="27" spans="1:14" s="9" customFormat="1" ht="12.75" customHeight="1" x14ac:dyDescent="0.2">
      <c r="A27" s="10"/>
      <c r="B27"/>
      <c r="C27"/>
      <c r="D27"/>
      <c r="E27"/>
      <c r="F27"/>
      <c r="G27"/>
      <c r="H27" s="10"/>
      <c r="I27"/>
      <c r="J27"/>
      <c r="K27"/>
      <c r="L27"/>
      <c r="M27"/>
      <c r="N27" s="80"/>
    </row>
    <row r="28" spans="1:14" s="9" customFormat="1" ht="12.75" customHeight="1" x14ac:dyDescent="0.2">
      <c r="A28" s="10"/>
      <c r="B28"/>
      <c r="C28"/>
      <c r="D28"/>
      <c r="E28"/>
      <c r="F28"/>
      <c r="G28"/>
      <c r="H28" s="10"/>
      <c r="I28"/>
      <c r="J28"/>
      <c r="K28"/>
      <c r="L28"/>
      <c r="M28"/>
      <c r="N28" s="80"/>
    </row>
    <row r="29" spans="1:14" s="9" customFormat="1" ht="12.75" customHeight="1" x14ac:dyDescent="0.2">
      <c r="A29" s="10"/>
      <c r="B29"/>
      <c r="C29"/>
      <c r="D29"/>
      <c r="E29"/>
      <c r="F29"/>
      <c r="G29"/>
      <c r="H29" s="10"/>
      <c r="I29"/>
      <c r="J29"/>
      <c r="K29"/>
      <c r="L29"/>
      <c r="M29"/>
      <c r="N29" s="80"/>
    </row>
    <row r="30" spans="1:14" s="9" customFormat="1" ht="12.75" customHeight="1" x14ac:dyDescent="0.2">
      <c r="A30" s="10"/>
      <c r="B30"/>
      <c r="C30"/>
      <c r="D30"/>
      <c r="E30"/>
      <c r="F30"/>
      <c r="G30"/>
      <c r="H30" s="10"/>
      <c r="I30"/>
      <c r="J30"/>
      <c r="K30"/>
      <c r="L30"/>
      <c r="M30"/>
      <c r="N30" s="80"/>
    </row>
    <row r="31" spans="1:14" s="9" customFormat="1" x14ac:dyDescent="0.2">
      <c r="A31" s="10"/>
      <c r="B31"/>
      <c r="C31"/>
      <c r="D31"/>
      <c r="E31"/>
      <c r="F31"/>
      <c r="G31"/>
      <c r="H31" s="10"/>
      <c r="I31"/>
      <c r="J31"/>
      <c r="K31"/>
      <c r="L31"/>
      <c r="M31"/>
      <c r="N31" s="80"/>
    </row>
    <row r="32" spans="1:14" s="9" customFormat="1" ht="10.5" customHeight="1" x14ac:dyDescent="0.2">
      <c r="A32" s="10"/>
      <c r="B32"/>
      <c r="C32"/>
      <c r="D32"/>
      <c r="E32"/>
      <c r="F32"/>
      <c r="G32"/>
      <c r="H32" s="10"/>
      <c r="I32"/>
      <c r="J32"/>
      <c r="K32"/>
      <c r="L32"/>
      <c r="M32"/>
      <c r="N32" s="80"/>
    </row>
    <row r="33" spans="1:14" s="9" customFormat="1" x14ac:dyDescent="0.2">
      <c r="A33" s="10"/>
      <c r="B33"/>
      <c r="C33"/>
      <c r="D33"/>
      <c r="E33"/>
      <c r="F33"/>
      <c r="G33"/>
      <c r="H33" s="10"/>
      <c r="I33"/>
      <c r="J33"/>
      <c r="K33"/>
      <c r="L33"/>
      <c r="M33"/>
      <c r="N33" s="80"/>
    </row>
    <row r="34" spans="1:14" s="9" customFormat="1" ht="10.5" customHeight="1" x14ac:dyDescent="0.2">
      <c r="A34" s="10"/>
      <c r="B34"/>
      <c r="C34"/>
      <c r="D34"/>
      <c r="E34"/>
      <c r="F34"/>
      <c r="G34"/>
      <c r="H34" s="10"/>
      <c r="I34"/>
      <c r="J34"/>
      <c r="K34"/>
      <c r="L34"/>
      <c r="M34"/>
      <c r="N34" s="80"/>
    </row>
    <row r="35" spans="1:14" s="9" customFormat="1" ht="10.5" customHeight="1" x14ac:dyDescent="0.2">
      <c r="A35" s="10"/>
      <c r="B35"/>
      <c r="C35"/>
      <c r="D35"/>
      <c r="E35"/>
      <c r="F35"/>
      <c r="G35"/>
      <c r="H35" s="10"/>
      <c r="I35"/>
      <c r="J35"/>
      <c r="K35"/>
      <c r="L35"/>
      <c r="M35"/>
      <c r="N35" s="80"/>
    </row>
    <row r="36" spans="1:14" s="9" customFormat="1" ht="10.5" customHeight="1" x14ac:dyDescent="0.2">
      <c r="A36" s="10"/>
      <c r="B36"/>
      <c r="C36"/>
      <c r="D36"/>
      <c r="E36"/>
      <c r="F36"/>
      <c r="G36"/>
      <c r="H36" s="10"/>
      <c r="I36"/>
      <c r="J36"/>
      <c r="K36"/>
      <c r="L36"/>
      <c r="M36"/>
      <c r="N36" s="80"/>
    </row>
    <row r="37" spans="1:14" s="9" customFormat="1" ht="10.5" customHeight="1" x14ac:dyDescent="0.2">
      <c r="A37" s="10"/>
      <c r="B37"/>
      <c r="C37"/>
      <c r="D37"/>
      <c r="E37"/>
      <c r="F37"/>
      <c r="G37"/>
      <c r="H37" s="10"/>
      <c r="I37"/>
      <c r="J37"/>
      <c r="K37"/>
      <c r="L37"/>
      <c r="M37"/>
      <c r="N37" s="80"/>
    </row>
    <row r="38" spans="1:14" s="9" customFormat="1" ht="10.5" customHeight="1" x14ac:dyDescent="0.2">
      <c r="I38"/>
      <c r="J38"/>
      <c r="K38"/>
      <c r="L38"/>
      <c r="M38"/>
      <c r="N38" s="80"/>
    </row>
    <row r="39" spans="1:14" s="9" customFormat="1" ht="13.5" thickBot="1" x14ac:dyDescent="0.25">
      <c r="A39" s="96" t="s">
        <v>40</v>
      </c>
      <c r="B39" s="84"/>
      <c r="C39" s="84"/>
      <c r="D39" s="84"/>
      <c r="E39" s="84"/>
      <c r="F39" s="84"/>
      <c r="I39"/>
      <c r="J39"/>
      <c r="K39"/>
      <c r="L39"/>
      <c r="M39"/>
      <c r="N39" s="80"/>
    </row>
    <row r="40" spans="1:14" s="9" customFormat="1" ht="10.5" customHeight="1" thickBot="1" x14ac:dyDescent="0.25">
      <c r="A40" s="90" t="s">
        <v>31</v>
      </c>
      <c r="B40" s="140" t="s">
        <v>39</v>
      </c>
      <c r="C40" s="141"/>
      <c r="D40" s="140" t="s">
        <v>32</v>
      </c>
      <c r="E40" s="142"/>
      <c r="F40" s="143"/>
      <c r="I40"/>
      <c r="J40"/>
      <c r="K40"/>
      <c r="L40"/>
      <c r="M40"/>
      <c r="N40" s="80"/>
    </row>
    <row r="41" spans="1:14" s="9" customFormat="1" ht="10.5" customHeight="1" x14ac:dyDescent="0.2">
      <c r="A41" s="92" t="s">
        <v>68</v>
      </c>
      <c r="B41" s="144">
        <v>1</v>
      </c>
      <c r="C41" s="145"/>
      <c r="D41" s="91" t="s">
        <v>33</v>
      </c>
      <c r="E41" s="146" t="s">
        <v>34</v>
      </c>
      <c r="F41" s="147"/>
      <c r="I41"/>
      <c r="J41"/>
      <c r="K41"/>
      <c r="L41"/>
      <c r="M41"/>
      <c r="N41" s="80"/>
    </row>
    <row r="42" spans="1:14" s="9" customFormat="1" ht="10.5" customHeight="1" x14ac:dyDescent="0.2">
      <c r="A42" s="92" t="s">
        <v>55</v>
      </c>
      <c r="B42" s="130" t="s">
        <v>53</v>
      </c>
      <c r="C42" s="131"/>
      <c r="D42" s="93" t="s">
        <v>33</v>
      </c>
      <c r="E42" s="148"/>
      <c r="F42" s="149"/>
      <c r="I42"/>
      <c r="J42"/>
      <c r="K42"/>
      <c r="L42"/>
      <c r="M42"/>
      <c r="N42" s="80"/>
    </row>
    <row r="43" spans="1:14" s="9" customFormat="1" ht="10.5" customHeight="1" x14ac:dyDescent="0.2">
      <c r="A43" s="92" t="s">
        <v>35</v>
      </c>
      <c r="B43" s="130" t="s">
        <v>51</v>
      </c>
      <c r="C43" s="131"/>
      <c r="D43" s="93" t="s">
        <v>33</v>
      </c>
      <c r="E43" s="150"/>
      <c r="F43" s="151"/>
      <c r="I43"/>
      <c r="J43"/>
      <c r="K43"/>
      <c r="L43"/>
      <c r="M43"/>
      <c r="N43" s="80"/>
    </row>
    <row r="44" spans="1:14" s="9" customFormat="1" ht="10.5" customHeight="1" x14ac:dyDescent="0.2">
      <c r="A44" s="92" t="s">
        <v>69</v>
      </c>
      <c r="B44" s="130" t="s">
        <v>52</v>
      </c>
      <c r="C44" s="131"/>
      <c r="D44" s="93" t="s">
        <v>36</v>
      </c>
      <c r="E44" s="132" t="s">
        <v>63</v>
      </c>
      <c r="F44" s="133"/>
      <c r="I44"/>
      <c r="J44"/>
      <c r="K44"/>
      <c r="L44"/>
      <c r="M44"/>
      <c r="N44" s="80"/>
    </row>
    <row r="45" spans="1:14" s="9" customFormat="1" ht="10.5" customHeight="1" thickBot="1" x14ac:dyDescent="0.25">
      <c r="A45" s="94" t="s">
        <v>54</v>
      </c>
      <c r="B45" s="136" t="s">
        <v>50</v>
      </c>
      <c r="C45" s="137"/>
      <c r="D45" s="95" t="s">
        <v>36</v>
      </c>
      <c r="E45" s="134"/>
      <c r="F45" s="135"/>
      <c r="I45"/>
      <c r="J45"/>
      <c r="K45"/>
      <c r="L45"/>
      <c r="M45"/>
      <c r="N45" s="80"/>
    </row>
    <row r="46" spans="1:14" s="9" customFormat="1" ht="10.5" customHeight="1" x14ac:dyDescent="0.2">
      <c r="A46" s="10"/>
      <c r="B46"/>
      <c r="C46"/>
      <c r="D46"/>
      <c r="E46"/>
      <c r="F46"/>
      <c r="G46"/>
      <c r="H46" s="10"/>
      <c r="I46"/>
      <c r="J46"/>
      <c r="K46"/>
      <c r="L46"/>
      <c r="M46"/>
      <c r="N46" s="80"/>
    </row>
    <row r="47" spans="1:14" s="9" customFormat="1" ht="10.5" customHeight="1" x14ac:dyDescent="0.2">
      <c r="A47" s="10"/>
      <c r="B47"/>
      <c r="C47"/>
      <c r="D47"/>
      <c r="E47"/>
      <c r="F47"/>
      <c r="G47"/>
      <c r="H47" s="10"/>
      <c r="I47"/>
      <c r="J47"/>
      <c r="K47"/>
      <c r="L47"/>
      <c r="M47"/>
      <c r="N47" s="80"/>
    </row>
    <row r="48" spans="1:14" s="9" customFormat="1" ht="15" x14ac:dyDescent="0.2">
      <c r="A48" s="17" t="s">
        <v>38</v>
      </c>
      <c r="B48"/>
      <c r="C48"/>
      <c r="D48"/>
      <c r="E48"/>
      <c r="F48"/>
      <c r="G48"/>
      <c r="H48" s="10"/>
      <c r="I48"/>
      <c r="J48"/>
      <c r="K48" s="79"/>
      <c r="L48"/>
      <c r="M48"/>
      <c r="N48"/>
    </row>
    <row r="49" spans="1:14" s="9" customFormat="1" ht="6.75" customHeight="1" x14ac:dyDescent="0.2">
      <c r="A49" s="10"/>
      <c r="B49"/>
      <c r="C49"/>
      <c r="D49"/>
      <c r="E49"/>
      <c r="F49"/>
      <c r="G49"/>
      <c r="H49" s="10"/>
      <c r="I49"/>
      <c r="K49"/>
      <c r="L49"/>
      <c r="M49"/>
      <c r="N49"/>
    </row>
    <row r="50" spans="1:14" s="9" customFormat="1" ht="7.5" customHeight="1" x14ac:dyDescent="0.2">
      <c r="A50" s="20"/>
      <c r="B50" s="18"/>
      <c r="C50" s="18"/>
      <c r="D50" s="18"/>
      <c r="E50" s="18"/>
      <c r="F50" s="18"/>
      <c r="G50" s="19"/>
      <c r="H50" s="20"/>
      <c r="I50" s="20"/>
      <c r="J50" s="78"/>
      <c r="K50" s="78"/>
      <c r="L50" s="78"/>
      <c r="M50" s="78"/>
      <c r="N50" s="78"/>
    </row>
    <row r="51" spans="1:14" s="9" customFormat="1" ht="14.25" customHeight="1" x14ac:dyDescent="0.2">
      <c r="A51" s="138" t="s">
        <v>73</v>
      </c>
      <c r="B51" s="138"/>
      <c r="C51" s="138"/>
      <c r="D51" s="138"/>
      <c r="E51" s="138"/>
      <c r="F51" s="138"/>
      <c r="G51" s="138"/>
      <c r="H51" s="138"/>
      <c r="I51" s="138"/>
      <c r="J51" s="138"/>
      <c r="K51" s="138"/>
      <c r="L51" s="138"/>
      <c r="M51" s="138"/>
      <c r="N51" s="104" t="s">
        <v>46</v>
      </c>
    </row>
    <row r="52" spans="1:14" s="9" customFormat="1" ht="7.5" customHeight="1" x14ac:dyDescent="0.2">
      <c r="A52" s="18"/>
      <c r="B52" s="18"/>
      <c r="C52" s="18"/>
      <c r="D52" s="18"/>
      <c r="E52" s="18"/>
      <c r="F52" s="18"/>
      <c r="G52" s="19"/>
      <c r="H52" s="20"/>
      <c r="I52" s="20"/>
      <c r="J52" s="78"/>
      <c r="K52" s="78"/>
      <c r="L52" s="78"/>
      <c r="M52" s="78"/>
      <c r="N52" s="78"/>
    </row>
    <row r="53" spans="1:14" s="9" customFormat="1" ht="32.25" customHeight="1" x14ac:dyDescent="0.2">
      <c r="A53" s="123" t="s">
        <v>74</v>
      </c>
      <c r="B53" s="123"/>
      <c r="C53" s="123"/>
      <c r="D53" s="123"/>
      <c r="E53" s="123"/>
      <c r="F53" s="123"/>
      <c r="G53" s="123"/>
      <c r="H53" s="123"/>
      <c r="I53" s="123"/>
      <c r="J53" s="123"/>
      <c r="K53" s="123"/>
      <c r="L53" s="123"/>
      <c r="M53" s="123"/>
      <c r="N53" s="123"/>
    </row>
    <row r="54" spans="1:14" ht="9" customHeight="1" x14ac:dyDescent="0.2">
      <c r="A54" s="21"/>
      <c r="B54" s="21"/>
      <c r="C54" s="21"/>
      <c r="D54" s="21"/>
      <c r="E54" s="21"/>
      <c r="F54" s="21"/>
      <c r="G54" s="21"/>
      <c r="H54" s="21"/>
      <c r="I54" s="21"/>
      <c r="J54" s="21"/>
      <c r="K54" s="21"/>
      <c r="L54" s="21"/>
      <c r="M54" s="21"/>
      <c r="N54" s="21"/>
    </row>
    <row r="55" spans="1:14" ht="15" x14ac:dyDescent="0.2">
      <c r="A55" s="17" t="s">
        <v>30</v>
      </c>
      <c r="B55" s="33"/>
      <c r="C55" s="33"/>
      <c r="D55" s="33"/>
      <c r="E55" s="33"/>
      <c r="F55" s="33"/>
      <c r="G55" s="33"/>
      <c r="H55" s="33"/>
      <c r="I55" s="33"/>
      <c r="J55" s="33"/>
      <c r="K55" s="33"/>
      <c r="L55" s="33"/>
      <c r="M55" s="33"/>
      <c r="N55" s="33"/>
    </row>
    <row r="56" spans="1:14" ht="6" customHeight="1" x14ac:dyDescent="0.2">
      <c r="A56" s="33"/>
      <c r="B56" s="33"/>
      <c r="C56" s="33"/>
      <c r="D56" s="33"/>
      <c r="E56" s="33"/>
      <c r="F56" s="33"/>
      <c r="G56" s="33"/>
      <c r="H56" s="33"/>
      <c r="I56" s="33"/>
      <c r="J56" s="33"/>
      <c r="K56" s="33"/>
      <c r="L56" s="33"/>
      <c r="M56" s="33"/>
      <c r="N56" s="33"/>
    </row>
    <row r="57" spans="1:14" s="9" customFormat="1" ht="15" customHeight="1" x14ac:dyDescent="0.2">
      <c r="A57" s="123" t="s">
        <v>67</v>
      </c>
      <c r="B57" s="123"/>
      <c r="C57" s="123"/>
      <c r="D57" s="123"/>
      <c r="E57" s="123"/>
      <c r="F57" s="123"/>
      <c r="G57" s="123"/>
      <c r="H57" s="123"/>
      <c r="I57" s="123"/>
      <c r="J57" s="123"/>
      <c r="K57" s="123"/>
      <c r="L57" s="123"/>
      <c r="M57" s="123"/>
      <c r="N57" s="123"/>
    </row>
    <row r="58" spans="1:14" ht="6" customHeight="1" x14ac:dyDescent="0.2">
      <c r="A58" s="115"/>
      <c r="B58" s="115"/>
      <c r="C58" s="115"/>
      <c r="D58" s="115"/>
      <c r="E58" s="115"/>
      <c r="F58" s="115"/>
      <c r="G58" s="115"/>
      <c r="H58" s="115"/>
      <c r="I58" s="115"/>
      <c r="J58" s="115"/>
      <c r="K58" s="115"/>
      <c r="L58" s="115"/>
      <c r="M58" s="115"/>
      <c r="N58" s="115"/>
    </row>
    <row r="59" spans="1:14" ht="14.25" x14ac:dyDescent="0.2">
      <c r="C59" s="126" t="s">
        <v>66</v>
      </c>
      <c r="D59" s="127"/>
      <c r="E59" s="128"/>
      <c r="F59" s="116">
        <f>+D16</f>
        <v>0.69789983844911152</v>
      </c>
      <c r="H59" s="129" t="s">
        <v>31</v>
      </c>
      <c r="I59" s="129"/>
      <c r="J59" s="112" t="s">
        <v>69</v>
      </c>
      <c r="K59" s="126" t="s">
        <v>32</v>
      </c>
      <c r="L59" s="128"/>
      <c r="M59" s="112" t="s">
        <v>36</v>
      </c>
      <c r="N59" s="22"/>
    </row>
    <row r="60" spans="1:14" ht="6" customHeight="1" x14ac:dyDescent="0.2">
      <c r="A60" s="105"/>
      <c r="B60" s="105"/>
      <c r="C60" s="105"/>
      <c r="D60" s="105"/>
      <c r="E60" s="105"/>
      <c r="G60" s="105"/>
      <c r="J60" s="105"/>
      <c r="K60" s="115"/>
      <c r="L60" s="115"/>
      <c r="M60" s="105"/>
      <c r="N60" s="105"/>
    </row>
    <row r="61" spans="1:14" ht="14.25" x14ac:dyDescent="0.2">
      <c r="C61" s="126" t="s">
        <v>42</v>
      </c>
      <c r="D61" s="127"/>
      <c r="E61" s="128"/>
      <c r="F61" s="116">
        <f>+J16</f>
        <v>0.3574113764363594</v>
      </c>
      <c r="H61" s="129" t="s">
        <v>31</v>
      </c>
      <c r="I61" s="129"/>
      <c r="J61" s="112" t="s">
        <v>54</v>
      </c>
      <c r="K61" s="126" t="s">
        <v>32</v>
      </c>
      <c r="L61" s="128"/>
      <c r="M61" s="112" t="s">
        <v>36</v>
      </c>
      <c r="N61" s="22"/>
    </row>
    <row r="62" spans="1:14" ht="12.75" customHeight="1" x14ac:dyDescent="0.2">
      <c r="A62" s="22"/>
      <c r="B62" s="22"/>
      <c r="C62" s="22"/>
      <c r="D62" s="22"/>
      <c r="E62" s="22"/>
      <c r="F62" s="22"/>
      <c r="G62" s="22"/>
      <c r="H62" s="22"/>
      <c r="I62" s="22"/>
      <c r="J62" s="22"/>
      <c r="K62" s="115"/>
      <c r="L62" s="22"/>
      <c r="M62" s="22"/>
      <c r="N62" s="22"/>
    </row>
    <row r="63" spans="1:14" s="9" customFormat="1" ht="15" customHeight="1" x14ac:dyDescent="0.2">
      <c r="A63" s="123" t="s">
        <v>77</v>
      </c>
      <c r="B63" s="123"/>
      <c r="C63" s="123"/>
      <c r="D63" s="123"/>
      <c r="E63" s="123"/>
      <c r="F63" s="123"/>
      <c r="G63" s="123"/>
      <c r="H63" s="123"/>
      <c r="I63" s="123"/>
      <c r="J63" s="123"/>
      <c r="K63" s="123"/>
      <c r="L63" s="123"/>
      <c r="M63" s="123"/>
      <c r="N63" s="123"/>
    </row>
    <row r="64" spans="1:14" ht="6" customHeight="1" x14ac:dyDescent="0.2">
      <c r="A64" s="115"/>
      <c r="B64" s="115"/>
      <c r="C64" s="115"/>
      <c r="D64" s="115"/>
      <c r="E64" s="115"/>
      <c r="F64" s="115"/>
      <c r="G64" s="115"/>
      <c r="H64" s="115"/>
      <c r="I64" s="115"/>
      <c r="J64" s="115"/>
      <c r="K64" s="115"/>
      <c r="L64" s="115"/>
      <c r="M64" s="115"/>
      <c r="N64" s="115"/>
    </row>
    <row r="65" spans="1:14" ht="14.25" x14ac:dyDescent="0.2">
      <c r="A65" t="s">
        <v>62</v>
      </c>
      <c r="C65" s="126" t="s">
        <v>66</v>
      </c>
      <c r="D65" s="127"/>
      <c r="E65" s="128"/>
      <c r="F65" s="116">
        <f>+E16</f>
        <v>0.55958549222797926</v>
      </c>
      <c r="H65" s="129" t="s">
        <v>31</v>
      </c>
      <c r="I65" s="129"/>
      <c r="J65" s="112" t="s">
        <v>61</v>
      </c>
      <c r="K65" s="126" t="s">
        <v>32</v>
      </c>
      <c r="L65" s="128"/>
      <c r="M65" s="112" t="s">
        <v>61</v>
      </c>
      <c r="N65" s="22"/>
    </row>
    <row r="66" spans="1:14" ht="6" customHeight="1" x14ac:dyDescent="0.2">
      <c r="A66" s="82"/>
      <c r="B66" s="82"/>
      <c r="C66" s="82"/>
      <c r="D66" s="115"/>
      <c r="E66" s="115"/>
      <c r="G66" s="82"/>
      <c r="H66" s="82"/>
      <c r="I66" s="82"/>
      <c r="J66" s="82"/>
      <c r="K66" s="115"/>
      <c r="M66" s="82"/>
      <c r="N66" s="82"/>
    </row>
    <row r="67" spans="1:14" ht="14.25" x14ac:dyDescent="0.2">
      <c r="C67" s="126" t="s">
        <v>42</v>
      </c>
      <c r="D67" s="127"/>
      <c r="E67" s="128"/>
      <c r="F67" s="116">
        <f>+N25</f>
        <v>0.12521017784691874</v>
      </c>
      <c r="H67" s="129" t="s">
        <v>31</v>
      </c>
      <c r="I67" s="129"/>
      <c r="J67" s="112" t="s">
        <v>61</v>
      </c>
      <c r="K67" s="126" t="s">
        <v>32</v>
      </c>
      <c r="L67" s="128"/>
      <c r="M67" s="112" t="s">
        <v>61</v>
      </c>
      <c r="N67" s="22"/>
    </row>
    <row r="68" spans="1:14" ht="12.75" customHeight="1" x14ac:dyDescent="0.2">
      <c r="A68" s="22"/>
      <c r="B68" s="22"/>
      <c r="C68" s="22"/>
      <c r="D68" s="22"/>
      <c r="E68" s="22"/>
      <c r="F68" s="22"/>
      <c r="G68" s="22"/>
      <c r="H68" s="22"/>
      <c r="I68" s="22"/>
      <c r="J68" s="115"/>
      <c r="K68" s="115"/>
      <c r="L68" s="22"/>
      <c r="M68" s="22"/>
      <c r="N68" s="22"/>
    </row>
    <row r="69" spans="1:14" ht="15" x14ac:dyDescent="0.25">
      <c r="A69" s="23" t="s">
        <v>56</v>
      </c>
      <c r="B69" s="19"/>
      <c r="C69" s="19"/>
      <c r="D69" s="19"/>
      <c r="E69" s="19"/>
      <c r="F69" s="19"/>
      <c r="G69" s="19"/>
      <c r="H69" s="19"/>
      <c r="I69" s="19"/>
      <c r="J69" s="115"/>
      <c r="K69" s="115"/>
      <c r="L69" s="19"/>
      <c r="M69" s="19"/>
      <c r="N69" s="19"/>
    </row>
    <row r="70" spans="1:14" ht="6.75" customHeight="1" x14ac:dyDescent="0.2">
      <c r="A70" s="24"/>
      <c r="B70" s="24"/>
      <c r="C70" s="24"/>
      <c r="D70" s="24"/>
      <c r="E70" s="24"/>
      <c r="F70" s="24"/>
      <c r="G70" s="24"/>
      <c r="H70" s="24"/>
      <c r="I70" s="24"/>
      <c r="J70" s="24"/>
      <c r="K70" s="24"/>
      <c r="L70" s="24"/>
      <c r="M70" s="24"/>
      <c r="N70" s="24"/>
    </row>
    <row r="71" spans="1:14" s="9" customFormat="1" ht="104.25" customHeight="1" x14ac:dyDescent="0.2">
      <c r="A71" s="123" t="s">
        <v>72</v>
      </c>
      <c r="B71" s="123"/>
      <c r="C71" s="123"/>
      <c r="D71" s="123"/>
      <c r="E71" s="123"/>
      <c r="F71" s="123"/>
      <c r="G71" s="123"/>
      <c r="H71" s="123"/>
      <c r="I71" s="123"/>
      <c r="J71" s="123"/>
      <c r="K71" s="123"/>
      <c r="L71" s="123"/>
      <c r="M71" s="123"/>
      <c r="N71" s="123"/>
    </row>
    <row r="72" spans="1:14" s="9" customFormat="1" ht="7.9" customHeight="1" x14ac:dyDescent="0.2">
      <c r="A72" s="82"/>
      <c r="B72" s="82"/>
      <c r="C72" s="82"/>
      <c r="D72" s="82"/>
      <c r="E72" s="82"/>
      <c r="F72" s="82"/>
      <c r="G72" s="82"/>
      <c r="H72" s="82"/>
      <c r="I72" s="82"/>
      <c r="J72" s="82"/>
      <c r="K72" s="82"/>
      <c r="L72" s="82"/>
      <c r="M72" s="82"/>
      <c r="N72" s="82"/>
    </row>
    <row r="73" spans="1:14" ht="15" x14ac:dyDescent="0.25">
      <c r="A73" s="23" t="s">
        <v>15</v>
      </c>
      <c r="B73" s="19"/>
      <c r="C73" s="19"/>
      <c r="D73" s="19"/>
      <c r="E73" s="19"/>
      <c r="F73" s="19"/>
      <c r="G73" s="19"/>
      <c r="H73" s="19"/>
      <c r="I73" s="19"/>
      <c r="J73" s="19"/>
      <c r="K73" s="19"/>
      <c r="L73" s="19"/>
      <c r="M73" s="19"/>
      <c r="N73" s="19"/>
    </row>
    <row r="74" spans="1:14" ht="6.75" customHeight="1" x14ac:dyDescent="0.2">
      <c r="A74" s="24"/>
      <c r="B74" s="24"/>
      <c r="C74" s="24"/>
      <c r="D74" s="24"/>
      <c r="E74" s="24"/>
      <c r="F74" s="24"/>
      <c r="G74" s="24"/>
      <c r="H74" s="24"/>
      <c r="I74" s="24"/>
      <c r="J74" s="24"/>
      <c r="K74" s="24"/>
      <c r="L74" s="24"/>
      <c r="M74" s="24"/>
      <c r="N74" s="24"/>
    </row>
    <row r="75" spans="1:14" s="9" customFormat="1" ht="45.6" customHeight="1" x14ac:dyDescent="0.2">
      <c r="A75" s="124" t="s">
        <v>43</v>
      </c>
      <c r="B75" s="124"/>
      <c r="C75" s="124"/>
      <c r="D75" s="124"/>
      <c r="E75" s="124"/>
      <c r="F75" s="124"/>
      <c r="G75" s="124"/>
      <c r="H75" s="124"/>
      <c r="I75" s="124"/>
      <c r="J75" s="124"/>
      <c r="K75" s="124"/>
      <c r="L75" s="124"/>
      <c r="M75" s="124"/>
      <c r="N75" s="124"/>
    </row>
    <row r="76" spans="1:14" x14ac:dyDescent="0.2">
      <c r="A76" s="125" t="s">
        <v>57</v>
      </c>
      <c r="B76" s="125"/>
      <c r="C76" s="125"/>
      <c r="D76" s="125"/>
      <c r="E76" s="125"/>
      <c r="F76" s="125"/>
      <c r="G76" s="125"/>
      <c r="H76" s="125"/>
      <c r="I76" s="125"/>
      <c r="J76" s="125"/>
      <c r="K76" s="125"/>
      <c r="L76" s="125"/>
      <c r="M76" s="125"/>
      <c r="N76" s="125"/>
    </row>
    <row r="77" spans="1:14" ht="5.25" customHeight="1" x14ac:dyDescent="0.2">
      <c r="A77" s="24"/>
      <c r="B77" s="24"/>
      <c r="C77" s="24"/>
      <c r="D77" s="24"/>
      <c r="E77" s="24"/>
      <c r="F77" s="24"/>
      <c r="G77" s="24"/>
      <c r="H77" s="24"/>
      <c r="I77" s="24"/>
      <c r="J77" s="24"/>
      <c r="K77" s="24"/>
      <c r="L77" s="24"/>
      <c r="M77" s="24"/>
      <c r="N77" s="24"/>
    </row>
    <row r="78" spans="1:14" ht="18" customHeight="1" x14ac:dyDescent="0.2">
      <c r="A78" s="124" t="s">
        <v>58</v>
      </c>
      <c r="B78" s="124"/>
      <c r="C78" s="124"/>
      <c r="D78" s="124"/>
      <c r="E78" s="124"/>
      <c r="F78" s="124"/>
      <c r="G78" s="124"/>
      <c r="H78" s="124"/>
      <c r="I78" s="124"/>
      <c r="J78" s="124"/>
      <c r="K78" s="124"/>
      <c r="L78" s="124"/>
      <c r="M78" s="124"/>
      <c r="N78" s="124"/>
    </row>
    <row r="79" spans="1:14" ht="4.5" customHeight="1" x14ac:dyDescent="0.2">
      <c r="A79" s="21"/>
      <c r="B79" s="21"/>
      <c r="C79" s="21"/>
      <c r="D79" s="21"/>
      <c r="E79" s="21"/>
      <c r="F79" s="21"/>
      <c r="G79" s="21"/>
      <c r="H79" s="21"/>
      <c r="I79" s="21"/>
      <c r="J79" s="21"/>
      <c r="K79" s="21"/>
      <c r="L79" s="21"/>
      <c r="M79" s="21"/>
      <c r="N79" s="21"/>
    </row>
    <row r="80" spans="1:14" ht="14.25" x14ac:dyDescent="0.2">
      <c r="A80" s="24" t="s">
        <v>59</v>
      </c>
      <c r="B80" s="24"/>
      <c r="C80" s="24"/>
      <c r="D80" s="24"/>
      <c r="E80" s="24"/>
      <c r="F80" s="24"/>
      <c r="G80" s="24"/>
      <c r="H80" s="24"/>
      <c r="I80" s="24"/>
      <c r="J80" s="24"/>
      <c r="K80" s="24"/>
      <c r="L80" s="24"/>
      <c r="M80" s="24"/>
      <c r="N80" s="24"/>
    </row>
    <row r="81" spans="1:14" ht="14.25" x14ac:dyDescent="0.2">
      <c r="A81" s="25" t="s">
        <v>16</v>
      </c>
      <c r="B81" s="25"/>
      <c r="C81" s="26"/>
      <c r="D81" s="26"/>
      <c r="E81" s="26"/>
      <c r="F81" s="26"/>
      <c r="G81" s="26"/>
      <c r="H81" s="26"/>
      <c r="I81" s="26"/>
      <c r="J81" s="26"/>
      <c r="K81" s="26"/>
      <c r="L81" s="26"/>
      <c r="M81" s="26"/>
      <c r="N81" s="26"/>
    </row>
    <row r="82" spans="1:14" ht="5.45" customHeight="1" x14ac:dyDescent="0.2">
      <c r="A82" s="27"/>
      <c r="B82" s="27"/>
      <c r="C82" s="28"/>
      <c r="D82" s="28"/>
      <c r="E82" s="28"/>
      <c r="F82" s="28"/>
      <c r="G82" s="28"/>
      <c r="H82" s="28"/>
      <c r="I82" s="28"/>
      <c r="J82" s="28"/>
      <c r="K82" s="28"/>
      <c r="L82" s="28"/>
      <c r="M82" s="28"/>
      <c r="N82" s="28"/>
    </row>
    <row r="83" spans="1:14" ht="14.25" x14ac:dyDescent="0.2">
      <c r="A83" s="117" t="s">
        <v>17</v>
      </c>
      <c r="B83" s="118"/>
      <c r="C83" s="118"/>
      <c r="D83" s="118"/>
      <c r="E83" s="118"/>
      <c r="F83" s="118"/>
      <c r="G83" s="19"/>
      <c r="H83" s="19"/>
      <c r="I83" s="19"/>
      <c r="J83" s="19"/>
      <c r="K83" s="19"/>
      <c r="L83" s="19"/>
      <c r="M83" s="19"/>
      <c r="N83" s="19"/>
    </row>
    <row r="84" spans="1:14" ht="6.75" customHeight="1" x14ac:dyDescent="0.2">
      <c r="A84" s="118"/>
      <c r="B84" s="118"/>
      <c r="C84" s="118"/>
      <c r="D84" s="118"/>
      <c r="E84" s="118"/>
      <c r="F84" s="118"/>
      <c r="G84" s="19"/>
      <c r="H84" s="19"/>
      <c r="I84" s="19"/>
      <c r="J84" s="19"/>
      <c r="K84" s="19"/>
      <c r="L84" s="19"/>
      <c r="M84" s="19"/>
      <c r="N84" s="19"/>
    </row>
    <row r="85" spans="1:14" ht="14.25" x14ac:dyDescent="0.2">
      <c r="A85" s="119" t="s">
        <v>71</v>
      </c>
      <c r="B85" s="119"/>
      <c r="C85" s="119"/>
      <c r="D85" s="119"/>
      <c r="E85" s="119"/>
      <c r="F85" s="119"/>
      <c r="G85" s="24"/>
      <c r="H85" s="24"/>
      <c r="I85" s="24"/>
      <c r="J85" s="24"/>
      <c r="K85" s="24"/>
      <c r="L85" s="24"/>
      <c r="M85" s="24"/>
      <c r="N85" s="24"/>
    </row>
    <row r="86" spans="1:14" ht="14.25" x14ac:dyDescent="0.2">
      <c r="A86" s="119" t="s">
        <v>75</v>
      </c>
      <c r="B86" s="119"/>
      <c r="C86" s="119"/>
      <c r="D86" s="119"/>
      <c r="E86" s="119"/>
      <c r="F86" s="119"/>
      <c r="G86" s="24"/>
      <c r="H86" s="24"/>
      <c r="I86" s="24"/>
      <c r="J86" s="24"/>
      <c r="K86" s="24"/>
      <c r="L86" s="24"/>
      <c r="M86" s="24"/>
      <c r="N86" s="24"/>
    </row>
    <row r="87" spans="1:14" ht="6" customHeight="1" x14ac:dyDescent="0.2">
      <c r="A87" s="19"/>
      <c r="B87" s="19"/>
      <c r="C87" s="19"/>
      <c r="D87" s="19"/>
      <c r="E87" s="19"/>
      <c r="F87" s="19"/>
      <c r="G87" s="19"/>
      <c r="H87" s="19"/>
      <c r="I87" s="19"/>
      <c r="J87" s="19"/>
      <c r="K87" s="19"/>
      <c r="L87" s="19"/>
      <c r="M87" s="19"/>
      <c r="N87" s="19"/>
    </row>
    <row r="88" spans="1:14" ht="14.25" x14ac:dyDescent="0.2">
      <c r="A88" s="19"/>
      <c r="B88" s="19"/>
      <c r="C88" s="19"/>
      <c r="D88" s="19"/>
      <c r="E88" s="19"/>
      <c r="F88" s="19"/>
      <c r="G88" s="19"/>
      <c r="H88" s="19"/>
      <c r="I88" s="29"/>
      <c r="J88" s="29"/>
      <c r="K88" s="29"/>
      <c r="L88" s="29"/>
      <c r="M88" s="11"/>
      <c r="N88" s="29" t="s">
        <v>18</v>
      </c>
    </row>
    <row r="89" spans="1:14" ht="14.25" x14ac:dyDescent="0.2">
      <c r="A89" s="19"/>
      <c r="B89" s="19"/>
      <c r="C89" s="19"/>
      <c r="D89" s="19"/>
      <c r="E89" s="19"/>
      <c r="F89" s="19"/>
      <c r="G89" s="19"/>
      <c r="H89" s="19"/>
      <c r="I89" s="30"/>
      <c r="J89" s="30"/>
      <c r="K89" s="30"/>
      <c r="L89" s="30"/>
      <c r="M89" s="31" t="s">
        <v>19</v>
      </c>
      <c r="N89" s="32">
        <v>44267</v>
      </c>
    </row>
  </sheetData>
  <mergeCells count="41">
    <mergeCell ref="C65:E65"/>
    <mergeCell ref="C67:E67"/>
    <mergeCell ref="K67:L67"/>
    <mergeCell ref="H65:I65"/>
    <mergeCell ref="K59:L59"/>
    <mergeCell ref="K61:L61"/>
    <mergeCell ref="K65:L65"/>
    <mergeCell ref="A57:N57"/>
    <mergeCell ref="H61:I61"/>
    <mergeCell ref="J24:M24"/>
    <mergeCell ref="A53:N53"/>
    <mergeCell ref="B24:E24"/>
    <mergeCell ref="B45:C45"/>
    <mergeCell ref="E41:F43"/>
    <mergeCell ref="E44:F45"/>
    <mergeCell ref="B41:C41"/>
    <mergeCell ref="A51:M51"/>
    <mergeCell ref="H59:I59"/>
    <mergeCell ref="C59:E59"/>
    <mergeCell ref="C61:E61"/>
    <mergeCell ref="A78:N78"/>
    <mergeCell ref="E6:F6"/>
    <mergeCell ref="A63:N63"/>
    <mergeCell ref="A75:N75"/>
    <mergeCell ref="A76:N76"/>
    <mergeCell ref="A10:N10"/>
    <mergeCell ref="B13:F13"/>
    <mergeCell ref="H13:N13"/>
    <mergeCell ref="A71:N71"/>
    <mergeCell ref="H67:I67"/>
    <mergeCell ref="D40:F40"/>
    <mergeCell ref="B40:C40"/>
    <mergeCell ref="B42:C42"/>
    <mergeCell ref="B43:C43"/>
    <mergeCell ref="B44:C44"/>
    <mergeCell ref="K21:M21"/>
    <mergeCell ref="K22:M22"/>
    <mergeCell ref="A21:C22"/>
    <mergeCell ref="D21:E21"/>
    <mergeCell ref="D22:E22"/>
    <mergeCell ref="H21:J22"/>
  </mergeCells>
  <hyperlinks>
    <hyperlink ref="A76:N76" r:id="rId1" display="2. Ver &quot;Relación por meses de los procesos de contratación en ejecución&quot; en https://www.minenergia.gov.co/en/contratos-en-curso (clic aquí)" xr:uid="{00000000-0004-0000-0000-000000000000}"/>
    <hyperlink ref="I76" r:id="rId2" display="Ver &quot;Relación por meses de los procesos de contratación en ejecución&quot; en https://www.minminas.gov.co/en/contratos-en-curso (clic aquí)" xr:uid="{00000000-0004-0000-0000-000001000000}"/>
    <hyperlink ref="J76" r:id="rId3" display="Ver &quot;Relación por meses de los procesos de contratación en ejecución&quot; en https://www.minminas.gov.co/en/contratos-en-curso (clic aquí)" xr:uid="{00000000-0004-0000-0000-000002000000}"/>
  </hyperlinks>
  <printOptions horizontalCentered="1"/>
  <pageMargins left="0.70866141732283472" right="0.70866141732283472" top="0.74803149606299213" bottom="0.74803149606299213" header="0.31496062992125984" footer="0.31496062992125984"/>
  <pageSetup scale="77" fitToHeight="0" orientation="landscape" horizontalDpi="4294967294" verticalDpi="4294967294" r:id="rId4"/>
  <headerFooter>
    <oddFooter>&amp;RPág. &amp;P de &amp;N</oddFooter>
  </headerFooter>
  <rowBreaks count="1" manualBreakCount="1">
    <brk id="46" max="1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vt:i4>
      </vt:variant>
    </vt:vector>
  </HeadingPairs>
  <TitlesOfParts>
    <vt:vector size="8" baseType="lpstr">
      <vt:lpstr>Informe Trim 2</vt:lpstr>
      <vt:lpstr>Informe Trim 1</vt:lpstr>
      <vt:lpstr>'Informe Trim 1'!Área_de_impresión</vt:lpstr>
      <vt:lpstr>'Informe Trim 2'!Área_de_impresión</vt:lpstr>
      <vt:lpstr>'Informe Trim 1'!Print_Area</vt:lpstr>
      <vt:lpstr>'Informe Trim 2'!Print_Area</vt:lpstr>
      <vt:lpstr>'Informe Trim 1'!Títulos_a_imprimir</vt:lpstr>
      <vt:lpstr>'Informe Trim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 Pedroza Mogollon</dc:creator>
  <cp:lastModifiedBy>maria del carmen vivas barragan</cp:lastModifiedBy>
  <cp:lastPrinted>2019-04-15T22:33:05Z</cp:lastPrinted>
  <dcterms:created xsi:type="dcterms:W3CDTF">2018-10-24T16:58:12Z</dcterms:created>
  <dcterms:modified xsi:type="dcterms:W3CDTF">2021-07-23T21:06:44Z</dcterms:modified>
</cp:coreProperties>
</file>