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Z:\Administrativa\2-Plan Anual de Adquisiciones PAA\2021 PAE\SEGUIMIENTO y PUBLICA WEB\"/>
    </mc:Choice>
  </mc:AlternateContent>
  <xr:revisionPtr revIDLastSave="0" documentId="13_ncr:1_{71139E06-B346-42E9-B1D9-068973438C8D}" xr6:coauthVersionLast="47" xr6:coauthVersionMax="47" xr10:uidLastSave="{00000000-0000-0000-0000-000000000000}"/>
  <bookViews>
    <workbookView xWindow="-120" yWindow="-120" windowWidth="29040" windowHeight="15840" xr2:uid="{00000000-000D-0000-FFFF-FFFF00000000}"/>
  </bookViews>
  <sheets>
    <sheet name="Informe Trim 3" sheetId="3" r:id="rId1"/>
    <sheet name="Informe Trim 2" sheetId="2" r:id="rId2"/>
    <sheet name="Informe Trim 1" sheetId="1" r:id="rId3"/>
  </sheets>
  <definedNames>
    <definedName name="_xlnm.Print_Area" localSheetId="2">'Informe Trim 1'!$A$1:$N$89</definedName>
    <definedName name="_xlnm.Print_Area" localSheetId="1">'Informe Trim 2'!$A$1:$N$91</definedName>
    <definedName name="_xlnm.Print_Area" localSheetId="0">'Informe Trim 3'!$A$1:$N$91</definedName>
    <definedName name="Print_Area" localSheetId="2">'Informe Trim 1'!$A$1:$N$89</definedName>
    <definedName name="Print_Area" localSheetId="1">'Informe Trim 2'!$A$1:$N$91</definedName>
    <definedName name="Print_Area" localSheetId="0">'Informe Trim 3'!$A$1:$N$91</definedName>
    <definedName name="_xlnm.Print_Titles" localSheetId="2">'Informe Trim 1'!$1:$4</definedName>
    <definedName name="_xlnm.Print_Titles" localSheetId="1">'Informe Trim 2'!$1:$4</definedName>
    <definedName name="_xlnm.Print_Titles" localSheetId="0">'Informe Trim 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 i="3" l="1"/>
  <c r="D18" i="3"/>
  <c r="C25" i="3" s="1"/>
  <c r="D17" i="3"/>
  <c r="L20" i="3"/>
  <c r="I20" i="3"/>
  <c r="H20" i="3"/>
  <c r="K17" i="3" s="1"/>
  <c r="F20" i="3"/>
  <c r="C20" i="3"/>
  <c r="B20" i="3"/>
  <c r="E18" i="3" s="1"/>
  <c r="J19" i="3"/>
  <c r="D19" i="3"/>
  <c r="J18" i="3"/>
  <c r="K25" i="3" s="1"/>
  <c r="J17" i="3"/>
  <c r="M16" i="3"/>
  <c r="M17" i="3" s="1"/>
  <c r="M18" i="3" s="1"/>
  <c r="M19" i="3" s="1"/>
  <c r="J16" i="3"/>
  <c r="D16" i="3"/>
  <c r="N19" i="3" l="1"/>
  <c r="E17" i="3"/>
  <c r="E20" i="3"/>
  <c r="F25" i="3" s="1"/>
  <c r="K19" i="3"/>
  <c r="N17" i="3"/>
  <c r="M20" i="3"/>
  <c r="K20" i="3"/>
  <c r="K18" i="3"/>
  <c r="N16" i="3"/>
  <c r="K16" i="3"/>
  <c r="N18" i="3"/>
  <c r="F67" i="3"/>
  <c r="N20" i="3"/>
  <c r="N25" i="3" s="1"/>
  <c r="F69" i="3" s="1"/>
  <c r="E19" i="3"/>
  <c r="E16" i="3"/>
  <c r="L7" i="2"/>
  <c r="L20" i="2"/>
  <c r="I20" i="2"/>
  <c r="H20" i="2"/>
  <c r="K17" i="2" s="1"/>
  <c r="F20" i="2"/>
  <c r="C20" i="2"/>
  <c r="B20" i="2"/>
  <c r="E16" i="2" s="1"/>
  <c r="J19" i="2"/>
  <c r="D19" i="2"/>
  <c r="J18" i="2"/>
  <c r="D18" i="2"/>
  <c r="J17" i="2"/>
  <c r="K25" i="2" s="1"/>
  <c r="D17" i="2"/>
  <c r="C25" i="2" s="1"/>
  <c r="M16" i="2"/>
  <c r="M17" i="2" s="1"/>
  <c r="M18" i="2" s="1"/>
  <c r="K16" i="2"/>
  <c r="J16" i="2"/>
  <c r="D16" i="2"/>
  <c r="M16" i="1"/>
  <c r="F61" i="2" l="1"/>
  <c r="F63" i="2"/>
  <c r="E17" i="2"/>
  <c r="K19" i="2"/>
  <c r="K18" i="2"/>
  <c r="N16" i="2"/>
  <c r="M20" i="2"/>
  <c r="E18" i="2"/>
  <c r="E19" i="2"/>
  <c r="E20" i="2"/>
  <c r="M19" i="2"/>
  <c r="N19" i="2" s="1"/>
  <c r="N18" i="2"/>
  <c r="K20" i="2"/>
  <c r="N17" i="2"/>
  <c r="N20" i="2"/>
  <c r="N25" i="2" s="1"/>
  <c r="F69" i="2" s="1"/>
  <c r="K7" i="1"/>
  <c r="M17" i="1"/>
  <c r="L20" i="1"/>
  <c r="J19" i="1"/>
  <c r="J18" i="1"/>
  <c r="J17" i="1"/>
  <c r="J16" i="1"/>
  <c r="F61" i="1" s="1"/>
  <c r="D17" i="1"/>
  <c r="D18" i="1"/>
  <c r="D19" i="1"/>
  <c r="D16" i="1"/>
  <c r="I20" i="1"/>
  <c r="F25" i="2" l="1"/>
  <c r="F67" i="2"/>
  <c r="C25" i="1"/>
  <c r="F59" i="1"/>
  <c r="M20" i="1"/>
  <c r="M18" i="1"/>
  <c r="H20" i="1"/>
  <c r="N17" i="1" s="1"/>
  <c r="F20" i="1"/>
  <c r="C20" i="1"/>
  <c r="B20" i="1"/>
  <c r="E20" i="1" l="1"/>
  <c r="F25" i="1" s="1"/>
  <c r="N18" i="1"/>
  <c r="N20" i="1"/>
  <c r="N25" i="1" s="1"/>
  <c r="F67" i="1" s="1"/>
  <c r="E19" i="1"/>
  <c r="E17" i="1"/>
  <c r="E18" i="1"/>
  <c r="E16" i="1"/>
  <c r="F65" i="1" s="1"/>
  <c r="M19" i="1"/>
  <c r="N19" i="1" s="1"/>
  <c r="N16" i="1"/>
  <c r="K25" i="1" s="1"/>
  <c r="K16" i="1"/>
  <c r="K20" i="1"/>
  <c r="K19" i="1"/>
  <c r="K18" i="1"/>
  <c r="K17" i="1"/>
</calcChain>
</file>

<file path=xl/sharedStrings.xml><?xml version="1.0" encoding="utf-8"?>
<sst xmlns="http://schemas.openxmlformats.org/spreadsheetml/2006/main" count="351" uniqueCount="86">
  <si>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</si>
  <si>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</si>
  <si>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</si>
  <si>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</si>
  <si>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</si>
  <si>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</si>
  <si>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</si>
  <si>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</si>
  <si>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</si>
  <si>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</si>
  <si>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</si>
  <si>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</si>
  <si>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</si>
  <si>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</si>
  <si>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</si>
  <si>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</si>
  <si>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</si>
  <si>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</si>
  <si>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</si>
  <si>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</si>
  <si>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</si>
  <si>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</si>
  <si>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</si>
  <si>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</si>
  <si>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</si>
  <si>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</si>
  <si>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</si>
  <si>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</si>
  <si>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</si>
  <si>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RECURSOS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</si>
  <si>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</si>
  <si>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</si>
  <si>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</si>
  <si>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</si>
  <si>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</si>
  <si>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</si>
  <si>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</si>
  <si>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</si>
  <si>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</si>
  <si>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</si>
  <si>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</si>
  <si>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</si>
  <si>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</si>
  <si>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</si>
  <si>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</si>
  <si>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</si>
  <si>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</si>
  <si>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</si>
  <si>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</si>
  <si>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</si>
  <si>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</si>
  <si>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</si>
  <si>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</si>
  <si>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</si>
  <si>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</si>
  <si>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</si>
  <si>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</si>
  <si>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2. Ver "Relación por meses de los procesos de contratación en ejecución" en https://www.minenergia.gov.co/en/contratos-en-curso (clic aquí)</t>
  </si>
  <si>
    <t>Por ello le invitamos a consultar sus actualizaciones en nuestro portal web y en el portal de Colombia Compra Eficiente, donde también podrá consultar los procesos de contratación:</t>
  </si>
  <si>
    <t>https://www.minenergia.gov.co/en/plan-de-compras, https://www.minenergia.gov.co/en/contratacion</t>
  </si>
  <si>
    <t>ANUALIDAD</t>
  </si>
  <si>
    <t>N/A</t>
  </si>
  <si>
    <t>* Se evalúa al final del ciclo.</t>
  </si>
  <si>
    <t>Revisar y/o Reformular PAE</t>
  </si>
  <si>
    <t>PLAN DE ABASTECIMIENTO ESTRATÉGICO</t>
  </si>
  <si>
    <t>INFORME DE SEGUIMIENTO</t>
  </si>
  <si>
    <t>GESTIÓN DE CONTRATOS</t>
  </si>
  <si>
    <t>TRIMESTRE I: Ejecución sobre los recursos asignados en el periodo, lo que se encuentra dentro de los siguientes límites de gestión:</t>
  </si>
  <si>
    <t>Excelente</t>
  </si>
  <si>
    <t>Regular</t>
  </si>
  <si>
    <t>Periodicidad:</t>
  </si>
  <si>
    <t>1. Sistema de Gestión de Recursos Físicos y Contratación Neón del MME.</t>
  </si>
  <si>
    <t xml:space="preserve">Con los datos del resultado del TRIMESTRE I, se debe revisar el Plan de Abastecimiento Estratégico y reformular con las áreas ejecutoras la programación del mismo, con el fin de que la gestión de su cumplimiento se materialice dentro de los términos programados.
La Evaluación del ACUMULADO para el TRIMESTRE 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</si>
  <si>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primer trimestre del año, se han comprometido recursos por valor de </t>
    </r>
    <r>
      <rPr>
        <sz val="11"/>
        <rFont val="Arial"/>
        <family val="2"/>
      </rPr>
      <t>$36.815</t>
    </r>
    <r>
      <rPr>
        <sz val="11"/>
        <color theme="1"/>
        <rFont val="Arial"/>
        <family val="2"/>
      </rPr>
      <t xml:space="preserve"> millones de pesos con la suscripción de 432 contratos.</t>
    </r>
  </si>
  <si>
    <r>
      <t xml:space="preserve">Hasta el primer trimestre del año, se han comprometido recursos dentro de este plan con la suscripción de 432 contratos por valor </t>
    </r>
    <r>
      <rPr>
        <sz val="11"/>
        <rFont val="Arial"/>
        <family val="2"/>
      </rPr>
      <t xml:space="preserve">de $36.815 </t>
    </r>
    <r>
      <rPr>
        <sz val="11"/>
        <color theme="1"/>
        <rFont val="Arial"/>
        <family val="2"/>
      </rPr>
      <t>millones de pesos, lo que representa un avance del 13% de la ejecución de los recursos de los proyectos y retos asumidos por esta cartera.</t>
    </r>
  </si>
  <si>
    <t>2. Excel PAE Secop 2 feb.xlsx, Grupo de Gestión Contractual.</t>
  </si>
  <si>
    <t>TRIMESTRE II: Ejecución sobre los recursos asignados en el periodo, lo que se encuentra dentro de los siguientes límites de gestión:</t>
  </si>
  <si>
    <t>ACUMULADO: Para la ANUALIDAD total de ejecución sobre los recursos asignados de la vigencia 2021, lo que se encuentra dentro de los siguientes límites de gestión:</t>
  </si>
  <si>
    <t xml:space="preserve">Con los datos del resultado del TRIMESTRE II, se debe revisar el Plan de Abastecimiento Estratégico y reformular con las áreas ejecutoras la programación del mismo, con el fin de que la gestión de su cumplimiento se materialice dentro de los términos programados.
La Evaluación del ACUMULADO para el TRIMESTRE II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</si>
  <si>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segundo trimestre del año, se han comprometido recursos por valor de </t>
    </r>
    <r>
      <rPr>
        <sz val="11"/>
        <rFont val="Arial"/>
        <family val="2"/>
      </rPr>
      <t>$24.198</t>
    </r>
    <r>
      <rPr>
        <sz val="11"/>
        <color theme="1"/>
        <rFont val="Arial"/>
        <family val="2"/>
      </rPr>
      <t xml:space="preserve"> millones de pesos con la suscripción de 105 contratos.</t>
    </r>
  </si>
  <si>
    <r>
      <t xml:space="preserve">Hasta el segundo trimestre del año, se han comprometido recursos dentro de este plan con la suscripción de 537 contratos por valor </t>
    </r>
    <r>
      <rPr>
        <sz val="11"/>
        <rFont val="Arial"/>
        <family val="2"/>
      </rPr>
      <t xml:space="preserve">de $61.012 </t>
    </r>
    <r>
      <rPr>
        <sz val="11"/>
        <color theme="1"/>
        <rFont val="Arial"/>
        <family val="2"/>
      </rPr>
      <t>millones de pesos, lo que representa un avance del 21% de la ejecución de los recursos de los proyectos y retos asumidos por esta cartera.</t>
    </r>
  </si>
  <si>
    <r>
      <t xml:space="preserve">Durante el tercer trimestre del año, se han comprometido recursos por valor de </t>
    </r>
    <r>
      <rPr>
        <sz val="11"/>
        <rFont val="Arial"/>
        <family val="2"/>
      </rPr>
      <t>$115.230</t>
    </r>
    <r>
      <rPr>
        <sz val="11"/>
        <color theme="1"/>
        <rFont val="Arial"/>
        <family val="2"/>
      </rPr>
      <t xml:space="preserve"> millones de pesos con la suscripción de 161 contratos.</t>
    </r>
  </si>
  <si>
    <r>
      <t xml:space="preserve">Hasta el tercer trimestre del año, se han comprometido recursos dentro de este plan con la suscripción de 698 contratos por valor </t>
    </r>
    <r>
      <rPr>
        <sz val="11"/>
        <rFont val="Arial"/>
        <family val="2"/>
      </rPr>
      <t xml:space="preserve">de $172.232 </t>
    </r>
    <r>
      <rPr>
        <sz val="11"/>
        <color theme="1"/>
        <rFont val="Arial"/>
        <family val="2"/>
      </rPr>
      <t>millones de pesos, lo que representa un avance del 34% de la ejecución de los recursos de los proyectos y retos asumidos por esta cartera.</t>
    </r>
  </si>
  <si>
    <t>TRIMESTRE III: Ejecución sobre los recursos asignados en el periodo, lo que se encuentra dentro de los siguientes límites de gestión:</t>
  </si>
  <si>
    <t xml:space="preserve">Con los datos del resultado del TRIMESTRE III, se debe revisar el Plan de Abastecimiento Estratégico y reformular con las áreas ejecutoras la programación del mismo, con el fin de que la gestión de su cumplimiento se materialice dentro de los términos programados.
La Evaluación del ACUMULADO para el TRIMESTRE III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</si>
  <si>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t>2. Excel PAE Secop 2 v66 ago.xlsx, Grupo de Gestión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</si>
</sst>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cellStyleXfs>
  <cellXfs count="170">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xf numFmtId="0" fontId="0" fillId="0" borderId="0" xfId="0" applyAlignment="1">
      <alignment vertical="center"/>
    </xf>
    <xf numFmtId="0" fontId="2" fillId="0" borderId="0" xfId="0" applyFont="1"/>
    <xf numFmtId="0" fontId="0" fillId="0" borderId="0" xfId="0" applyFont="1" applyAlignment="1">
      <alignment horizontal="right"/>
    </xf>
    <xf numFmtId="9" fontId="1" fillId="0" borderId="3" xfId="2" applyFont="1" applyFill="1" applyBorder="1" applyAlignment="1">
      <alignment horizontal="center" vertical="center"/>
    </xf>
    <xf numFmtId="0" fontId="0" fillId="0" borderId="11" xfId="0" applyFont="1" applyFill="1" applyBorder="1" applyAlignment="1">
      <alignment horizontal="center" vertical="center" wrapText="1"/>
    </xf>
    <xf numFmtId="0" fontId="9" fillId="0" borderId="1"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0" fillId="0" borderId="0" xfId="0" applyFont="1"/>
    <xf numFmtId="0" fontId="11"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Alignme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Font="1" applyAlignment="1">
      <alignment horizontal="right"/>
    </xf>
    <xf numFmtId="14" fontId="0" fillId="0" borderId="0" xfId="0" applyNumberFormat="1" applyFont="1" applyAlignment="1">
      <alignment horizontal="center"/>
    </xf>
    <xf numFmtId="0" fontId="11" fillId="0" borderId="0" xfId="0" applyFont="1" applyBorder="1" applyAlignment="1">
      <alignment horizontal="justify" vertical="top" wrapText="1"/>
    </xf>
    <xf numFmtId="0" fontId="0" fillId="0" borderId="13" xfId="0" applyFont="1" applyFill="1" applyBorder="1" applyAlignment="1">
      <alignment horizontal="center" vertical="center" wrapText="1"/>
    </xf>
    <xf numFmtId="9" fontId="1" fillId="0" borderId="16" xfId="2"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9" fontId="0" fillId="0" borderId="1" xfId="2" applyFont="1" applyFill="1" applyBorder="1" applyAlignment="1">
      <alignment horizontal="center" vertical="center"/>
    </xf>
    <xf numFmtId="9" fontId="0" fillId="0" borderId="15" xfId="2" applyFont="1" applyFill="1" applyBorder="1" applyAlignment="1">
      <alignment horizontal="center" vertical="center"/>
    </xf>
    <xf numFmtId="9" fontId="1" fillId="0" borderId="1" xfId="2" applyFont="1" applyFill="1" applyBorder="1" applyAlignment="1">
      <alignment horizontal="center" vertical="center"/>
    </xf>
    <xf numFmtId="9" fontId="1" fillId="0" borderId="15" xfId="2" applyFont="1" applyFill="1" applyBorder="1" applyAlignment="1">
      <alignment horizontal="center" vertical="center"/>
    </xf>
    <xf numFmtId="9" fontId="0" fillId="0" borderId="19" xfId="2" applyFont="1" applyFill="1" applyBorder="1" applyAlignment="1">
      <alignment horizontal="center" vertical="center"/>
    </xf>
    <xf numFmtId="0" fontId="0" fillId="7"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NumberFormat="1" applyFont="1" applyFill="1" applyBorder="1" applyAlignment="1">
      <alignment horizontal="center" vertical="center"/>
    </xf>
    <xf numFmtId="9" fontId="0" fillId="2" borderId="8" xfId="2" applyFont="1" applyFill="1" applyBorder="1" applyAlignment="1">
      <alignment horizontal="center" vertical="center"/>
    </xf>
    <xf numFmtId="0" fontId="0" fillId="7" borderId="4"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6" xfId="0" applyFont="1" applyFill="1" applyBorder="1" applyAlignment="1">
      <alignment horizontal="center" vertical="center" wrapText="1"/>
    </xf>
    <xf numFmtId="9" fontId="0" fillId="0" borderId="12" xfId="2" applyFont="1" applyFill="1" applyBorder="1" applyAlignment="1">
      <alignment horizontal="center" vertical="center"/>
    </xf>
    <xf numFmtId="0" fontId="0" fillId="7" borderId="8" xfId="0" applyFont="1" applyFill="1" applyBorder="1" applyAlignment="1">
      <alignment horizontal="center" vertical="center" wrapText="1"/>
    </xf>
    <xf numFmtId="0" fontId="1" fillId="0" borderId="20" xfId="2" applyNumberFormat="1" applyFont="1" applyFill="1" applyBorder="1" applyAlignment="1">
      <alignment horizontal="center" vertical="center"/>
    </xf>
    <xf numFmtId="0" fontId="1" fillId="0" borderId="21" xfId="2" applyNumberFormat="1" applyFont="1" applyFill="1" applyBorder="1" applyAlignment="1">
      <alignment horizontal="center" vertical="center"/>
    </xf>
    <xf numFmtId="0" fontId="1" fillId="2" borderId="22" xfId="2" applyNumberFormat="1" applyFont="1" applyFill="1" applyBorder="1" applyAlignment="1">
      <alignment horizontal="center" vertical="center"/>
    </xf>
    <xf numFmtId="9" fontId="0" fillId="0" borderId="3" xfId="2" applyFont="1" applyFill="1" applyBorder="1" applyAlignment="1">
      <alignment horizontal="center" vertical="center"/>
    </xf>
    <xf numFmtId="9" fontId="0" fillId="0" borderId="16" xfId="2" applyFont="1" applyFill="1" applyBorder="1" applyAlignment="1">
      <alignment horizontal="center" vertical="center"/>
    </xf>
    <xf numFmtId="0" fontId="0" fillId="7" borderId="23" xfId="0" applyFont="1" applyFill="1" applyBorder="1" applyAlignment="1">
      <alignment horizontal="center" vertical="center" wrapText="1"/>
    </xf>
    <xf numFmtId="9" fontId="1" fillId="2" borderId="9" xfId="2" applyFont="1" applyFill="1" applyBorder="1" applyAlignment="1">
      <alignment horizontal="center" vertical="center"/>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8"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4" xfId="31" applyNumberFormat="1" applyFont="1" applyFill="1" applyBorder="1" applyAlignment="1">
      <alignment horizontal="center" vertical="center"/>
    </xf>
    <xf numFmtId="169" fontId="1" fillId="0" borderId="15"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ont="1" applyFill="1" applyBorder="1" applyAlignment="1">
      <alignment horizontal="center" vertical="center" wrapText="1"/>
    </xf>
    <xf numFmtId="164" fontId="0" fillId="0" borderId="1" xfId="0" applyNumberFormat="1" applyFont="1" applyFill="1" applyBorder="1" applyAlignment="1">
      <alignment horizont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horizontal="right"/>
    </xf>
    <xf numFmtId="0" fontId="2" fillId="0" borderId="0" xfId="0" applyFont="1" applyAlignment="1">
      <alignment horizontal="left"/>
    </xf>
    <xf numFmtId="0" fontId="11" fillId="0" borderId="0" xfId="0" applyFont="1" applyBorder="1" applyAlignment="1">
      <alignment horizontal="justify" vertical="top" wrapText="1"/>
    </xf>
    <xf numFmtId="0" fontId="16" fillId="0" borderId="0" xfId="0" applyFont="1" applyAlignment="1">
      <alignment horizontal="right"/>
    </xf>
    <xf numFmtId="0" fontId="0" fillId="0" borderId="0" xfId="0" applyBorder="1"/>
    <xf numFmtId="0" fontId="2" fillId="0" borderId="0" xfId="0" applyFont="1" applyBorder="1"/>
    <xf numFmtId="0" fontId="13" fillId="0" borderId="0" xfId="0" applyFont="1" applyBorder="1"/>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Border="1"/>
    <xf numFmtId="9" fontId="0" fillId="2" borderId="9" xfId="2" applyNumberFormat="1" applyFont="1" applyFill="1" applyBorder="1" applyAlignment="1">
      <alignment horizontal="center" vertical="center"/>
    </xf>
    <xf numFmtId="0" fontId="0" fillId="0" borderId="0" xfId="0" applyFill="1"/>
    <xf numFmtId="0" fontId="0" fillId="0" borderId="44" xfId="0" applyNumberFormat="1" applyFont="1" applyFill="1" applyBorder="1" applyAlignment="1">
      <alignment vertical="center"/>
    </xf>
    <xf numFmtId="0" fontId="0" fillId="0" borderId="0" xfId="0" applyFont="1" applyFill="1" applyBorder="1" applyAlignment="1">
      <alignment vertical="center" wrapText="1"/>
    </xf>
    <xf numFmtId="0" fontId="0" fillId="0" borderId="44" xfId="0" applyFont="1" applyFill="1"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Border="1" applyAlignment="1">
      <alignment horizontal="justify" wrapText="1"/>
    </xf>
    <xf numFmtId="0" fontId="11" fillId="0" borderId="0" xfId="0" applyFont="1" applyBorder="1" applyAlignment="1">
      <alignment horizontal="justify" vertical="top" wrapText="1"/>
    </xf>
    <xf numFmtId="0" fontId="3" fillId="0" borderId="0" xfId="0" applyFont="1" applyAlignment="1">
      <alignment horizontal="center"/>
    </xf>
    <xf numFmtId="14" fontId="17" fillId="0" borderId="0" xfId="0" applyNumberFormat="1" applyFont="1" applyAlignment="1">
      <alignment horizontal="center"/>
    </xf>
    <xf numFmtId="14" fontId="4" fillId="0" borderId="0" xfId="0" applyNumberFormat="1" applyFont="1" applyBorder="1" applyAlignment="1">
      <alignment horizontal="left"/>
    </xf>
    <xf numFmtId="0" fontId="17" fillId="0" borderId="0" xfId="0" applyFont="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11" fillId="0" borderId="0" xfId="0" applyFont="1" applyBorder="1" applyAlignment="1">
      <alignment horizontal="justify" vertical="top" wrapText="1"/>
    </xf>
    <xf numFmtId="9" fontId="11" fillId="2" borderId="1" xfId="0" applyNumberFormat="1" applyFont="1" applyFill="1" applyBorder="1" applyAlignment="1">
      <alignment horizontal="center" vertical="top"/>
    </xf>
    <xf numFmtId="0" fontId="3" fillId="0" borderId="0" xfId="0" applyFont="1"/>
    <xf numFmtId="0" fontId="0" fillId="0" borderId="0" xfId="0" applyFont="1"/>
    <xf numFmtId="0" fontId="0" fillId="0" borderId="0" xfId="0" applyFont="1" applyBorder="1"/>
    <xf numFmtId="0" fontId="11" fillId="0" borderId="0" xfId="0" applyFont="1" applyBorder="1" applyAlignment="1">
      <alignment horizontal="justify" vertical="top" wrapText="1"/>
    </xf>
    <xf numFmtId="0" fontId="3" fillId="0" borderId="0" xfId="0" applyFont="1" applyAlignment="1">
      <alignment horizontal="center"/>
    </xf>
    <xf numFmtId="164" fontId="3" fillId="2" borderId="1" xfId="0" applyNumberFormat="1" applyFont="1" applyFill="1" applyBorder="1" applyAlignment="1">
      <alignment horizontal="center"/>
    </xf>
    <xf numFmtId="0" fontId="11" fillId="0" borderId="0" xfId="0" applyFont="1" applyBorder="1" applyAlignment="1">
      <alignment horizontal="justify" vertical="top" wrapText="1"/>
    </xf>
    <xf numFmtId="0" fontId="3" fillId="0" borderId="0" xfId="0" applyFont="1" applyAlignment="1">
      <alignment horizontal="center"/>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8" fillId="0" borderId="0" xfId="32" applyFont="1" applyBorder="1" applyAlignment="1">
      <alignment horizontal="justify" vertical="top" wrapText="1"/>
    </xf>
    <xf numFmtId="0" fontId="11" fillId="0" borderId="19" xfId="0" applyFont="1" applyBorder="1" applyAlignment="1">
      <alignment horizontal="center" vertical="top"/>
    </xf>
    <xf numFmtId="0" fontId="11" fillId="0" borderId="47" xfId="0" applyFont="1" applyBorder="1" applyAlignment="1">
      <alignment horizontal="center" vertical="top"/>
    </xf>
    <xf numFmtId="0" fontId="11" fillId="0" borderId="40" xfId="0" applyFont="1" applyBorder="1" applyAlignment="1">
      <alignment horizontal="center" vertical="top"/>
    </xf>
    <xf numFmtId="0" fontId="11" fillId="0" borderId="1" xfId="0" applyFont="1" applyBorder="1" applyAlignment="1">
      <alignment horizontal="center" vertical="top"/>
    </xf>
    <xf numFmtId="0" fontId="3" fillId="0" borderId="0" xfId="0" applyFont="1" applyAlignment="1">
      <alignment horizontal="center"/>
    </xf>
    <xf numFmtId="0" fontId="17" fillId="0" borderId="3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9" fontId="4" fillId="0" borderId="41"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11" fillId="0" borderId="0" xfId="0" applyFont="1" applyBorder="1" applyAlignment="1">
      <alignment horizontal="left" vertical="top" wrapText="1"/>
    </xf>
    <xf numFmtId="164" fontId="3" fillId="2" borderId="0" xfId="0" applyNumberFormat="1" applyFont="1" applyFill="1" applyBorder="1" applyAlignment="1">
      <alignment horizontal="center"/>
    </xf>
    <xf numFmtId="0" fontId="3" fillId="2" borderId="0" xfId="0" applyFont="1" applyFill="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4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45" xfId="0" applyNumberFormat="1" applyFont="1" applyFill="1" applyBorder="1" applyAlignment="1">
      <alignment horizontal="center" vertical="center"/>
    </xf>
    <xf numFmtId="0" fontId="0" fillId="0" borderId="4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169" fontId="1" fillId="0" borderId="46" xfId="31" applyNumberFormat="1" applyFont="1" applyFill="1" applyBorder="1" applyAlignment="1">
      <alignment horizontal="center" vertical="center"/>
    </xf>
  </cellXfs>
  <cellStyles count="33">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3'!$H$13:$N$13</c:f>
              <c:strCache>
                <c:ptCount val="7"/>
                <c:pt idx="0">
                  <c:v>RECURSOS PAE ($)</c:v>
                </c:pt>
              </c:strCache>
            </c:strRef>
          </c:tx>
          <c:invertIfNegative val="0"/>
          <c:dLbls>
            <c:dLbl>
              <c:idx val="1"/>
              <c:layout>
                <c:manualLayout>
                  <c:x val="-5.856757408153653E-3"/>
                  <c:y val="0.226280777110784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7-45B6-A973-91B6CBC180FB}"/>
                </c:ext>
              </c:extLst>
            </c:dLbl>
            <c:spPr>
              <a:noFill/>
              <a:ln>
                <a:noFill/>
              </a:ln>
              <a:effectLst/>
            </c:spPr>
            <c:txPr>
              <a:bodyPr rot="-5400000" vert="horz"/>
              <a:lstStyle/>
              <a:p>
                <a:pPr>
                  <a:defRPr b="1">
                    <a:solidFill>
                      <a:schemeClr val="bg1"/>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3'!$H$15,'Informe Trim 3'!$M$15)</c:f>
              <c:strCache>
                <c:ptCount val="2"/>
                <c:pt idx="0">
                  <c:v>Recursos Presupuestados</c:v>
                </c:pt>
                <c:pt idx="1">
                  <c:v>($) Acumulado
(2 + 5)</c:v>
                </c:pt>
              </c:strCache>
            </c:strRef>
          </c:cat>
          <c:val>
            <c:numRef>
              <c:f>('Informe Trim 3'!$H$20,'Informe Trim 3'!$M$20)</c:f>
              <c:numCache>
                <c:formatCode>_-"$"* #,##0_-;\-"$"* #,##0_-;_-"$"* "-"??_-;_-@_-</c:formatCode>
                <c:ptCount val="2"/>
                <c:pt idx="0">
                  <c:v>324309.12967599998</c:v>
                </c:pt>
                <c:pt idx="1">
                  <c:v>192109.51206574001</c:v>
                </c:pt>
              </c:numCache>
            </c:numRef>
          </c:val>
          <c:extLst>
            <c:ext xmlns:c16="http://schemas.microsoft.com/office/drawing/2014/chart" uri="{C3380CC4-5D6E-409C-BE32-E72D297353CC}">
              <c16:uniqueId val="{00000001-35E7-45B6-A973-91B6CBC180FB}"/>
            </c:ext>
          </c:extLst>
        </c:ser>
        <c:dLbls>
          <c:showLegendKey val="0"/>
          <c:showVal val="0"/>
          <c:showCatName val="0"/>
          <c:showSerName val="0"/>
          <c:showPercent val="0"/>
          <c:showBubbleSize val="0"/>
        </c:dLbls>
        <c:gapWidth val="150"/>
        <c:axId val="-84096192"/>
        <c:axId val="-84095104"/>
      </c:barChart>
      <c:catAx>
        <c:axId val="-84096192"/>
        <c:scaling>
          <c:orientation val="minMax"/>
        </c:scaling>
        <c:delete val="0"/>
        <c:axPos val="b"/>
        <c:numFmt formatCode="General" sourceLinked="0"/>
        <c:majorTickMark val="out"/>
        <c:minorTickMark val="none"/>
        <c:tickLblPos val="nextTo"/>
        <c:txPr>
          <a:bodyPr/>
          <a:lstStyle/>
          <a:p>
            <a:pPr>
              <a:defRPr sz="800"/>
            </a:pPr>
            <a:endParaRPr lang="es-CO"/>
          </a:p>
        </c:txPr>
        <c:crossAx val="-84095104"/>
        <c:crosses val="autoZero"/>
        <c:auto val="1"/>
        <c:lblAlgn val="ctr"/>
        <c:lblOffset val="100"/>
        <c:noMultiLvlLbl val="0"/>
      </c:catAx>
      <c:valAx>
        <c:axId val="-8409510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6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1'!$B$20,'Informe Trim 1'!$C$20)</c:f>
              <c:numCache>
                <c:formatCode>General</c:formatCode>
                <c:ptCount val="2"/>
                <c:pt idx="0">
                  <c:v>772</c:v>
                </c:pt>
                <c:pt idx="1">
                  <c:v>432</c:v>
                </c:pt>
              </c:numCache>
            </c:numRef>
          </c:val>
          <c:extLst>
            <c:ext xmlns:c16="http://schemas.microsoft.com/office/drawing/2014/chart" uri="{C3380CC4-5D6E-409C-BE32-E72D297353CC}">
              <c16:uniqueId val="{00000000-AAAF-4301-A2E8-4791566B8EE0}"/>
            </c:ext>
          </c:extLst>
        </c:ser>
        <c:dLbls>
          <c:showLegendKey val="0"/>
          <c:showVal val="0"/>
          <c:showCatName val="0"/>
          <c:showSerName val="0"/>
          <c:showPercent val="0"/>
          <c:showBubbleSize val="0"/>
        </c:dLbls>
        <c:gapWidth val="150"/>
        <c:axId val="-136403344"/>
        <c:axId val="-136406064"/>
      </c:barChart>
      <c:catAx>
        <c:axId val="-136403344"/>
        <c:scaling>
          <c:orientation val="minMax"/>
        </c:scaling>
        <c:delete val="1"/>
        <c:axPos val="l"/>
        <c:numFmt formatCode="General" sourceLinked="0"/>
        <c:majorTickMark val="out"/>
        <c:minorTickMark val="none"/>
        <c:tickLblPos val="nextTo"/>
        <c:crossAx val="-136406064"/>
        <c:crosses val="autoZero"/>
        <c:auto val="1"/>
        <c:lblAlgn val="ctr"/>
        <c:lblOffset val="100"/>
        <c:noMultiLvlLbl val="0"/>
      </c:catAx>
      <c:valAx>
        <c:axId val="-13640606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13640334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1'!$B$16:$C$16</c:f>
              <c:numCache>
                <c:formatCode>General</c:formatCode>
                <c:ptCount val="2"/>
                <c:pt idx="0">
                  <c:v>619</c:v>
                </c:pt>
                <c:pt idx="1">
                  <c:v>432</c:v>
                </c:pt>
              </c:numCache>
            </c:numRef>
          </c:val>
          <c:extLst>
            <c:ext xmlns:c16="http://schemas.microsoft.com/office/drawing/2014/chart" uri="{C3380CC4-5D6E-409C-BE32-E72D297353CC}">
              <c16:uniqueId val="{00000000-141A-495A-8A1F-9B097DEAFB48}"/>
            </c:ext>
          </c:extLst>
        </c:ser>
        <c:dLbls>
          <c:showLegendKey val="0"/>
          <c:showVal val="0"/>
          <c:showCatName val="0"/>
          <c:showSerName val="0"/>
          <c:showPercent val="0"/>
          <c:showBubbleSize val="0"/>
        </c:dLbls>
        <c:gapWidth val="150"/>
        <c:axId val="-136409328"/>
        <c:axId val="-136402800"/>
      </c:barChart>
      <c:catAx>
        <c:axId val="-136409328"/>
        <c:scaling>
          <c:orientation val="minMax"/>
        </c:scaling>
        <c:delete val="0"/>
        <c:axPos val="l"/>
        <c:numFmt formatCode="General" sourceLinked="1"/>
        <c:majorTickMark val="out"/>
        <c:minorTickMark val="none"/>
        <c:tickLblPos val="nextTo"/>
        <c:txPr>
          <a:bodyPr/>
          <a:lstStyle/>
          <a:p>
            <a:pPr>
              <a:defRPr sz="800"/>
            </a:pPr>
            <a:endParaRPr lang="es-CO"/>
          </a:p>
        </c:txPr>
        <c:crossAx val="-136402800"/>
        <c:crosses val="autoZero"/>
        <c:auto val="1"/>
        <c:lblAlgn val="ctr"/>
        <c:lblOffset val="100"/>
        <c:noMultiLvlLbl val="0"/>
      </c:catAx>
      <c:valAx>
        <c:axId val="-13640280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136409328"/>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1"/>
              <c:layout>
                <c:manualLayout>
                  <c:x val="-5.8838600160207779E-3"/>
                  <c:y val="3.67836977937439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C-462D-B28A-E5F2F49320BF}"/>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1'!$I$15)</c:f>
              <c:strCache>
                <c:ptCount val="2"/>
                <c:pt idx="0">
                  <c:v>Recursos Presupuestados</c:v>
                </c:pt>
                <c:pt idx="1">
                  <c:v>Comprometido y en ejecución </c:v>
                </c:pt>
              </c:strCache>
            </c:strRef>
          </c:cat>
          <c:val>
            <c:numRef>
              <c:f>('Informe Trim 1'!$H$16,'Informe Trim 1'!$I$16)</c:f>
              <c:numCache>
                <c:formatCode>_-"$"* #,##0_-;\-"$"* #,##0_-;_-"$"* "-"??_-;_-@_-</c:formatCode>
                <c:ptCount val="2"/>
                <c:pt idx="0">
                  <c:v>103003.35686699999</c:v>
                </c:pt>
                <c:pt idx="1">
                  <c:v>36814.571555399998</c:v>
                </c:pt>
              </c:numCache>
            </c:numRef>
          </c:val>
          <c:extLst>
            <c:ext xmlns:c16="http://schemas.microsoft.com/office/drawing/2014/chart" uri="{C3380CC4-5D6E-409C-BE32-E72D297353CC}">
              <c16:uniqueId val="{00000001-0A7C-462D-B28A-E5F2F49320BF}"/>
            </c:ext>
          </c:extLst>
        </c:ser>
        <c:dLbls>
          <c:showLegendKey val="0"/>
          <c:showVal val="0"/>
          <c:showCatName val="0"/>
          <c:showSerName val="0"/>
          <c:showPercent val="0"/>
          <c:showBubbleSize val="0"/>
        </c:dLbls>
        <c:gapWidth val="150"/>
        <c:axId val="-136394096"/>
        <c:axId val="-136401712"/>
      </c:barChart>
      <c:catAx>
        <c:axId val="-136394096"/>
        <c:scaling>
          <c:orientation val="minMax"/>
        </c:scaling>
        <c:delete val="0"/>
        <c:axPos val="b"/>
        <c:numFmt formatCode="General" sourceLinked="0"/>
        <c:majorTickMark val="out"/>
        <c:minorTickMark val="none"/>
        <c:tickLblPos val="nextTo"/>
        <c:txPr>
          <a:bodyPr/>
          <a:lstStyle/>
          <a:p>
            <a:pPr>
              <a:defRPr sz="800"/>
            </a:pPr>
            <a:endParaRPr lang="es-CO"/>
          </a:p>
        </c:txPr>
        <c:crossAx val="-136401712"/>
        <c:crosses val="autoZero"/>
        <c:auto val="1"/>
        <c:lblAlgn val="ctr"/>
        <c:lblOffset val="100"/>
        <c:noMultiLvlLbl val="0"/>
      </c:catAx>
      <c:valAx>
        <c:axId val="-13640171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13639409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3'!$B$13:$F$13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3'!$B$15,'Informe Trim 3'!$C$15)</c:f>
              <c:strCache>
                <c:ptCount val="2"/>
                <c:pt idx="0">
                  <c:v># Contratos Programados</c:v>
                </c:pt>
                <c:pt idx="1">
                  <c:v># Contratos Suscritos</c:v>
                </c:pt>
              </c:strCache>
            </c:strRef>
          </c:cat>
          <c:val>
            <c:numRef>
              <c:f>('Informe Trim 3'!$B$20,'Informe Trim 3'!$C$20)</c:f>
              <c:numCache>
                <c:formatCode>General</c:formatCode>
                <c:ptCount val="2"/>
                <c:pt idx="0">
                  <c:v>768</c:v>
                </c:pt>
                <c:pt idx="1">
                  <c:v>698</c:v>
                </c:pt>
              </c:numCache>
            </c:numRef>
          </c:val>
          <c:extLst>
            <c:ext xmlns:c16="http://schemas.microsoft.com/office/drawing/2014/chart" uri="{C3380CC4-5D6E-409C-BE32-E72D297353CC}">
              <c16:uniqueId val="{00000000-E559-41DF-95A7-D5C58BE1AD56}"/>
            </c:ext>
          </c:extLst>
        </c:ser>
        <c:dLbls>
          <c:showLegendKey val="0"/>
          <c:showVal val="0"/>
          <c:showCatName val="0"/>
          <c:showSerName val="0"/>
          <c:showPercent val="0"/>
          <c:showBubbleSize val="0"/>
        </c:dLbls>
        <c:gapWidth val="150"/>
        <c:axId val="-84097824"/>
        <c:axId val="-84084224"/>
      </c:barChart>
      <c:catAx>
        <c:axId val="-84097824"/>
        <c:scaling>
          <c:orientation val="minMax"/>
        </c:scaling>
        <c:delete val="1"/>
        <c:axPos val="l"/>
        <c:numFmt formatCode="General" sourceLinked="0"/>
        <c:majorTickMark val="out"/>
        <c:minorTickMark val="none"/>
        <c:tickLblPos val="nextTo"/>
        <c:crossAx val="-84084224"/>
        <c:crosses val="autoZero"/>
        <c:auto val="1"/>
        <c:lblAlgn val="ctr"/>
        <c:lblOffset val="100"/>
        <c:noMultiLvlLbl val="0"/>
      </c:catAx>
      <c:valAx>
        <c:axId val="-8408422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8409782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III</a:t>
            </a:r>
          </a:p>
        </c:rich>
      </c:tx>
      <c:overlay val="0"/>
    </c:title>
    <c:autoTitleDeleted val="0"/>
    <c:plotArea>
      <c:layout/>
      <c:barChart>
        <c:barDir val="bar"/>
        <c:grouping val="clustered"/>
        <c:varyColors val="0"/>
        <c:ser>
          <c:idx val="0"/>
          <c:order val="0"/>
          <c:tx>
            <c:strRef>
              <c:f>'Informe Trim 3'!$B$13:$F$13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3'!$B$15:$C$15,'Informe Trim 3'!$B$18:$C$18)</c:f>
              <c:strCache>
                <c:ptCount val="4"/>
                <c:pt idx="0">
                  <c:v># Contratos Programados</c:v>
                </c:pt>
                <c:pt idx="1">
                  <c:v># Contratos Suscritos</c:v>
                </c:pt>
                <c:pt idx="2">
                  <c:v>68</c:v>
                </c:pt>
                <c:pt idx="3">
                  <c:v>161</c:v>
                </c:pt>
              </c:strCache>
            </c:strRef>
          </c:cat>
          <c:val>
            <c:numRef>
              <c:f>'Informe Trim 3'!$B$18:$C$18</c:f>
              <c:numCache>
                <c:formatCode>General</c:formatCode>
                <c:ptCount val="2"/>
                <c:pt idx="0">
                  <c:v>68</c:v>
                </c:pt>
                <c:pt idx="1">
                  <c:v>161</c:v>
                </c:pt>
              </c:numCache>
            </c:numRef>
          </c:val>
          <c:extLst>
            <c:ext xmlns:c16="http://schemas.microsoft.com/office/drawing/2014/chart" uri="{C3380CC4-5D6E-409C-BE32-E72D297353CC}">
              <c16:uniqueId val="{00000000-F294-471E-B4D0-9DA15C6945CB}"/>
            </c:ext>
          </c:extLst>
        </c:ser>
        <c:dLbls>
          <c:showLegendKey val="0"/>
          <c:showVal val="0"/>
          <c:showCatName val="0"/>
          <c:showSerName val="0"/>
          <c:showPercent val="0"/>
          <c:showBubbleSize val="0"/>
        </c:dLbls>
        <c:gapWidth val="150"/>
        <c:axId val="-84092384"/>
        <c:axId val="-84091840"/>
      </c:barChart>
      <c:catAx>
        <c:axId val="-84092384"/>
        <c:scaling>
          <c:orientation val="minMax"/>
        </c:scaling>
        <c:delete val="0"/>
        <c:axPos val="l"/>
        <c:numFmt formatCode="General" sourceLinked="1"/>
        <c:majorTickMark val="out"/>
        <c:minorTickMark val="none"/>
        <c:tickLblPos val="nextTo"/>
        <c:txPr>
          <a:bodyPr/>
          <a:lstStyle/>
          <a:p>
            <a:pPr>
              <a:defRPr sz="800"/>
            </a:pPr>
            <a:endParaRPr lang="es-CO"/>
          </a:p>
        </c:txPr>
        <c:crossAx val="-84091840"/>
        <c:crosses val="autoZero"/>
        <c:auto val="1"/>
        <c:lblAlgn val="ctr"/>
        <c:lblOffset val="100"/>
        <c:noMultiLvlLbl val="0"/>
      </c:catAx>
      <c:valAx>
        <c:axId val="-8409184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8409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6.0688948590248842E-3"/>
                  <c:y val="0.21857923497267759"/>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A5-4D33-A14D-F551016D3970}"/>
                </c:ext>
              </c:extLst>
            </c:dLbl>
            <c:dLbl>
              <c:idx val="1"/>
              <c:layout>
                <c:manualLayout>
                  <c:x val="-6.0688948590249406E-3"/>
                  <c:y val="0.25355191256830595"/>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25-4C2B-BA5E-D44F8208FCF6}"/>
                </c:ext>
              </c:extLst>
            </c:dLbl>
            <c:spPr>
              <a:noFill/>
              <a:ln>
                <a:noFill/>
              </a:ln>
              <a:effectLst/>
            </c:spPr>
            <c:txPr>
              <a:bodyPr rot="-5400000" vert="horz" wrap="square" lIns="38100" tIns="19050" rIns="38100" bIns="19050" anchor="ctr">
                <a:spAutoFit/>
              </a:bodyPr>
              <a:lstStyle/>
              <a:p>
                <a:pPr>
                  <a:defRPr>
                    <a:solidFill>
                      <a:schemeClr val="bg1"/>
                    </a:solidFil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3'!$H$15:$I$15</c:f>
              <c:strCache>
                <c:ptCount val="2"/>
                <c:pt idx="0">
                  <c:v>Recursos Presupuestados</c:v>
                </c:pt>
                <c:pt idx="1">
                  <c:v>Comprometido y en ejecución </c:v>
                </c:pt>
              </c:strCache>
            </c:strRef>
          </c:cat>
          <c:val>
            <c:numRef>
              <c:f>'Informe Trim 3'!$H$18:$I$18</c:f>
              <c:numCache>
                <c:formatCode>_-"$"* #,##0_-;\-"$"* #,##0_-;_-"$"* "-"??_-;_-@_-</c:formatCode>
                <c:ptCount val="2"/>
                <c:pt idx="0">
                  <c:v>42168.500462999997</c:v>
                </c:pt>
                <c:pt idx="1">
                  <c:v>115230.08596298003</c:v>
                </c:pt>
              </c:numCache>
            </c:numRef>
          </c:val>
          <c:extLst>
            <c:ext xmlns:c16="http://schemas.microsoft.com/office/drawing/2014/chart" uri="{C3380CC4-5D6E-409C-BE32-E72D297353CC}">
              <c16:uniqueId val="{00000004-EFA5-4D33-A14D-F551016D3970}"/>
            </c:ext>
          </c:extLst>
        </c:ser>
        <c:dLbls>
          <c:showLegendKey val="0"/>
          <c:showVal val="0"/>
          <c:showCatName val="0"/>
          <c:showSerName val="0"/>
          <c:showPercent val="0"/>
          <c:showBubbleSize val="0"/>
        </c:dLbls>
        <c:gapWidth val="150"/>
        <c:axId val="-84097280"/>
        <c:axId val="-84095648"/>
      </c:barChart>
      <c:catAx>
        <c:axId val="-84097280"/>
        <c:scaling>
          <c:orientation val="minMax"/>
        </c:scaling>
        <c:delete val="0"/>
        <c:axPos val="b"/>
        <c:numFmt formatCode="General" sourceLinked="0"/>
        <c:majorTickMark val="out"/>
        <c:minorTickMark val="none"/>
        <c:tickLblPos val="nextTo"/>
        <c:txPr>
          <a:bodyPr/>
          <a:lstStyle/>
          <a:p>
            <a:pPr>
              <a:defRPr sz="800"/>
            </a:pPr>
            <a:endParaRPr lang="es-CO"/>
          </a:p>
        </c:txPr>
        <c:crossAx val="-84095648"/>
        <c:crosses val="autoZero"/>
        <c:auto val="1"/>
        <c:lblAlgn val="ctr"/>
        <c:lblOffset val="100"/>
        <c:noMultiLvlLbl val="0"/>
      </c:catAx>
      <c:valAx>
        <c:axId val="-8409564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7280"/>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2'!$H$13:$N$13</c:f>
              <c:strCache>
                <c:ptCount val="7"/>
                <c:pt idx="0">
                  <c:v>RECURSOS PAE ($)</c:v>
                </c:pt>
              </c:strCache>
            </c:strRef>
          </c:tx>
          <c:invertIfNegative val="0"/>
          <c:dLbls>
            <c:dLbl>
              <c:idx val="1"/>
              <c:layout>
                <c:manualLayout>
                  <c:x val="-5.856757408153653E-3"/>
                  <c:y val="1.70412166923467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7-45B6-A973-91B6CBC180FB}"/>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2'!$H$15,'Informe Trim 2'!$M$15)</c:f>
              <c:strCache>
                <c:ptCount val="2"/>
                <c:pt idx="0">
                  <c:v>Recursos Presupuestados</c:v>
                </c:pt>
                <c:pt idx="1">
                  <c:v>($) Acumulado
(2 + 5)</c:v>
                </c:pt>
              </c:strCache>
            </c:strRef>
          </c:cat>
          <c:val>
            <c:numRef>
              <c:f>('Informe Trim 2'!$H$20,'Informe Trim 2'!$M$20)</c:f>
              <c:numCache>
                <c:formatCode>_-"$"* #,##0_-;\-"$"* #,##0_-;_-"$"* "-"??_-;_-@_-</c:formatCode>
                <c:ptCount val="2"/>
                <c:pt idx="0">
                  <c:v>293696.32122599997</c:v>
                </c:pt>
                <c:pt idx="1">
                  <c:v>61012.387456559998</c:v>
                </c:pt>
              </c:numCache>
            </c:numRef>
          </c:val>
          <c:extLst>
            <c:ext xmlns:c16="http://schemas.microsoft.com/office/drawing/2014/chart" uri="{C3380CC4-5D6E-409C-BE32-E72D297353CC}">
              <c16:uniqueId val="{00000001-35E7-45B6-A973-91B6CBC180FB}"/>
            </c:ext>
          </c:extLst>
        </c:ser>
        <c:dLbls>
          <c:showLegendKey val="0"/>
          <c:showVal val="0"/>
          <c:showCatName val="0"/>
          <c:showSerName val="0"/>
          <c:showPercent val="0"/>
          <c:showBubbleSize val="0"/>
        </c:dLbls>
        <c:gapWidth val="150"/>
        <c:axId val="-247558944"/>
        <c:axId val="-247554592"/>
      </c:barChart>
      <c:catAx>
        <c:axId val="-247558944"/>
        <c:scaling>
          <c:orientation val="minMax"/>
        </c:scaling>
        <c:delete val="0"/>
        <c:axPos val="b"/>
        <c:numFmt formatCode="General" sourceLinked="0"/>
        <c:majorTickMark val="out"/>
        <c:minorTickMark val="none"/>
        <c:tickLblPos val="nextTo"/>
        <c:txPr>
          <a:bodyPr/>
          <a:lstStyle/>
          <a:p>
            <a:pPr>
              <a:defRPr sz="800"/>
            </a:pPr>
            <a:endParaRPr lang="es-CO"/>
          </a:p>
        </c:txPr>
        <c:crossAx val="-247554592"/>
        <c:crosses val="autoZero"/>
        <c:auto val="1"/>
        <c:lblAlgn val="ctr"/>
        <c:lblOffset val="100"/>
        <c:noMultiLvlLbl val="0"/>
      </c:catAx>
      <c:valAx>
        <c:axId val="-24755459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24755894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2'!$B$13:$F$13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2'!$B$15,'Informe Trim 2'!$C$15)</c:f>
              <c:strCache>
                <c:ptCount val="2"/>
                <c:pt idx="0">
                  <c:v># Contratos Programados</c:v>
                </c:pt>
                <c:pt idx="1">
                  <c:v># Contratos Suscritos</c:v>
                </c:pt>
              </c:strCache>
            </c:strRef>
          </c:cat>
          <c:val>
            <c:numRef>
              <c:f>('Informe Trim 2'!$B$20,'Informe Trim 2'!$C$20)</c:f>
              <c:numCache>
                <c:formatCode>General</c:formatCode>
                <c:ptCount val="2"/>
                <c:pt idx="0">
                  <c:v>768</c:v>
                </c:pt>
                <c:pt idx="1">
                  <c:v>537</c:v>
                </c:pt>
              </c:numCache>
            </c:numRef>
          </c:val>
          <c:extLst>
            <c:ext xmlns:c16="http://schemas.microsoft.com/office/drawing/2014/chart" uri="{C3380CC4-5D6E-409C-BE32-E72D297353CC}">
              <c16:uniqueId val="{00000000-E559-41DF-95A7-D5C58BE1AD56}"/>
            </c:ext>
          </c:extLst>
        </c:ser>
        <c:dLbls>
          <c:showLegendKey val="0"/>
          <c:showVal val="0"/>
          <c:showCatName val="0"/>
          <c:showSerName val="0"/>
          <c:showPercent val="0"/>
          <c:showBubbleSize val="0"/>
        </c:dLbls>
        <c:gapWidth val="150"/>
        <c:axId val="-247546432"/>
        <c:axId val="-247548064"/>
      </c:barChart>
      <c:catAx>
        <c:axId val="-247546432"/>
        <c:scaling>
          <c:orientation val="minMax"/>
        </c:scaling>
        <c:delete val="1"/>
        <c:axPos val="l"/>
        <c:numFmt formatCode="General" sourceLinked="0"/>
        <c:majorTickMark val="out"/>
        <c:minorTickMark val="none"/>
        <c:tickLblPos val="nextTo"/>
        <c:crossAx val="-247548064"/>
        <c:crosses val="autoZero"/>
        <c:auto val="1"/>
        <c:lblAlgn val="ctr"/>
        <c:lblOffset val="100"/>
        <c:noMultiLvlLbl val="0"/>
      </c:catAx>
      <c:valAx>
        <c:axId val="-24754806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247546432"/>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II</a:t>
            </a:r>
          </a:p>
        </c:rich>
      </c:tx>
      <c:overlay val="0"/>
    </c:title>
    <c:autoTitleDeleted val="0"/>
    <c:plotArea>
      <c:layout/>
      <c:barChart>
        <c:barDir val="bar"/>
        <c:grouping val="clustered"/>
        <c:varyColors val="0"/>
        <c:ser>
          <c:idx val="0"/>
          <c:order val="0"/>
          <c:tx>
            <c:strRef>
              <c:f>'Informe Trim 2'!$B$13:$F$13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2'!$B$15,'Informe Trim 2'!$C$15)</c:f>
              <c:strCache>
                <c:ptCount val="2"/>
                <c:pt idx="0">
                  <c:v># Contratos Programados</c:v>
                </c:pt>
                <c:pt idx="1">
                  <c:v># Contratos Suscritos</c:v>
                </c:pt>
              </c:strCache>
            </c:strRef>
          </c:cat>
          <c:val>
            <c:numRef>
              <c:f>'Informe Trim 2'!$B$17:$C$17</c:f>
              <c:numCache>
                <c:formatCode>General</c:formatCode>
                <c:ptCount val="2"/>
                <c:pt idx="0">
                  <c:v>67</c:v>
                </c:pt>
                <c:pt idx="1">
                  <c:v>105</c:v>
                </c:pt>
              </c:numCache>
            </c:numRef>
          </c:val>
          <c:extLst>
            <c:ext xmlns:c16="http://schemas.microsoft.com/office/drawing/2014/chart" uri="{C3380CC4-5D6E-409C-BE32-E72D297353CC}">
              <c16:uniqueId val="{00000000-F294-471E-B4D0-9DA15C6945CB}"/>
            </c:ext>
          </c:extLst>
        </c:ser>
        <c:dLbls>
          <c:showLegendKey val="0"/>
          <c:showVal val="0"/>
          <c:showCatName val="0"/>
          <c:showSerName val="0"/>
          <c:showPercent val="0"/>
          <c:showBubbleSize val="0"/>
        </c:dLbls>
        <c:gapWidth val="150"/>
        <c:axId val="-247552960"/>
        <c:axId val="-247560032"/>
      </c:barChart>
      <c:catAx>
        <c:axId val="-247552960"/>
        <c:scaling>
          <c:orientation val="minMax"/>
        </c:scaling>
        <c:delete val="0"/>
        <c:axPos val="l"/>
        <c:numFmt formatCode="General" sourceLinked="1"/>
        <c:majorTickMark val="out"/>
        <c:minorTickMark val="none"/>
        <c:tickLblPos val="nextTo"/>
        <c:txPr>
          <a:bodyPr/>
          <a:lstStyle/>
          <a:p>
            <a:pPr>
              <a:defRPr sz="800"/>
            </a:pPr>
            <a:endParaRPr lang="es-CO"/>
          </a:p>
        </c:txPr>
        <c:crossAx val="-247560032"/>
        <c:crosses val="autoZero"/>
        <c:auto val="1"/>
        <c:lblAlgn val="ctr"/>
        <c:lblOffset val="100"/>
        <c:noMultiLvlLbl val="0"/>
      </c:catAx>
      <c:valAx>
        <c:axId val="-247560032"/>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24755296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0"/>
                  <c:y val="0.27540983606557379"/>
                </c:manualLayout>
              </c:layout>
              <c:spPr>
                <a:noFill/>
                <a:ln>
                  <a:noFill/>
                </a:ln>
                <a:effectLst/>
              </c:spPr>
              <c:txPr>
                <a:bodyPr rot="-5400000" vert="horz" wrap="square" lIns="38100" tIns="19050" rIns="38100" bIns="19050" anchor="ctr">
                  <a:spAutoFit/>
                </a:bodyPr>
                <a:lstStyle/>
                <a:p>
                  <a:pPr>
                    <a:defRPr b="1"/>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A5-4D33-A14D-F551016D3970}"/>
                </c:ext>
              </c:extLst>
            </c:dLbl>
            <c:dLbl>
              <c:idx val="1"/>
              <c:spPr>
                <a:noFill/>
                <a:ln>
                  <a:noFill/>
                </a:ln>
                <a:effectLst/>
              </c:spPr>
              <c:txPr>
                <a:bodyPr rot="-5400000" vert="horz" wrap="square" lIns="38100" tIns="19050" rIns="38100" bIns="19050" anchor="ctr">
                  <a:spAutoFit/>
                </a:bodyPr>
                <a:lstStyle/>
                <a:p>
                  <a:pPr>
                    <a:defRPr b="1"/>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E0A0-48FE-8E15-6C38C638403D}"/>
                </c:ext>
              </c:extLst>
            </c:dLbl>
            <c:spPr>
              <a:noFill/>
              <a:ln>
                <a:noFill/>
              </a:ln>
              <a:effectLst/>
            </c:spPr>
            <c:txPr>
              <a:bodyPr rot="-5400000" vert="horz" wrap="square" lIns="38100" tIns="19050" rIns="38100" bIns="19050" anchor="ctr">
                <a:spAutoFit/>
              </a:bodyPr>
              <a:lstStyle/>
              <a:p>
                <a:pPr>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2'!$H$15:$I$15</c:f>
              <c:strCache>
                <c:ptCount val="2"/>
                <c:pt idx="0">
                  <c:v>Recursos Presupuestados</c:v>
                </c:pt>
                <c:pt idx="1">
                  <c:v>Comprometido y en ejecución </c:v>
                </c:pt>
              </c:strCache>
            </c:strRef>
          </c:cat>
          <c:val>
            <c:numRef>
              <c:f>'Informe Trim 2'!$H$17:$I$17</c:f>
              <c:numCache>
                <c:formatCode>_-"$"* #,##0_-;\-"$"* #,##0_-;_-"$"* "-"??_-;_-@_-</c:formatCode>
                <c:ptCount val="2"/>
                <c:pt idx="0">
                  <c:v>128740.983417</c:v>
                </c:pt>
                <c:pt idx="1">
                  <c:v>24197.81590116</c:v>
                </c:pt>
              </c:numCache>
            </c:numRef>
          </c:val>
          <c:extLst>
            <c:ext xmlns:c16="http://schemas.microsoft.com/office/drawing/2014/chart" uri="{C3380CC4-5D6E-409C-BE32-E72D297353CC}">
              <c16:uniqueId val="{00000004-EFA5-4D33-A14D-F551016D3970}"/>
            </c:ext>
          </c:extLst>
        </c:ser>
        <c:dLbls>
          <c:showLegendKey val="0"/>
          <c:showVal val="0"/>
          <c:showCatName val="0"/>
          <c:showSerName val="0"/>
          <c:showPercent val="0"/>
          <c:showBubbleSize val="0"/>
        </c:dLbls>
        <c:gapWidth val="150"/>
        <c:axId val="-247548608"/>
        <c:axId val="-247556224"/>
      </c:barChart>
      <c:catAx>
        <c:axId val="-247548608"/>
        <c:scaling>
          <c:orientation val="minMax"/>
        </c:scaling>
        <c:delete val="0"/>
        <c:axPos val="b"/>
        <c:numFmt formatCode="General" sourceLinked="0"/>
        <c:majorTickMark val="out"/>
        <c:minorTickMark val="none"/>
        <c:tickLblPos val="nextTo"/>
        <c:txPr>
          <a:bodyPr/>
          <a:lstStyle/>
          <a:p>
            <a:pPr>
              <a:defRPr sz="800"/>
            </a:pPr>
            <a:endParaRPr lang="es-CO"/>
          </a:p>
        </c:txPr>
        <c:crossAx val="-247556224"/>
        <c:crosses val="autoZero"/>
        <c:auto val="1"/>
        <c:lblAlgn val="ctr"/>
        <c:lblOffset val="100"/>
        <c:noMultiLvlLbl val="0"/>
      </c:catAx>
      <c:valAx>
        <c:axId val="-24755622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247548608"/>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1'!$H$13:$N$13</c:f>
              <c:strCache>
                <c:ptCount val="7"/>
                <c:pt idx="0">
                  <c:v>RECURSOS PAE ($)</c:v>
                </c:pt>
              </c:strCache>
            </c:strRef>
          </c:tx>
          <c:invertIfNegative val="0"/>
          <c:dLbls>
            <c:dLbl>
              <c:idx val="1"/>
              <c:layout>
                <c:manualLayout>
                  <c:x val="-5.8568880923931012E-3"/>
                  <c:y val="-9.1137797628758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BB-49FC-ADD7-0083BD5A1474}"/>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1'!$M$15)</c:f>
              <c:strCache>
                <c:ptCount val="2"/>
                <c:pt idx="0">
                  <c:v>Recursos Presupuestados</c:v>
                </c:pt>
                <c:pt idx="1">
                  <c:v>($) Acumulado
(2 + 5)</c:v>
                </c:pt>
              </c:strCache>
            </c:strRef>
          </c:cat>
          <c:val>
            <c:numRef>
              <c:f>('Informe Trim 1'!$H$20,'Informe Trim 1'!$M$20)</c:f>
              <c:numCache>
                <c:formatCode>_-"$"* #,##0_-;\-"$"* #,##0_-;_-"$"* "-"??_-;_-@_-</c:formatCode>
                <c:ptCount val="2"/>
                <c:pt idx="0">
                  <c:v>294022.19682499999</c:v>
                </c:pt>
                <c:pt idx="1">
                  <c:v>36814.571555399998</c:v>
                </c:pt>
              </c:numCache>
            </c:numRef>
          </c:val>
          <c:extLst>
            <c:ext xmlns:c16="http://schemas.microsoft.com/office/drawing/2014/chart" uri="{C3380CC4-5D6E-409C-BE32-E72D297353CC}">
              <c16:uniqueId val="{00000001-A4BB-49FC-ADD7-0083BD5A1474}"/>
            </c:ext>
          </c:extLst>
        </c:ser>
        <c:dLbls>
          <c:showLegendKey val="0"/>
          <c:showVal val="0"/>
          <c:showCatName val="0"/>
          <c:showSerName val="0"/>
          <c:showPercent val="0"/>
          <c:showBubbleSize val="0"/>
        </c:dLbls>
        <c:gapWidth val="150"/>
        <c:axId val="-247551872"/>
        <c:axId val="-339151776"/>
      </c:barChart>
      <c:catAx>
        <c:axId val="-247551872"/>
        <c:scaling>
          <c:orientation val="minMax"/>
        </c:scaling>
        <c:delete val="0"/>
        <c:axPos val="b"/>
        <c:numFmt formatCode="General" sourceLinked="0"/>
        <c:majorTickMark val="out"/>
        <c:minorTickMark val="none"/>
        <c:tickLblPos val="nextTo"/>
        <c:txPr>
          <a:bodyPr/>
          <a:lstStyle/>
          <a:p>
            <a:pPr>
              <a:defRPr sz="800"/>
            </a:pPr>
            <a:endParaRPr lang="es-CO"/>
          </a:p>
        </c:txPr>
        <c:crossAx val="-339151776"/>
        <c:crosses val="autoZero"/>
        <c:auto val="1"/>
        <c:lblAlgn val="ctr"/>
        <c:lblOffset val="100"/>
        <c:noMultiLvlLbl val="0"/>
      </c:catAx>
      <c:valAx>
        <c:axId val="-339151776"/>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24755187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1.png"/><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2" name="9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3" name="10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4" name="5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5" name="6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163830</xdr:colOff>
      <xdr:row>3</xdr:row>
      <xdr:rowOff>24384</xdr:rowOff>
    </xdr:to>
    <xdr:pic>
      <xdr:nvPicPr>
        <xdr:cNvPr id="6" name="1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0" y="0"/>
          <a:ext cx="2573655" cy="51015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2" name="9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3" name="10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4" name="5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5" name="6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6" name="1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0" y="0"/>
          <a:ext cx="2573655" cy="510159"/>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6.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7.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10" name="9 Gráfico">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11" name="10 Gráfico">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7" name="6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5"/>
        <a:stretch>
          <a:fillRect/>
        </a:stretch>
      </xdr:blipFill>
      <xdr:spPr>
        <a:xfrm>
          <a:off x="0" y="0"/>
          <a:ext cx="2636520" cy="527304"/>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9.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7.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1"/>
  <sheetViews>
    <sheetView showGridLines="0" tabSelected="1" zoomScaleNormal="100" zoomScaleSheetLayoutView="110" workbookViewId="0">
      <selection activeCell="A23" sqref="A23"/>
    </sheetView>
  </sheetViews>
  <sheetFormatPr baseColWidth="10" defaultRowHeight="12.75" x14ac:dyDescent="0.2"/>
  <cols>
    <col min="1" max="1" width="13.14062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124" t="s">
        <v>2</v>
      </c>
      <c r="J1" s="1"/>
      <c r="K1" s="1"/>
      <c r="L1" s="1"/>
      <c r="M1" s="2" t="s">
        <v>70</v>
      </c>
      <c r="N1" s="3" t="s">
        <v>0</v>
      </c>
    </row>
    <row r="2" spans="1:14" x14ac:dyDescent="0.2">
      <c r="I2" s="124" t="s">
        <v>64</v>
      </c>
      <c r="M2" s="2" t="s">
        <v>1</v>
      </c>
      <c r="N2" s="107">
        <v>44469</v>
      </c>
    </row>
    <row r="3" spans="1:14" s="4" customFormat="1" x14ac:dyDescent="0.2">
      <c r="C3"/>
      <c r="D3"/>
      <c r="E3"/>
      <c r="F3"/>
      <c r="G3"/>
      <c r="I3" s="16"/>
    </row>
    <row r="4" spans="1:14" x14ac:dyDescent="0.2">
      <c r="I4" s="124" t="s">
        <v>65</v>
      </c>
    </row>
    <row r="5" spans="1:14" x14ac:dyDescent="0.2">
      <c r="B5" s="8"/>
      <c r="C5" s="8"/>
      <c r="D5" s="8"/>
      <c r="E5" s="8"/>
      <c r="F5" s="8"/>
      <c r="G5" s="8"/>
      <c r="H5" s="8"/>
      <c r="I5" s="8"/>
      <c r="J5" s="8"/>
      <c r="K5" s="8"/>
      <c r="L5" s="8"/>
      <c r="M5" s="8"/>
      <c r="N5" s="80" t="s">
        <v>28</v>
      </c>
    </row>
    <row r="6" spans="1:14" x14ac:dyDescent="0.2">
      <c r="A6" s="6" t="s">
        <v>3</v>
      </c>
      <c r="B6" s="114">
        <v>2021</v>
      </c>
      <c r="D6" s="15" t="s">
        <v>22</v>
      </c>
      <c r="E6" s="154">
        <v>324309129676</v>
      </c>
      <c r="F6" s="155"/>
      <c r="J6" s="14" t="s">
        <v>4</v>
      </c>
      <c r="K6" s="6" t="s">
        <v>5</v>
      </c>
      <c r="L6" s="6" t="s">
        <v>6</v>
      </c>
      <c r="M6" s="114" t="s">
        <v>7</v>
      </c>
      <c r="N6" s="6" t="s">
        <v>8</v>
      </c>
    </row>
    <row r="7" spans="1:14" x14ac:dyDescent="0.2">
      <c r="A7" s="7"/>
      <c r="B7" s="7"/>
      <c r="E7" s="16"/>
      <c r="F7" s="108"/>
      <c r="G7" s="7"/>
      <c r="J7" s="14" t="s">
        <v>29</v>
      </c>
      <c r="K7" s="77">
        <v>294022.19682499999</v>
      </c>
      <c r="L7" s="77">
        <v>293696.32122599997</v>
      </c>
      <c r="M7" s="122">
        <f>+E6/1000000</f>
        <v>324309.12967599998</v>
      </c>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5" t="s">
        <v>23</v>
      </c>
      <c r="B10" s="125"/>
      <c r="C10" s="125"/>
      <c r="D10" s="125"/>
      <c r="E10" s="125"/>
      <c r="F10" s="125"/>
      <c r="G10" s="125"/>
      <c r="H10" s="125"/>
      <c r="I10" s="125"/>
      <c r="J10" s="125"/>
      <c r="K10" s="125"/>
      <c r="L10" s="125"/>
      <c r="M10" s="125"/>
      <c r="N10" s="125"/>
    </row>
    <row r="11" spans="1:14" ht="6" customHeight="1" x14ac:dyDescent="0.2">
      <c r="A11" s="123"/>
      <c r="B11" s="123"/>
      <c r="C11" s="123"/>
      <c r="D11" s="123"/>
      <c r="E11" s="123"/>
      <c r="F11" s="123"/>
      <c r="G11" s="123"/>
      <c r="H11" s="123"/>
      <c r="I11" s="123"/>
      <c r="J11" s="123"/>
      <c r="K11" s="123"/>
      <c r="L11" s="123"/>
      <c r="M11" s="123"/>
      <c r="N11" s="123"/>
    </row>
    <row r="12" spans="1:14" ht="13.5" thickBot="1" x14ac:dyDescent="0.25">
      <c r="A12" s="103" t="s">
        <v>14</v>
      </c>
      <c r="B12" s="84"/>
      <c r="C12" s="84"/>
      <c r="D12" s="84"/>
      <c r="E12" s="84"/>
      <c r="F12" s="84"/>
      <c r="H12" s="103" t="s">
        <v>14</v>
      </c>
      <c r="N12" s="83" t="s">
        <v>28</v>
      </c>
    </row>
    <row r="13" spans="1:14" ht="13.5" thickBot="1" x14ac:dyDescent="0.25">
      <c r="A13" s="103"/>
      <c r="B13" s="156" t="s">
        <v>26</v>
      </c>
      <c r="C13" s="157"/>
      <c r="D13" s="157"/>
      <c r="E13" s="157"/>
      <c r="F13" s="158"/>
      <c r="H13" s="159" t="s">
        <v>49</v>
      </c>
      <c r="I13" s="160"/>
      <c r="J13" s="160"/>
      <c r="K13" s="160"/>
      <c r="L13" s="160"/>
      <c r="M13" s="160"/>
      <c r="N13" s="161"/>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13" t="s">
        <v>5</v>
      </c>
      <c r="B16" s="36">
        <v>619</v>
      </c>
      <c r="C16" s="37">
        <v>432</v>
      </c>
      <c r="D16" s="40">
        <f>+C16/B16</f>
        <v>0.69789983844911152</v>
      </c>
      <c r="E16" s="60">
        <f>+C16/B20</f>
        <v>0.5625</v>
      </c>
      <c r="F16" s="57">
        <v>24</v>
      </c>
      <c r="H16" s="69">
        <v>91592.460110999993</v>
      </c>
      <c r="I16" s="70">
        <v>35137.647284250001</v>
      </c>
      <c r="J16" s="42">
        <f>+I16/H16</f>
        <v>0.38363034731971424</v>
      </c>
      <c r="K16" s="44">
        <f>+I16/H20</f>
        <v>0.10834615516175618</v>
      </c>
      <c r="L16" s="70">
        <v>2804.4689531599943</v>
      </c>
      <c r="M16" s="70">
        <f>+I16+L16</f>
        <v>37942.116237409995</v>
      </c>
      <c r="N16" s="12">
        <f>+M16/H20</f>
        <v>0.1169936729049717</v>
      </c>
    </row>
    <row r="17" spans="1:14" ht="27" customHeight="1" x14ac:dyDescent="0.2">
      <c r="A17" s="13" t="s">
        <v>6</v>
      </c>
      <c r="B17" s="36">
        <v>67</v>
      </c>
      <c r="C17" s="37">
        <v>105</v>
      </c>
      <c r="D17" s="40">
        <f t="shared" ref="D17:D18" si="0">+C17/B17</f>
        <v>1.5671641791044777</v>
      </c>
      <c r="E17" s="60">
        <f>+(C17+C16)/B20</f>
        <v>0.69921875</v>
      </c>
      <c r="F17" s="57">
        <v>4</v>
      </c>
      <c r="H17" s="69">
        <v>133933.79719700001</v>
      </c>
      <c r="I17" s="70">
        <v>21864.543804850004</v>
      </c>
      <c r="J17" s="42">
        <f t="shared" ref="J17:J19" si="1">+I17/H17</f>
        <v>0.16324889058950498</v>
      </c>
      <c r="K17" s="44">
        <f>+(I17+I16)/H20</f>
        <v>0.1757649904769806</v>
      </c>
      <c r="L17" s="70">
        <v>3089.2899586700005</v>
      </c>
      <c r="M17" s="70">
        <f>+M16+I17+L17</f>
        <v>62895.950000930003</v>
      </c>
      <c r="N17" s="12">
        <f>+M17/H20</f>
        <v>0.19393826520938834</v>
      </c>
    </row>
    <row r="18" spans="1:14" s="9" customFormat="1" ht="27" customHeight="1" x14ac:dyDescent="0.2">
      <c r="A18" s="46" t="s">
        <v>7</v>
      </c>
      <c r="B18" s="36">
        <v>68</v>
      </c>
      <c r="C18" s="37">
        <v>161</v>
      </c>
      <c r="D18" s="40">
        <f t="shared" si="0"/>
        <v>2.3676470588235294</v>
      </c>
      <c r="E18" s="60">
        <f>+(C18+C17+C16)/B20</f>
        <v>0.90885416666666663</v>
      </c>
      <c r="F18" s="57">
        <v>24</v>
      </c>
      <c r="G18"/>
      <c r="H18" s="69">
        <v>42168.500462999997</v>
      </c>
      <c r="I18" s="71">
        <v>115230.08596298003</v>
      </c>
      <c r="J18" s="42">
        <f t="shared" si="1"/>
        <v>2.7326104722193434</v>
      </c>
      <c r="K18" s="44">
        <f>+(I18+I17+I16)/H20</f>
        <v>0.53107440183428734</v>
      </c>
      <c r="L18" s="70">
        <v>13983.476101829976</v>
      </c>
      <c r="M18" s="70">
        <f t="shared" ref="M18:M19" si="2">+M17+I18+L18</f>
        <v>192109.51206574001</v>
      </c>
      <c r="N18" s="12">
        <f>+M18/H20</f>
        <v>0.59236541462050862</v>
      </c>
    </row>
    <row r="19" spans="1:14" s="9" customFormat="1" ht="27" customHeight="1" thickBot="1" x14ac:dyDescent="0.25">
      <c r="A19" s="34" t="s">
        <v>8</v>
      </c>
      <c r="B19" s="38">
        <v>14</v>
      </c>
      <c r="C19" s="39">
        <v>0</v>
      </c>
      <c r="D19" s="41">
        <f t="shared" ref="D19" si="3">+C19/B19</f>
        <v>0</v>
      </c>
      <c r="E19" s="61">
        <f>+(C19+C18+C17+C16)/B20</f>
        <v>0.90885416666666663</v>
      </c>
      <c r="F19" s="58"/>
      <c r="G19"/>
      <c r="H19" s="72">
        <v>56614.371905</v>
      </c>
      <c r="I19" s="73">
        <v>0</v>
      </c>
      <c r="J19" s="43">
        <f t="shared" si="1"/>
        <v>0</v>
      </c>
      <c r="K19" s="55">
        <f>+(I19+I18+I17+I16)/H20</f>
        <v>0.53107440183428734</v>
      </c>
      <c r="L19" s="73">
        <v>0</v>
      </c>
      <c r="M19" s="73">
        <f t="shared" si="2"/>
        <v>192109.51206574001</v>
      </c>
      <c r="N19" s="35">
        <f>+M19/H20</f>
        <v>0.59236541462050862</v>
      </c>
    </row>
    <row r="20" spans="1:14" s="9" customFormat="1" ht="28.5" customHeight="1" thickBot="1" x14ac:dyDescent="0.25">
      <c r="A20" s="47" t="s">
        <v>24</v>
      </c>
      <c r="B20" s="48">
        <f>SUM(B16:B19)</f>
        <v>768</v>
      </c>
      <c r="C20" s="49">
        <f>SUM(C16:C19)</f>
        <v>698</v>
      </c>
      <c r="D20" s="56" t="s">
        <v>25</v>
      </c>
      <c r="E20" s="97">
        <f>+C20/B20</f>
        <v>0.90885416666666663</v>
      </c>
      <c r="F20" s="59">
        <f>SUM(F16:F19)</f>
        <v>52</v>
      </c>
      <c r="G20"/>
      <c r="H20" s="74">
        <f>SUM(H16:H19)</f>
        <v>324309.12967599998</v>
      </c>
      <c r="I20" s="75">
        <f>SUM(I16:I19)</f>
        <v>172232.27705208003</v>
      </c>
      <c r="J20" s="56" t="s">
        <v>25</v>
      </c>
      <c r="K20" s="50">
        <f>+I20/H20</f>
        <v>0.53107440183428734</v>
      </c>
      <c r="L20" s="75">
        <f t="shared" ref="L20" si="4">SUM(L16:L19)</f>
        <v>19877.235013659971</v>
      </c>
      <c r="M20" s="76">
        <f>+I20+L20</f>
        <v>192109.51206574001</v>
      </c>
      <c r="N20" s="63">
        <f>+(L20+I20)/H20</f>
        <v>0.59236541462050862</v>
      </c>
    </row>
    <row r="21" spans="1:14" s="9" customFormat="1" ht="12.75" customHeight="1" x14ac:dyDescent="0.2">
      <c r="A21" s="162" t="s">
        <v>48</v>
      </c>
      <c r="B21" s="162"/>
      <c r="C21" s="162"/>
      <c r="D21" s="164" t="s">
        <v>11</v>
      </c>
      <c r="E21" s="164"/>
      <c r="F21" s="99"/>
      <c r="G21" s="98"/>
      <c r="H21" s="165" t="s">
        <v>47</v>
      </c>
      <c r="I21" s="165"/>
      <c r="J21" s="165"/>
      <c r="K21" s="167" t="s">
        <v>45</v>
      </c>
      <c r="L21" s="167"/>
      <c r="M21" s="167"/>
      <c r="N21" s="101"/>
    </row>
    <row r="22" spans="1:14" s="9" customFormat="1" ht="12.75" customHeight="1" x14ac:dyDescent="0.2">
      <c r="A22" s="163"/>
      <c r="B22" s="163"/>
      <c r="C22" s="163"/>
      <c r="D22" s="168" t="s">
        <v>20</v>
      </c>
      <c r="E22" s="168"/>
      <c r="F22" s="100"/>
      <c r="G22" s="98"/>
      <c r="H22" s="166"/>
      <c r="I22" s="166"/>
      <c r="J22" s="166"/>
      <c r="K22" s="169" t="s">
        <v>44</v>
      </c>
      <c r="L22" s="169"/>
      <c r="M22" s="169"/>
      <c r="N22" s="102"/>
    </row>
    <row r="23" spans="1:14" s="9" customFormat="1" x14ac:dyDescent="0.2">
      <c r="A23" s="85"/>
      <c r="B23" s="84"/>
      <c r="C23" s="84"/>
      <c r="D23" s="84"/>
      <c r="E23" s="84"/>
      <c r="F23" s="84"/>
      <c r="G23"/>
      <c r="H23" s="10"/>
      <c r="I23"/>
      <c r="J23"/>
      <c r="K23"/>
      <c r="L23"/>
      <c r="M23"/>
      <c r="N23"/>
    </row>
    <row r="24" spans="1:14" s="9" customFormat="1" x14ac:dyDescent="0.2">
      <c r="B24" s="132" t="s">
        <v>26</v>
      </c>
      <c r="C24" s="132"/>
      <c r="D24" s="132"/>
      <c r="E24" s="132"/>
      <c r="G24"/>
      <c r="H24" s="10"/>
      <c r="I24"/>
      <c r="J24" s="132" t="s">
        <v>42</v>
      </c>
      <c r="K24" s="132"/>
      <c r="L24" s="132"/>
      <c r="M24" s="132"/>
      <c r="N24"/>
    </row>
    <row r="25" spans="1:14" s="9" customFormat="1" ht="22.5" customHeight="1" x14ac:dyDescent="0.2">
      <c r="A25" s="109" t="s">
        <v>41</v>
      </c>
      <c r="B25" s="111" t="s">
        <v>4</v>
      </c>
      <c r="C25" s="113">
        <f>+D18</f>
        <v>2.3676470588235294</v>
      </c>
      <c r="D25"/>
      <c r="E25" s="111" t="s">
        <v>60</v>
      </c>
      <c r="F25" s="113">
        <f>+E20</f>
        <v>0.90885416666666663</v>
      </c>
      <c r="G25"/>
      <c r="H25" s="10"/>
      <c r="I25" s="109" t="s">
        <v>41</v>
      </c>
      <c r="J25" s="111" t="s">
        <v>4</v>
      </c>
      <c r="K25" s="113">
        <f>+J18</f>
        <v>2.7326104722193434</v>
      </c>
      <c r="L25" s="80"/>
      <c r="M25" s="111" t="s">
        <v>60</v>
      </c>
      <c r="N25" s="113">
        <f>+N20</f>
        <v>0.59236541462050862</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33" t="s">
        <v>39</v>
      </c>
      <c r="C40" s="134"/>
      <c r="D40" s="133" t="s">
        <v>32</v>
      </c>
      <c r="E40" s="135"/>
      <c r="F40" s="136"/>
      <c r="I40"/>
      <c r="J40"/>
      <c r="K40"/>
      <c r="L40"/>
      <c r="M40"/>
      <c r="N40" s="80"/>
    </row>
    <row r="41" spans="1:14" s="9" customFormat="1" ht="10.5" customHeight="1" x14ac:dyDescent="0.2">
      <c r="A41" s="92" t="s">
        <v>68</v>
      </c>
      <c r="B41" s="137">
        <v>1</v>
      </c>
      <c r="C41" s="138"/>
      <c r="D41" s="91" t="s">
        <v>33</v>
      </c>
      <c r="E41" s="139" t="s">
        <v>34</v>
      </c>
      <c r="F41" s="140"/>
      <c r="I41"/>
      <c r="J41"/>
      <c r="K41"/>
      <c r="L41"/>
      <c r="M41"/>
      <c r="N41" s="80"/>
    </row>
    <row r="42" spans="1:14" s="9" customFormat="1" ht="10.5" customHeight="1" x14ac:dyDescent="0.2">
      <c r="A42" s="92" t="s">
        <v>55</v>
      </c>
      <c r="B42" s="145" t="s">
        <v>53</v>
      </c>
      <c r="C42" s="146"/>
      <c r="D42" s="93" t="s">
        <v>33</v>
      </c>
      <c r="E42" s="141"/>
      <c r="F42" s="142"/>
      <c r="I42"/>
      <c r="J42"/>
      <c r="K42"/>
      <c r="L42"/>
      <c r="M42"/>
      <c r="N42" s="80"/>
    </row>
    <row r="43" spans="1:14" s="9" customFormat="1" ht="10.5" customHeight="1" x14ac:dyDescent="0.2">
      <c r="A43" s="92" t="s">
        <v>35</v>
      </c>
      <c r="B43" s="145" t="s">
        <v>51</v>
      </c>
      <c r="C43" s="146"/>
      <c r="D43" s="93" t="s">
        <v>33</v>
      </c>
      <c r="E43" s="143"/>
      <c r="F43" s="144"/>
      <c r="I43"/>
      <c r="J43"/>
      <c r="K43"/>
      <c r="L43"/>
      <c r="M43"/>
      <c r="N43" s="80"/>
    </row>
    <row r="44" spans="1:14" s="9" customFormat="1" ht="10.5" customHeight="1" x14ac:dyDescent="0.2">
      <c r="A44" s="92" t="s">
        <v>69</v>
      </c>
      <c r="B44" s="145" t="s">
        <v>52</v>
      </c>
      <c r="C44" s="146"/>
      <c r="D44" s="93" t="s">
        <v>36</v>
      </c>
      <c r="E44" s="147" t="s">
        <v>63</v>
      </c>
      <c r="F44" s="148"/>
      <c r="I44"/>
      <c r="J44"/>
      <c r="K44"/>
      <c r="L44"/>
      <c r="M44"/>
      <c r="N44" s="80"/>
    </row>
    <row r="45" spans="1:14" s="9" customFormat="1" ht="10.5" customHeight="1" thickBot="1" x14ac:dyDescent="0.25">
      <c r="A45" s="94" t="s">
        <v>54</v>
      </c>
      <c r="B45" s="151" t="s">
        <v>50</v>
      </c>
      <c r="C45" s="152"/>
      <c r="D45" s="95" t="s">
        <v>36</v>
      </c>
      <c r="E45" s="149"/>
      <c r="F45" s="150"/>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53" t="s">
        <v>81</v>
      </c>
      <c r="B51" s="153"/>
      <c r="C51" s="153"/>
      <c r="D51" s="153"/>
      <c r="E51" s="153"/>
      <c r="F51" s="153"/>
      <c r="G51" s="153"/>
      <c r="H51" s="153"/>
      <c r="I51" s="153"/>
      <c r="J51" s="153"/>
      <c r="K51" s="153"/>
      <c r="L51" s="153"/>
      <c r="M51" s="153"/>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5" t="s">
        <v>82</v>
      </c>
      <c r="B53" s="125"/>
      <c r="C53" s="125"/>
      <c r="D53" s="125"/>
      <c r="E53" s="125"/>
      <c r="F53" s="125"/>
      <c r="G53" s="125"/>
      <c r="H53" s="125"/>
      <c r="I53" s="125"/>
      <c r="J53" s="125"/>
      <c r="K53" s="125"/>
      <c r="L53" s="125"/>
      <c r="M53" s="125"/>
      <c r="N53" s="125"/>
    </row>
    <row r="54" spans="1:14" s="9" customFormat="1" ht="6.75" customHeight="1" x14ac:dyDescent="0.2">
      <c r="A54" s="18"/>
      <c r="B54" s="18"/>
      <c r="C54" s="18"/>
      <c r="D54" s="18"/>
      <c r="E54" s="18"/>
      <c r="F54" s="18"/>
      <c r="G54" s="19"/>
      <c r="H54" s="20"/>
      <c r="I54" s="20"/>
      <c r="J54" s="78"/>
      <c r="K54" s="78"/>
      <c r="L54" s="78"/>
      <c r="M54" s="78"/>
      <c r="N54" s="78"/>
    </row>
    <row r="55" spans="1:14" s="9" customFormat="1" ht="6.75" customHeight="1" x14ac:dyDescent="0.2">
      <c r="A55" s="18"/>
      <c r="B55" s="18"/>
      <c r="C55" s="18"/>
      <c r="D55" s="18"/>
      <c r="E55" s="18"/>
      <c r="F55" s="18"/>
      <c r="G55" s="19"/>
      <c r="H55" s="20"/>
      <c r="I55" s="20"/>
      <c r="J55" s="78"/>
      <c r="K55" s="78"/>
      <c r="L55" s="78"/>
      <c r="M55" s="78"/>
      <c r="N55" s="78"/>
    </row>
    <row r="56" spans="1:14" ht="9" customHeight="1" x14ac:dyDescent="0.2">
      <c r="A56" s="123"/>
      <c r="B56" s="123"/>
      <c r="C56" s="123"/>
      <c r="D56" s="123"/>
      <c r="E56" s="123"/>
      <c r="F56" s="123"/>
      <c r="G56" s="123"/>
      <c r="H56" s="123"/>
      <c r="I56" s="123"/>
      <c r="J56" s="123"/>
      <c r="K56" s="123"/>
      <c r="L56" s="123"/>
      <c r="M56" s="123"/>
      <c r="N56" s="123"/>
    </row>
    <row r="57" spans="1:14" ht="15" x14ac:dyDescent="0.2">
      <c r="A57" s="17" t="s">
        <v>30</v>
      </c>
      <c r="B57" s="123"/>
      <c r="C57" s="123"/>
      <c r="D57" s="123"/>
      <c r="E57" s="123"/>
      <c r="F57" s="123"/>
      <c r="G57" s="123"/>
      <c r="H57" s="123"/>
      <c r="I57" s="123"/>
      <c r="J57" s="123"/>
      <c r="K57" s="123"/>
      <c r="L57" s="123"/>
      <c r="M57" s="123"/>
      <c r="N57" s="123"/>
    </row>
    <row r="58" spans="1:14" ht="6" customHeight="1" x14ac:dyDescent="0.2">
      <c r="A58" s="123"/>
      <c r="B58" s="123"/>
      <c r="C58" s="123"/>
      <c r="D58" s="123"/>
      <c r="E58" s="123"/>
      <c r="F58" s="123"/>
      <c r="G58" s="123"/>
      <c r="H58" s="123"/>
      <c r="I58" s="123"/>
      <c r="J58" s="123"/>
      <c r="K58" s="123"/>
      <c r="L58" s="123"/>
      <c r="M58" s="123"/>
      <c r="N58" s="123"/>
    </row>
    <row r="59" spans="1:14" s="9" customFormat="1" ht="15" customHeight="1" x14ac:dyDescent="0.2">
      <c r="A59" s="125" t="s">
        <v>83</v>
      </c>
      <c r="B59" s="125"/>
      <c r="C59" s="125"/>
      <c r="D59" s="125"/>
      <c r="E59" s="125"/>
      <c r="F59" s="125"/>
      <c r="G59" s="125"/>
      <c r="H59" s="125"/>
      <c r="I59" s="125"/>
      <c r="J59" s="125"/>
      <c r="K59" s="125"/>
      <c r="L59" s="125"/>
      <c r="M59" s="125"/>
      <c r="N59" s="125"/>
    </row>
    <row r="60" spans="1:14" ht="6" customHeight="1" x14ac:dyDescent="0.2">
      <c r="A60" s="123"/>
      <c r="B60" s="123"/>
      <c r="C60" s="123"/>
      <c r="D60" s="123"/>
      <c r="E60" s="123"/>
      <c r="F60" s="123"/>
      <c r="G60" s="123"/>
      <c r="H60" s="123"/>
      <c r="I60" s="123"/>
      <c r="J60" s="123"/>
      <c r="K60" s="123"/>
      <c r="L60" s="123"/>
      <c r="M60" s="123"/>
      <c r="N60" s="123"/>
    </row>
    <row r="61" spans="1:14" ht="14.25" x14ac:dyDescent="0.2">
      <c r="C61" s="128" t="s">
        <v>66</v>
      </c>
      <c r="D61" s="129"/>
      <c r="E61" s="130"/>
      <c r="F61" s="116">
        <v>2.37</v>
      </c>
      <c r="H61" s="131" t="s">
        <v>31</v>
      </c>
      <c r="I61" s="131"/>
      <c r="J61" s="112" t="s">
        <v>68</v>
      </c>
      <c r="K61" s="128" t="s">
        <v>32</v>
      </c>
      <c r="L61" s="130"/>
      <c r="M61" s="112" t="s">
        <v>33</v>
      </c>
      <c r="N61" s="22"/>
    </row>
    <row r="62" spans="1:14" ht="6" customHeight="1" x14ac:dyDescent="0.2">
      <c r="A62" s="123"/>
      <c r="B62" s="123"/>
      <c r="C62" s="123"/>
      <c r="D62" s="123"/>
      <c r="E62" s="123"/>
      <c r="G62" s="123"/>
      <c r="J62" s="123"/>
      <c r="K62" s="123"/>
      <c r="L62" s="123"/>
      <c r="M62" s="123"/>
      <c r="N62" s="123"/>
    </row>
    <row r="63" spans="1:14" ht="14.25" x14ac:dyDescent="0.2">
      <c r="C63" s="128" t="s">
        <v>42</v>
      </c>
      <c r="D63" s="129"/>
      <c r="E63" s="130"/>
      <c r="F63" s="116">
        <v>0.53</v>
      </c>
      <c r="H63" s="131" t="s">
        <v>31</v>
      </c>
      <c r="I63" s="131"/>
      <c r="J63" s="112" t="s">
        <v>54</v>
      </c>
      <c r="K63" s="128" t="s">
        <v>32</v>
      </c>
      <c r="L63" s="130"/>
      <c r="M63" s="112" t="s">
        <v>36</v>
      </c>
      <c r="N63" s="22"/>
    </row>
    <row r="64" spans="1:14" ht="12.75" customHeight="1" x14ac:dyDescent="0.2">
      <c r="A64" s="22"/>
      <c r="B64" s="22"/>
      <c r="C64" s="22"/>
      <c r="D64" s="22"/>
      <c r="E64" s="22"/>
      <c r="F64" s="22"/>
      <c r="G64" s="22"/>
      <c r="H64" s="22"/>
      <c r="I64" s="22"/>
      <c r="J64" s="22"/>
      <c r="K64" s="123"/>
      <c r="L64" s="22"/>
      <c r="M64" s="22"/>
      <c r="N64" s="22"/>
    </row>
    <row r="65" spans="1:14" s="9" customFormat="1" ht="15" customHeight="1" x14ac:dyDescent="0.2">
      <c r="A65" s="125" t="s">
        <v>77</v>
      </c>
      <c r="B65" s="125"/>
      <c r="C65" s="125"/>
      <c r="D65" s="125"/>
      <c r="E65" s="125"/>
      <c r="F65" s="125"/>
      <c r="G65" s="125"/>
      <c r="H65" s="125"/>
      <c r="I65" s="125"/>
      <c r="J65" s="125"/>
      <c r="K65" s="125"/>
      <c r="L65" s="125"/>
      <c r="M65" s="125"/>
      <c r="N65" s="125"/>
    </row>
    <row r="66" spans="1:14" ht="6" customHeight="1" x14ac:dyDescent="0.2">
      <c r="A66" s="123"/>
      <c r="B66" s="123"/>
      <c r="C66" s="123"/>
      <c r="D66" s="123"/>
      <c r="E66" s="123"/>
      <c r="F66" s="123"/>
      <c r="G66" s="123"/>
      <c r="H66" s="123"/>
      <c r="I66" s="123"/>
      <c r="J66" s="123"/>
      <c r="K66" s="123"/>
      <c r="L66" s="123"/>
      <c r="M66" s="123"/>
      <c r="N66" s="123"/>
    </row>
    <row r="67" spans="1:14" ht="14.25" x14ac:dyDescent="0.2">
      <c r="A67" t="s">
        <v>62</v>
      </c>
      <c r="C67" s="128" t="s">
        <v>66</v>
      </c>
      <c r="D67" s="129"/>
      <c r="E67" s="130"/>
      <c r="F67" s="116">
        <f>+E20</f>
        <v>0.90885416666666663</v>
      </c>
      <c r="H67" s="131" t="s">
        <v>31</v>
      </c>
      <c r="I67" s="131"/>
      <c r="J67" s="112" t="s">
        <v>61</v>
      </c>
      <c r="K67" s="128" t="s">
        <v>32</v>
      </c>
      <c r="L67" s="130"/>
      <c r="M67" s="112" t="s">
        <v>61</v>
      </c>
      <c r="N67" s="22"/>
    </row>
    <row r="68" spans="1:14" ht="6" customHeight="1" x14ac:dyDescent="0.2">
      <c r="A68" s="123"/>
      <c r="B68" s="123"/>
      <c r="C68" s="123"/>
      <c r="D68" s="123"/>
      <c r="E68" s="123"/>
      <c r="G68" s="123"/>
      <c r="H68" s="123"/>
      <c r="I68" s="123"/>
      <c r="J68" s="123"/>
      <c r="K68" s="123"/>
      <c r="M68" s="123"/>
      <c r="N68" s="123"/>
    </row>
    <row r="69" spans="1:14" ht="14.25" x14ac:dyDescent="0.2">
      <c r="C69" s="128" t="s">
        <v>42</v>
      </c>
      <c r="D69" s="129"/>
      <c r="E69" s="130"/>
      <c r="F69" s="116">
        <f>+N25</f>
        <v>0.59236541462050862</v>
      </c>
      <c r="H69" s="131" t="s">
        <v>31</v>
      </c>
      <c r="I69" s="131"/>
      <c r="J69" s="112" t="s">
        <v>61</v>
      </c>
      <c r="K69" s="128" t="s">
        <v>32</v>
      </c>
      <c r="L69" s="130"/>
      <c r="M69" s="112" t="s">
        <v>61</v>
      </c>
      <c r="N69" s="22"/>
    </row>
    <row r="70" spans="1:14" ht="12.75" customHeight="1" x14ac:dyDescent="0.2">
      <c r="A70" s="22"/>
      <c r="B70" s="22"/>
      <c r="C70" s="22"/>
      <c r="D70" s="22"/>
      <c r="E70" s="22"/>
      <c r="F70" s="22"/>
      <c r="G70" s="22"/>
      <c r="H70" s="22"/>
      <c r="I70" s="22"/>
      <c r="J70" s="123"/>
      <c r="K70" s="123"/>
      <c r="L70" s="22"/>
      <c r="M70" s="22"/>
      <c r="N70" s="22"/>
    </row>
    <row r="71" spans="1:14" ht="15" x14ac:dyDescent="0.25">
      <c r="A71" s="23" t="s">
        <v>56</v>
      </c>
      <c r="B71" s="19"/>
      <c r="C71" s="19"/>
      <c r="D71" s="19"/>
      <c r="E71" s="19"/>
      <c r="F71" s="19"/>
      <c r="G71" s="19"/>
      <c r="H71" s="19"/>
      <c r="I71" s="19"/>
      <c r="J71" s="123"/>
      <c r="K71" s="123"/>
      <c r="L71" s="19"/>
      <c r="M71" s="19"/>
      <c r="N71" s="19"/>
    </row>
    <row r="72" spans="1:14" ht="6.75" customHeight="1" x14ac:dyDescent="0.2">
      <c r="A72" s="24"/>
      <c r="B72" s="24"/>
      <c r="C72" s="24"/>
      <c r="D72" s="24"/>
      <c r="E72" s="24"/>
      <c r="F72" s="24"/>
      <c r="G72" s="24"/>
      <c r="H72" s="24"/>
      <c r="I72" s="24"/>
      <c r="J72" s="24"/>
      <c r="K72" s="24"/>
      <c r="L72" s="24"/>
      <c r="M72" s="24"/>
      <c r="N72" s="24"/>
    </row>
    <row r="73" spans="1:14" s="9" customFormat="1" ht="104.25" customHeight="1" x14ac:dyDescent="0.2">
      <c r="A73" s="125" t="s">
        <v>84</v>
      </c>
      <c r="B73" s="125"/>
      <c r="C73" s="125"/>
      <c r="D73" s="125"/>
      <c r="E73" s="125"/>
      <c r="F73" s="125"/>
      <c r="G73" s="125"/>
      <c r="H73" s="125"/>
      <c r="I73" s="125"/>
      <c r="J73" s="125"/>
      <c r="K73" s="125"/>
      <c r="L73" s="125"/>
      <c r="M73" s="125"/>
      <c r="N73" s="125"/>
    </row>
    <row r="74" spans="1:14" s="9" customFormat="1" ht="7.9" customHeight="1" x14ac:dyDescent="0.2">
      <c r="A74" s="123"/>
      <c r="B74" s="123"/>
      <c r="C74" s="123"/>
      <c r="D74" s="123"/>
      <c r="E74" s="123"/>
      <c r="F74" s="123"/>
      <c r="G74" s="123"/>
      <c r="H74" s="123"/>
      <c r="I74" s="123"/>
      <c r="J74" s="123"/>
      <c r="K74" s="123"/>
      <c r="L74" s="123"/>
      <c r="M74" s="123"/>
      <c r="N74" s="123"/>
    </row>
    <row r="75" spans="1:14" ht="15" x14ac:dyDescent="0.25">
      <c r="A75" s="23" t="s">
        <v>15</v>
      </c>
      <c r="B75" s="19"/>
      <c r="C75" s="19"/>
      <c r="D75" s="19"/>
      <c r="E75" s="19"/>
      <c r="F75" s="19"/>
      <c r="G75" s="19"/>
      <c r="H75" s="19"/>
      <c r="I75" s="19"/>
      <c r="J75" s="19"/>
      <c r="K75" s="19"/>
      <c r="L75" s="19"/>
      <c r="M75" s="19"/>
      <c r="N75" s="19"/>
    </row>
    <row r="76" spans="1:14" ht="6.75" customHeight="1" x14ac:dyDescent="0.2">
      <c r="A76" s="24"/>
      <c r="B76" s="24"/>
      <c r="C76" s="24"/>
      <c r="D76" s="24"/>
      <c r="E76" s="24"/>
      <c r="F76" s="24"/>
      <c r="G76" s="24"/>
      <c r="H76" s="24"/>
      <c r="I76" s="24"/>
      <c r="J76" s="24"/>
      <c r="K76" s="24"/>
      <c r="L76" s="24"/>
      <c r="M76" s="24"/>
      <c r="N76" s="24"/>
    </row>
    <row r="77" spans="1:14" s="9" customFormat="1" ht="45.6" customHeight="1" x14ac:dyDescent="0.2">
      <c r="A77" s="126" t="s">
        <v>43</v>
      </c>
      <c r="B77" s="126"/>
      <c r="C77" s="126"/>
      <c r="D77" s="126"/>
      <c r="E77" s="126"/>
      <c r="F77" s="126"/>
      <c r="G77" s="126"/>
      <c r="H77" s="126"/>
      <c r="I77" s="126"/>
      <c r="J77" s="126"/>
      <c r="K77" s="126"/>
      <c r="L77" s="126"/>
      <c r="M77" s="126"/>
      <c r="N77" s="126"/>
    </row>
    <row r="78" spans="1:14" x14ac:dyDescent="0.2">
      <c r="A78" s="127" t="s">
        <v>57</v>
      </c>
      <c r="B78" s="127"/>
      <c r="C78" s="127"/>
      <c r="D78" s="127"/>
      <c r="E78" s="127"/>
      <c r="F78" s="127"/>
      <c r="G78" s="127"/>
      <c r="H78" s="127"/>
      <c r="I78" s="127"/>
      <c r="J78" s="127"/>
      <c r="K78" s="127"/>
      <c r="L78" s="127"/>
      <c r="M78" s="127"/>
      <c r="N78" s="127"/>
    </row>
    <row r="79" spans="1:14" ht="5.25" customHeight="1" x14ac:dyDescent="0.2">
      <c r="A79" s="24"/>
      <c r="B79" s="24"/>
      <c r="C79" s="24"/>
      <c r="D79" s="24"/>
      <c r="E79" s="24"/>
      <c r="F79" s="24"/>
      <c r="G79" s="24"/>
      <c r="H79" s="24"/>
      <c r="I79" s="24"/>
      <c r="J79" s="24"/>
      <c r="K79" s="24"/>
      <c r="L79" s="24"/>
      <c r="M79" s="24"/>
      <c r="N79" s="24"/>
    </row>
    <row r="80" spans="1:14" ht="18" customHeight="1" x14ac:dyDescent="0.2">
      <c r="A80" s="126" t="s">
        <v>58</v>
      </c>
      <c r="B80" s="126"/>
      <c r="C80" s="126"/>
      <c r="D80" s="126"/>
      <c r="E80" s="126"/>
      <c r="F80" s="126"/>
      <c r="G80" s="126"/>
      <c r="H80" s="126"/>
      <c r="I80" s="126"/>
      <c r="J80" s="126"/>
      <c r="K80" s="126"/>
      <c r="L80" s="126"/>
      <c r="M80" s="126"/>
      <c r="N80" s="126"/>
    </row>
    <row r="81" spans="1:14" ht="4.5" customHeight="1" x14ac:dyDescent="0.2">
      <c r="A81" s="123"/>
      <c r="B81" s="123"/>
      <c r="C81" s="123"/>
      <c r="D81" s="123"/>
      <c r="E81" s="123"/>
      <c r="F81" s="123"/>
      <c r="G81" s="123"/>
      <c r="H81" s="123"/>
      <c r="I81" s="123"/>
      <c r="J81" s="123"/>
      <c r="K81" s="123"/>
      <c r="L81" s="123"/>
      <c r="M81" s="123"/>
      <c r="N81" s="123"/>
    </row>
    <row r="82" spans="1:14" ht="14.25" x14ac:dyDescent="0.2">
      <c r="A82" s="24" t="s">
        <v>59</v>
      </c>
      <c r="B82" s="24"/>
      <c r="C82" s="24"/>
      <c r="D82" s="24"/>
      <c r="E82" s="24"/>
      <c r="F82" s="24"/>
      <c r="G82" s="24"/>
      <c r="H82" s="24"/>
      <c r="I82" s="24"/>
      <c r="J82" s="24"/>
      <c r="K82" s="24"/>
      <c r="L82" s="24"/>
      <c r="M82" s="24"/>
      <c r="N82" s="24"/>
    </row>
    <row r="83" spans="1:14" ht="14.25" x14ac:dyDescent="0.2">
      <c r="A83" s="25" t="s">
        <v>16</v>
      </c>
      <c r="B83" s="25"/>
      <c r="C83" s="26"/>
      <c r="D83" s="26"/>
      <c r="E83" s="26"/>
      <c r="F83" s="26"/>
      <c r="G83" s="26"/>
      <c r="H83" s="26"/>
      <c r="I83" s="26"/>
      <c r="J83" s="26"/>
      <c r="K83" s="26"/>
      <c r="L83" s="26"/>
      <c r="M83" s="26"/>
      <c r="N83" s="26"/>
    </row>
    <row r="84" spans="1:14" ht="5.45" customHeight="1" x14ac:dyDescent="0.2">
      <c r="A84" s="27"/>
      <c r="B84" s="27"/>
      <c r="C84" s="28"/>
      <c r="D84" s="28"/>
      <c r="E84" s="28"/>
      <c r="F84" s="28"/>
      <c r="G84" s="28"/>
      <c r="H84" s="28"/>
      <c r="I84" s="28"/>
      <c r="J84" s="28"/>
      <c r="K84" s="28"/>
      <c r="L84" s="28"/>
      <c r="M84" s="28"/>
      <c r="N84" s="28"/>
    </row>
    <row r="85" spans="1:14" ht="14.25" x14ac:dyDescent="0.2">
      <c r="A85" s="117" t="s">
        <v>17</v>
      </c>
      <c r="B85" s="118"/>
      <c r="C85" s="118"/>
      <c r="D85" s="118"/>
      <c r="E85" s="118"/>
      <c r="F85" s="118"/>
      <c r="G85" s="19"/>
      <c r="H85" s="19"/>
      <c r="I85" s="19"/>
      <c r="J85" s="19"/>
      <c r="K85" s="19"/>
      <c r="L85" s="19"/>
      <c r="M85" s="19"/>
      <c r="N85" s="19"/>
    </row>
    <row r="86" spans="1:14" ht="6.75" customHeight="1" x14ac:dyDescent="0.2">
      <c r="A86" s="118"/>
      <c r="B86" s="118"/>
      <c r="C86" s="118"/>
      <c r="D86" s="118"/>
      <c r="E86" s="118"/>
      <c r="F86" s="118"/>
      <c r="G86" s="19"/>
      <c r="H86" s="19"/>
      <c r="I86" s="19"/>
      <c r="J86" s="19"/>
      <c r="K86" s="19"/>
      <c r="L86" s="19"/>
      <c r="M86" s="19"/>
      <c r="N86" s="19"/>
    </row>
    <row r="87" spans="1:14" ht="14.25" x14ac:dyDescent="0.2">
      <c r="A87" s="119" t="s">
        <v>71</v>
      </c>
      <c r="B87" s="119"/>
      <c r="C87" s="119"/>
      <c r="D87" s="119"/>
      <c r="E87" s="119"/>
      <c r="F87" s="119"/>
      <c r="G87" s="24"/>
      <c r="H87" s="24"/>
      <c r="I87" s="24"/>
      <c r="J87" s="24"/>
      <c r="K87" s="24"/>
      <c r="L87" s="24"/>
      <c r="M87" s="24"/>
      <c r="N87" s="24"/>
    </row>
    <row r="88" spans="1:14" ht="14.25" x14ac:dyDescent="0.2">
      <c r="A88" s="119" t="s">
        <v>85</v>
      </c>
      <c r="B88" s="119"/>
      <c r="C88" s="119"/>
      <c r="D88" s="119"/>
      <c r="E88" s="119"/>
      <c r="F88" s="119"/>
      <c r="G88" s="24"/>
      <c r="H88" s="24"/>
      <c r="I88" s="24"/>
      <c r="J88" s="24"/>
      <c r="K88" s="24"/>
      <c r="L88" s="24"/>
      <c r="M88" s="24"/>
      <c r="N88" s="24"/>
    </row>
    <row r="89" spans="1:14" ht="6" customHeight="1" x14ac:dyDescent="0.2">
      <c r="A89" s="19"/>
      <c r="B89" s="19"/>
      <c r="C89" s="19"/>
      <c r="D89" s="19"/>
      <c r="E89" s="19"/>
      <c r="F89" s="19"/>
      <c r="G89" s="19"/>
      <c r="H89" s="19"/>
      <c r="I89" s="19"/>
      <c r="J89" s="19"/>
      <c r="K89" s="19"/>
      <c r="L89" s="19"/>
      <c r="M89" s="19"/>
      <c r="N89" s="19"/>
    </row>
    <row r="90" spans="1:14" ht="14.25" x14ac:dyDescent="0.2">
      <c r="A90" s="19"/>
      <c r="B90" s="19"/>
      <c r="C90" s="19"/>
      <c r="D90" s="19"/>
      <c r="E90" s="19"/>
      <c r="F90" s="19"/>
      <c r="G90" s="19"/>
      <c r="H90" s="19"/>
      <c r="I90" s="29"/>
      <c r="J90" s="29"/>
      <c r="K90" s="29"/>
      <c r="L90" s="29"/>
      <c r="M90" s="11"/>
      <c r="N90" s="29" t="s">
        <v>18</v>
      </c>
    </row>
    <row r="91" spans="1:14" ht="14.25" x14ac:dyDescent="0.2">
      <c r="A91" s="19"/>
      <c r="B91" s="19"/>
      <c r="C91" s="19"/>
      <c r="D91" s="19"/>
      <c r="E91" s="19"/>
      <c r="F91" s="19"/>
      <c r="G91" s="19"/>
      <c r="H91" s="19"/>
      <c r="I91" s="30"/>
      <c r="J91" s="30"/>
      <c r="K91" s="30"/>
      <c r="L91" s="30"/>
      <c r="M91" s="31" t="s">
        <v>19</v>
      </c>
      <c r="N91" s="32">
        <v>44477</v>
      </c>
    </row>
  </sheetData>
  <mergeCells count="41">
    <mergeCell ref="E6:F6"/>
    <mergeCell ref="A10:N10"/>
    <mergeCell ref="B13:F13"/>
    <mergeCell ref="H13:N13"/>
    <mergeCell ref="A21:C22"/>
    <mergeCell ref="D21:E21"/>
    <mergeCell ref="H21:J22"/>
    <mergeCell ref="K21:M21"/>
    <mergeCell ref="D22:E22"/>
    <mergeCell ref="K22:M22"/>
    <mergeCell ref="A59:N59"/>
    <mergeCell ref="B24:E24"/>
    <mergeCell ref="J24:M24"/>
    <mergeCell ref="B40:C40"/>
    <mergeCell ref="D40:F40"/>
    <mergeCell ref="B41:C41"/>
    <mergeCell ref="E41:F43"/>
    <mergeCell ref="B42:C42"/>
    <mergeCell ref="B43:C43"/>
    <mergeCell ref="B44:C44"/>
    <mergeCell ref="E44:F45"/>
    <mergeCell ref="B45:C45"/>
    <mergeCell ref="A51:M51"/>
    <mergeCell ref="A53:N53"/>
    <mergeCell ref="C61:E61"/>
    <mergeCell ref="H61:I61"/>
    <mergeCell ref="K61:L61"/>
    <mergeCell ref="C63:E63"/>
    <mergeCell ref="H63:I63"/>
    <mergeCell ref="K63:L63"/>
    <mergeCell ref="A73:N73"/>
    <mergeCell ref="A77:N77"/>
    <mergeCell ref="A78:N78"/>
    <mergeCell ref="A80:N80"/>
    <mergeCell ref="A65:N65"/>
    <mergeCell ref="C67:E67"/>
    <mergeCell ref="H67:I67"/>
    <mergeCell ref="K67:L67"/>
    <mergeCell ref="C69:E69"/>
    <mergeCell ref="H69:I69"/>
    <mergeCell ref="K69:L69"/>
  </mergeCells>
  <hyperlinks>
    <hyperlink ref="A78:N78" r:id="rId1" display="2. Ver &quot;Relación por meses de los procesos de contratación en ejecución&quot; en https://www.minenergia.gov.co/en/contratos-en-curso (clic aquí)" xr:uid="{00000000-0004-0000-0000-000000000000}"/>
    <hyperlink ref="I78" r:id="rId2" display="Ver &quot;Relación por meses de los procesos de contratación en ejecución&quot; en https://www.minminas.gov.co/en/contratos-en-curso (clic aquí)" xr:uid="{00000000-0004-0000-0000-000001000000}"/>
    <hyperlink ref="J78" r:id="rId3" display="Ver &quot;Relación por meses de los procesos de contratación en ejecución&quot; en https://www.minminas.gov.co/en/contratos-en-curso (clic aquí)" xr:uid="{00000000-0004-0000-00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1"/>
  <sheetViews>
    <sheetView showGridLines="0" topLeftCell="A4" zoomScaleNormal="100" zoomScaleSheetLayoutView="110" workbookViewId="0">
      <selection activeCell="I17" sqref="I17"/>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121" t="s">
        <v>2</v>
      </c>
      <c r="J1" s="1"/>
      <c r="K1" s="1"/>
      <c r="L1" s="1"/>
      <c r="M1" s="2" t="s">
        <v>70</v>
      </c>
      <c r="N1" s="3" t="s">
        <v>0</v>
      </c>
    </row>
    <row r="2" spans="1:14" x14ac:dyDescent="0.2">
      <c r="I2" s="121" t="s">
        <v>64</v>
      </c>
      <c r="M2" s="2" t="s">
        <v>1</v>
      </c>
      <c r="N2" s="107">
        <v>44377</v>
      </c>
    </row>
    <row r="3" spans="1:14" s="4" customFormat="1" x14ac:dyDescent="0.2">
      <c r="C3"/>
      <c r="D3"/>
      <c r="E3"/>
      <c r="F3"/>
      <c r="G3"/>
      <c r="I3" s="16"/>
    </row>
    <row r="4" spans="1:14" x14ac:dyDescent="0.2">
      <c r="I4" s="121" t="s">
        <v>65</v>
      </c>
    </row>
    <row r="5" spans="1:14" x14ac:dyDescent="0.2">
      <c r="B5" s="8"/>
      <c r="C5" s="8"/>
      <c r="D5" s="8"/>
      <c r="E5" s="8"/>
      <c r="F5" s="8"/>
      <c r="G5" s="8"/>
      <c r="H5" s="8"/>
      <c r="I5" s="8"/>
      <c r="J5" s="8"/>
      <c r="K5" s="8"/>
      <c r="L5" s="8"/>
      <c r="M5" s="8"/>
      <c r="N5" s="80" t="s">
        <v>28</v>
      </c>
    </row>
    <row r="6" spans="1:14" x14ac:dyDescent="0.2">
      <c r="A6" s="6" t="s">
        <v>3</v>
      </c>
      <c r="B6" s="114">
        <v>2021</v>
      </c>
      <c r="D6" s="15" t="s">
        <v>22</v>
      </c>
      <c r="E6" s="154">
        <v>293696321226</v>
      </c>
      <c r="F6" s="155"/>
      <c r="J6" s="14" t="s">
        <v>4</v>
      </c>
      <c r="K6" s="6" t="s">
        <v>5</v>
      </c>
      <c r="L6" s="114" t="s">
        <v>6</v>
      </c>
      <c r="M6" s="6" t="s">
        <v>7</v>
      </c>
      <c r="N6" s="6" t="s">
        <v>8</v>
      </c>
    </row>
    <row r="7" spans="1:14" x14ac:dyDescent="0.2">
      <c r="A7" s="7"/>
      <c r="B7" s="7"/>
      <c r="E7" s="16"/>
      <c r="F7" s="108"/>
      <c r="G7" s="7"/>
      <c r="J7" s="14" t="s">
        <v>29</v>
      </c>
      <c r="K7" s="77">
        <v>294022.19682499999</v>
      </c>
      <c r="L7" s="122">
        <f>+E6/1000000</f>
        <v>293696.32122599997</v>
      </c>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5" t="s">
        <v>23</v>
      </c>
      <c r="B10" s="125"/>
      <c r="C10" s="125"/>
      <c r="D10" s="125"/>
      <c r="E10" s="125"/>
      <c r="F10" s="125"/>
      <c r="G10" s="125"/>
      <c r="H10" s="125"/>
      <c r="I10" s="125"/>
      <c r="J10" s="125"/>
      <c r="K10" s="125"/>
      <c r="L10" s="125"/>
      <c r="M10" s="125"/>
      <c r="N10" s="125"/>
    </row>
    <row r="11" spans="1:14" ht="6" customHeight="1" x14ac:dyDescent="0.2">
      <c r="A11" s="120"/>
      <c r="B11" s="120"/>
      <c r="C11" s="120"/>
      <c r="D11" s="120"/>
      <c r="E11" s="120"/>
      <c r="F11" s="120"/>
      <c r="G11" s="120"/>
      <c r="H11" s="120"/>
      <c r="I11" s="120"/>
      <c r="J11" s="120"/>
      <c r="K11" s="120"/>
      <c r="L11" s="120"/>
      <c r="M11" s="120"/>
      <c r="N11" s="120"/>
    </row>
    <row r="12" spans="1:14" ht="13.5" thickBot="1" x14ac:dyDescent="0.25">
      <c r="A12" s="103" t="s">
        <v>14</v>
      </c>
      <c r="B12" s="84"/>
      <c r="C12" s="84"/>
      <c r="D12" s="84"/>
      <c r="E12" s="84"/>
      <c r="F12" s="84"/>
      <c r="H12" s="103" t="s">
        <v>14</v>
      </c>
      <c r="N12" s="83" t="s">
        <v>28</v>
      </c>
    </row>
    <row r="13" spans="1:14" ht="13.5" thickBot="1" x14ac:dyDescent="0.25">
      <c r="A13" s="103"/>
      <c r="B13" s="156" t="s">
        <v>26</v>
      </c>
      <c r="C13" s="157"/>
      <c r="D13" s="157"/>
      <c r="E13" s="157"/>
      <c r="F13" s="158"/>
      <c r="H13" s="159" t="s">
        <v>49</v>
      </c>
      <c r="I13" s="160"/>
      <c r="J13" s="160"/>
      <c r="K13" s="160"/>
      <c r="L13" s="160"/>
      <c r="M13" s="160"/>
      <c r="N13" s="161"/>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13" t="s">
        <v>5</v>
      </c>
      <c r="B16" s="36">
        <v>619</v>
      </c>
      <c r="C16" s="37">
        <v>432</v>
      </c>
      <c r="D16" s="40">
        <f>+C16/B16</f>
        <v>0.69789983844911152</v>
      </c>
      <c r="E16" s="60">
        <f>+C16/B20</f>
        <v>0.5625</v>
      </c>
      <c r="F16" s="57">
        <v>8</v>
      </c>
      <c r="H16" s="69">
        <v>102969.427514</v>
      </c>
      <c r="I16" s="70">
        <v>36814.571555399998</v>
      </c>
      <c r="J16" s="42">
        <f>+I16/H16</f>
        <v>0.35752914670128266</v>
      </c>
      <c r="K16" s="44">
        <f>+I16/H20</f>
        <v>0.12534910686562908</v>
      </c>
      <c r="L16" s="70">
        <v>0</v>
      </c>
      <c r="M16" s="70">
        <f>+I16+L16</f>
        <v>36814.571555399998</v>
      </c>
      <c r="N16" s="12">
        <f>+M16/H20</f>
        <v>0.12534910686562908</v>
      </c>
    </row>
    <row r="17" spans="1:14" ht="27" customHeight="1" x14ac:dyDescent="0.2">
      <c r="A17" s="46" t="s">
        <v>6</v>
      </c>
      <c r="B17" s="36">
        <v>67</v>
      </c>
      <c r="C17" s="37">
        <v>105</v>
      </c>
      <c r="D17" s="40">
        <f t="shared" ref="D17:D19" si="0">+C17/B17</f>
        <v>1.5671641791044777</v>
      </c>
      <c r="E17" s="60">
        <f>+(C17+C16)/B20</f>
        <v>0.69921875</v>
      </c>
      <c r="F17" s="57"/>
      <c r="H17" s="69">
        <v>128740.983417</v>
      </c>
      <c r="I17" s="70">
        <v>24197.81590116</v>
      </c>
      <c r="J17" s="42">
        <f t="shared" ref="J17:J19" si="1">+I17/H17</f>
        <v>0.1879573641501695</v>
      </c>
      <c r="K17" s="44">
        <f>+(I17+I16)/H20</f>
        <v>0.20773970610823836</v>
      </c>
      <c r="L17" s="70">
        <v>0</v>
      </c>
      <c r="M17" s="70">
        <f>+M16+I17+L17</f>
        <v>61012.387456559998</v>
      </c>
      <c r="N17" s="12">
        <f>+M17/H20</f>
        <v>0.20773970610823836</v>
      </c>
    </row>
    <row r="18" spans="1:14" s="9" customFormat="1" ht="27" customHeight="1" x14ac:dyDescent="0.2">
      <c r="A18" s="13" t="s">
        <v>7</v>
      </c>
      <c r="B18" s="36">
        <v>68</v>
      </c>
      <c r="C18" s="37">
        <v>0</v>
      </c>
      <c r="D18" s="40">
        <f t="shared" si="0"/>
        <v>0</v>
      </c>
      <c r="E18" s="60">
        <f>+(C18+C17+C16)/B20</f>
        <v>0.69921875</v>
      </c>
      <c r="F18" s="57"/>
      <c r="G18"/>
      <c r="H18" s="69">
        <v>4810.3106529999995</v>
      </c>
      <c r="I18" s="71"/>
      <c r="J18" s="42">
        <f t="shared" si="1"/>
        <v>0</v>
      </c>
      <c r="K18" s="44">
        <f>+(I18+I17+I16)/H20</f>
        <v>0.20773970610823836</v>
      </c>
      <c r="L18" s="70">
        <v>0</v>
      </c>
      <c r="M18" s="70">
        <f t="shared" ref="M18:M19" si="2">+M17+I18+L18</f>
        <v>61012.387456559998</v>
      </c>
      <c r="N18" s="12">
        <f>+M18/H20</f>
        <v>0.20773970610823836</v>
      </c>
    </row>
    <row r="19" spans="1:14" s="9" customFormat="1" ht="27" customHeight="1" thickBot="1" x14ac:dyDescent="0.25">
      <c r="A19" s="34" t="s">
        <v>8</v>
      </c>
      <c r="B19" s="38">
        <v>14</v>
      </c>
      <c r="C19" s="39">
        <v>0</v>
      </c>
      <c r="D19" s="41">
        <f t="shared" si="0"/>
        <v>0</v>
      </c>
      <c r="E19" s="61">
        <f>+(C19+C18+C17+C16)/B20</f>
        <v>0.69921875</v>
      </c>
      <c r="F19" s="58"/>
      <c r="G19"/>
      <c r="H19" s="72">
        <v>57175.599642000001</v>
      </c>
      <c r="I19" s="73">
        <v>0</v>
      </c>
      <c r="J19" s="43">
        <f t="shared" si="1"/>
        <v>0</v>
      </c>
      <c r="K19" s="55">
        <f>+(I19+I18+I17+I16)/H20</f>
        <v>0.20773970610823836</v>
      </c>
      <c r="L19" s="73">
        <v>0</v>
      </c>
      <c r="M19" s="73">
        <f t="shared" si="2"/>
        <v>61012.387456559998</v>
      </c>
      <c r="N19" s="35">
        <f>+M19/H20</f>
        <v>0.20773970610823836</v>
      </c>
    </row>
    <row r="20" spans="1:14" s="9" customFormat="1" ht="28.5" customHeight="1" thickBot="1" x14ac:dyDescent="0.25">
      <c r="A20" s="47" t="s">
        <v>24</v>
      </c>
      <c r="B20" s="48">
        <f>SUM(B16:B19)</f>
        <v>768</v>
      </c>
      <c r="C20" s="49">
        <f>SUM(C16:C19)</f>
        <v>537</v>
      </c>
      <c r="D20" s="56" t="s">
        <v>25</v>
      </c>
      <c r="E20" s="97">
        <f>+C20/B20</f>
        <v>0.69921875</v>
      </c>
      <c r="F20" s="59">
        <f>SUM(F16:F19)</f>
        <v>8</v>
      </c>
      <c r="G20"/>
      <c r="H20" s="74">
        <f>SUM(H16:H19)</f>
        <v>293696.32122599997</v>
      </c>
      <c r="I20" s="75">
        <f>SUM(I16:I19)</f>
        <v>61012.387456559998</v>
      </c>
      <c r="J20" s="56" t="s">
        <v>25</v>
      </c>
      <c r="K20" s="50">
        <f>+I20/H20</f>
        <v>0.20773970610823836</v>
      </c>
      <c r="L20" s="75">
        <f t="shared" ref="L20" si="3">SUM(L16:L19)</f>
        <v>0</v>
      </c>
      <c r="M20" s="76">
        <f>+I20+L20</f>
        <v>61012.387456559998</v>
      </c>
      <c r="N20" s="63">
        <f>+(L20+I20)/H20</f>
        <v>0.20773970610823836</v>
      </c>
    </row>
    <row r="21" spans="1:14" s="9" customFormat="1" ht="12.75" customHeight="1" x14ac:dyDescent="0.2">
      <c r="A21" s="162" t="s">
        <v>48</v>
      </c>
      <c r="B21" s="162"/>
      <c r="C21" s="162"/>
      <c r="D21" s="164" t="s">
        <v>11</v>
      </c>
      <c r="E21" s="164"/>
      <c r="F21" s="99"/>
      <c r="G21" s="98"/>
      <c r="H21" s="165" t="s">
        <v>47</v>
      </c>
      <c r="I21" s="165"/>
      <c r="J21" s="165"/>
      <c r="K21" s="167" t="s">
        <v>45</v>
      </c>
      <c r="L21" s="167"/>
      <c r="M21" s="167"/>
      <c r="N21" s="101"/>
    </row>
    <row r="22" spans="1:14" s="9" customFormat="1" ht="12.75" customHeight="1" x14ac:dyDescent="0.2">
      <c r="A22" s="163"/>
      <c r="B22" s="163"/>
      <c r="C22" s="163"/>
      <c r="D22" s="168" t="s">
        <v>20</v>
      </c>
      <c r="E22" s="168"/>
      <c r="F22" s="100"/>
      <c r="G22" s="98"/>
      <c r="H22" s="166"/>
      <c r="I22" s="166"/>
      <c r="J22" s="166"/>
      <c r="K22" s="169" t="s">
        <v>44</v>
      </c>
      <c r="L22" s="169"/>
      <c r="M22" s="169"/>
      <c r="N22" s="102"/>
    </row>
    <row r="23" spans="1:14" s="9" customFormat="1" x14ac:dyDescent="0.2">
      <c r="A23" s="85"/>
      <c r="B23" s="84"/>
      <c r="C23" s="84"/>
      <c r="D23" s="84"/>
      <c r="E23" s="84"/>
      <c r="F23" s="84"/>
      <c r="G23"/>
      <c r="H23" s="10"/>
      <c r="I23"/>
      <c r="J23"/>
      <c r="K23"/>
      <c r="L23"/>
      <c r="M23"/>
      <c r="N23"/>
    </row>
    <row r="24" spans="1:14" s="9" customFormat="1" x14ac:dyDescent="0.2">
      <c r="B24" s="132" t="s">
        <v>26</v>
      </c>
      <c r="C24" s="132"/>
      <c r="D24" s="132"/>
      <c r="E24" s="132"/>
      <c r="G24"/>
      <c r="H24" s="10"/>
      <c r="I24"/>
      <c r="J24" s="132" t="s">
        <v>42</v>
      </c>
      <c r="K24" s="132"/>
      <c r="L24" s="132"/>
      <c r="M24" s="132"/>
      <c r="N24"/>
    </row>
    <row r="25" spans="1:14" s="9" customFormat="1" ht="22.5" customHeight="1" x14ac:dyDescent="0.2">
      <c r="A25" s="109" t="s">
        <v>41</v>
      </c>
      <c r="B25" s="111" t="s">
        <v>4</v>
      </c>
      <c r="C25" s="113">
        <f>+D17</f>
        <v>1.5671641791044777</v>
      </c>
      <c r="D25"/>
      <c r="E25" s="111" t="s">
        <v>60</v>
      </c>
      <c r="F25" s="113">
        <f>+E20</f>
        <v>0.69921875</v>
      </c>
      <c r="G25"/>
      <c r="H25" s="10"/>
      <c r="I25" s="110" t="s">
        <v>41</v>
      </c>
      <c r="J25" s="111" t="s">
        <v>4</v>
      </c>
      <c r="K25" s="113">
        <f>+J17</f>
        <v>0.1879573641501695</v>
      </c>
      <c r="L25" s="80"/>
      <c r="M25" s="111" t="s">
        <v>60</v>
      </c>
      <c r="N25" s="113">
        <f>+N20</f>
        <v>0.20773970610823836</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33" t="s">
        <v>39</v>
      </c>
      <c r="C40" s="134"/>
      <c r="D40" s="133" t="s">
        <v>32</v>
      </c>
      <c r="E40" s="135"/>
      <c r="F40" s="136"/>
      <c r="I40"/>
      <c r="J40"/>
      <c r="K40"/>
      <c r="L40"/>
      <c r="M40"/>
      <c r="N40" s="80"/>
    </row>
    <row r="41" spans="1:14" s="9" customFormat="1" ht="10.5" customHeight="1" x14ac:dyDescent="0.2">
      <c r="A41" s="92" t="s">
        <v>68</v>
      </c>
      <c r="B41" s="137">
        <v>1</v>
      </c>
      <c r="C41" s="138"/>
      <c r="D41" s="91" t="s">
        <v>33</v>
      </c>
      <c r="E41" s="139" t="s">
        <v>34</v>
      </c>
      <c r="F41" s="140"/>
      <c r="I41"/>
      <c r="J41"/>
      <c r="K41"/>
      <c r="L41"/>
      <c r="M41"/>
      <c r="N41" s="80"/>
    </row>
    <row r="42" spans="1:14" s="9" customFormat="1" ht="10.5" customHeight="1" x14ac:dyDescent="0.2">
      <c r="A42" s="92" t="s">
        <v>55</v>
      </c>
      <c r="B42" s="145" t="s">
        <v>53</v>
      </c>
      <c r="C42" s="146"/>
      <c r="D42" s="93" t="s">
        <v>33</v>
      </c>
      <c r="E42" s="141"/>
      <c r="F42" s="142"/>
      <c r="I42"/>
      <c r="J42"/>
      <c r="K42"/>
      <c r="L42"/>
      <c r="M42"/>
      <c r="N42" s="80"/>
    </row>
    <row r="43" spans="1:14" s="9" customFormat="1" ht="10.5" customHeight="1" x14ac:dyDescent="0.2">
      <c r="A43" s="92" t="s">
        <v>35</v>
      </c>
      <c r="B43" s="145" t="s">
        <v>51</v>
      </c>
      <c r="C43" s="146"/>
      <c r="D43" s="93" t="s">
        <v>33</v>
      </c>
      <c r="E43" s="143"/>
      <c r="F43" s="144"/>
      <c r="I43"/>
      <c r="J43"/>
      <c r="K43"/>
      <c r="L43"/>
      <c r="M43"/>
      <c r="N43" s="80"/>
    </row>
    <row r="44" spans="1:14" s="9" customFormat="1" ht="10.5" customHeight="1" x14ac:dyDescent="0.2">
      <c r="A44" s="92" t="s">
        <v>69</v>
      </c>
      <c r="B44" s="145" t="s">
        <v>52</v>
      </c>
      <c r="C44" s="146"/>
      <c r="D44" s="93" t="s">
        <v>36</v>
      </c>
      <c r="E44" s="147" t="s">
        <v>63</v>
      </c>
      <c r="F44" s="148"/>
      <c r="I44"/>
      <c r="J44"/>
      <c r="K44"/>
      <c r="L44"/>
      <c r="M44"/>
      <c r="N44" s="80"/>
    </row>
    <row r="45" spans="1:14" s="9" customFormat="1" ht="10.5" customHeight="1" thickBot="1" x14ac:dyDescent="0.25">
      <c r="A45" s="94" t="s">
        <v>54</v>
      </c>
      <c r="B45" s="151" t="s">
        <v>50</v>
      </c>
      <c r="C45" s="152"/>
      <c r="D45" s="95" t="s">
        <v>36</v>
      </c>
      <c r="E45" s="149"/>
      <c r="F45" s="150"/>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53" t="s">
        <v>79</v>
      </c>
      <c r="B51" s="153"/>
      <c r="C51" s="153"/>
      <c r="D51" s="153"/>
      <c r="E51" s="153"/>
      <c r="F51" s="153"/>
      <c r="G51" s="153"/>
      <c r="H51" s="153"/>
      <c r="I51" s="153"/>
      <c r="J51" s="153"/>
      <c r="K51" s="153"/>
      <c r="L51" s="153"/>
      <c r="M51" s="153"/>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5" t="s">
        <v>80</v>
      </c>
      <c r="B53" s="125"/>
      <c r="C53" s="125"/>
      <c r="D53" s="125"/>
      <c r="E53" s="125"/>
      <c r="F53" s="125"/>
      <c r="G53" s="125"/>
      <c r="H53" s="125"/>
      <c r="I53" s="125"/>
      <c r="J53" s="125"/>
      <c r="K53" s="125"/>
      <c r="L53" s="125"/>
      <c r="M53" s="125"/>
      <c r="N53" s="125"/>
    </row>
    <row r="54" spans="1:14" s="9" customFormat="1" ht="6.75" customHeight="1" x14ac:dyDescent="0.2">
      <c r="A54" s="18"/>
      <c r="B54" s="18"/>
      <c r="C54" s="18"/>
      <c r="D54" s="18"/>
      <c r="E54" s="18"/>
      <c r="F54" s="18"/>
      <c r="G54" s="19"/>
      <c r="H54" s="20"/>
      <c r="I54" s="20"/>
      <c r="J54" s="78"/>
      <c r="K54" s="78"/>
      <c r="L54" s="78"/>
      <c r="M54" s="78"/>
      <c r="N54" s="78"/>
    </row>
    <row r="55" spans="1:14" s="9" customFormat="1" ht="6.75" customHeight="1" x14ac:dyDescent="0.2">
      <c r="A55" s="18"/>
      <c r="B55" s="18"/>
      <c r="C55" s="18"/>
      <c r="D55" s="18"/>
      <c r="E55" s="18"/>
      <c r="F55" s="18"/>
      <c r="G55" s="19"/>
      <c r="H55" s="20"/>
      <c r="I55" s="20"/>
      <c r="J55" s="78"/>
      <c r="K55" s="78"/>
      <c r="L55" s="78"/>
      <c r="M55" s="78"/>
      <c r="N55" s="78"/>
    </row>
    <row r="56" spans="1:14" ht="9" customHeight="1" x14ac:dyDescent="0.2">
      <c r="A56" s="120"/>
      <c r="B56" s="120"/>
      <c r="C56" s="120"/>
      <c r="D56" s="120"/>
      <c r="E56" s="120"/>
      <c r="F56" s="120"/>
      <c r="G56" s="120"/>
      <c r="H56" s="120"/>
      <c r="I56" s="120"/>
      <c r="J56" s="120"/>
      <c r="K56" s="120"/>
      <c r="L56" s="120"/>
      <c r="M56" s="120"/>
      <c r="N56" s="120"/>
    </row>
    <row r="57" spans="1:14" ht="15" x14ac:dyDescent="0.2">
      <c r="A57" s="17" t="s">
        <v>30</v>
      </c>
      <c r="B57" s="120"/>
      <c r="C57" s="120"/>
      <c r="D57" s="120"/>
      <c r="E57" s="120"/>
      <c r="F57" s="120"/>
      <c r="G57" s="120"/>
      <c r="H57" s="120"/>
      <c r="I57" s="120"/>
      <c r="J57" s="120"/>
      <c r="K57" s="120"/>
      <c r="L57" s="120"/>
      <c r="M57" s="120"/>
      <c r="N57" s="120"/>
    </row>
    <row r="58" spans="1:14" ht="6" customHeight="1" x14ac:dyDescent="0.2">
      <c r="A58" s="120"/>
      <c r="B58" s="120"/>
      <c r="C58" s="120"/>
      <c r="D58" s="120"/>
      <c r="E58" s="120"/>
      <c r="F58" s="120"/>
      <c r="G58" s="120"/>
      <c r="H58" s="120"/>
      <c r="I58" s="120"/>
      <c r="J58" s="120"/>
      <c r="K58" s="120"/>
      <c r="L58" s="120"/>
      <c r="M58" s="120"/>
      <c r="N58" s="120"/>
    </row>
    <row r="59" spans="1:14" s="9" customFormat="1" ht="15" customHeight="1" x14ac:dyDescent="0.2">
      <c r="A59" s="125" t="s">
        <v>76</v>
      </c>
      <c r="B59" s="125"/>
      <c r="C59" s="125"/>
      <c r="D59" s="125"/>
      <c r="E59" s="125"/>
      <c r="F59" s="125"/>
      <c r="G59" s="125"/>
      <c r="H59" s="125"/>
      <c r="I59" s="125"/>
      <c r="J59" s="125"/>
      <c r="K59" s="125"/>
      <c r="L59" s="125"/>
      <c r="M59" s="125"/>
      <c r="N59" s="125"/>
    </row>
    <row r="60" spans="1:14" ht="6" customHeight="1" x14ac:dyDescent="0.2">
      <c r="A60" s="120"/>
      <c r="B60" s="120"/>
      <c r="C60" s="120"/>
      <c r="D60" s="120"/>
      <c r="E60" s="120"/>
      <c r="F60" s="120"/>
      <c r="G60" s="120"/>
      <c r="H60" s="120"/>
      <c r="I60" s="120"/>
      <c r="J60" s="120"/>
      <c r="K60" s="120"/>
      <c r="L60" s="120"/>
      <c r="M60" s="120"/>
      <c r="N60" s="120"/>
    </row>
    <row r="61" spans="1:14" ht="14.25" x14ac:dyDescent="0.2">
      <c r="C61" s="128" t="s">
        <v>66</v>
      </c>
      <c r="D61" s="129"/>
      <c r="E61" s="130"/>
      <c r="F61" s="116">
        <f>+D17</f>
        <v>1.5671641791044777</v>
      </c>
      <c r="H61" s="131" t="s">
        <v>31</v>
      </c>
      <c r="I61" s="131"/>
      <c r="J61" s="112" t="s">
        <v>68</v>
      </c>
      <c r="K61" s="128" t="s">
        <v>32</v>
      </c>
      <c r="L61" s="130"/>
      <c r="M61" s="112" t="s">
        <v>33</v>
      </c>
      <c r="N61" s="22"/>
    </row>
    <row r="62" spans="1:14" ht="6" customHeight="1" x14ac:dyDescent="0.2">
      <c r="A62" s="120"/>
      <c r="B62" s="120"/>
      <c r="C62" s="120"/>
      <c r="D62" s="120"/>
      <c r="E62" s="120"/>
      <c r="G62" s="120"/>
      <c r="J62" s="120"/>
      <c r="K62" s="120"/>
      <c r="L62" s="120"/>
      <c r="M62" s="120"/>
      <c r="N62" s="120"/>
    </row>
    <row r="63" spans="1:14" ht="14.25" x14ac:dyDescent="0.2">
      <c r="C63" s="128" t="s">
        <v>42</v>
      </c>
      <c r="D63" s="129"/>
      <c r="E63" s="130"/>
      <c r="F63" s="116">
        <f>+J17</f>
        <v>0.1879573641501695</v>
      </c>
      <c r="H63" s="131" t="s">
        <v>31</v>
      </c>
      <c r="I63" s="131"/>
      <c r="J63" s="112" t="s">
        <v>54</v>
      </c>
      <c r="K63" s="128" t="s">
        <v>32</v>
      </c>
      <c r="L63" s="130"/>
      <c r="M63" s="112" t="s">
        <v>36</v>
      </c>
      <c r="N63" s="22"/>
    </row>
    <row r="64" spans="1:14" ht="12.75" customHeight="1" x14ac:dyDescent="0.2">
      <c r="A64" s="22"/>
      <c r="B64" s="22"/>
      <c r="C64" s="22"/>
      <c r="D64" s="22"/>
      <c r="E64" s="22"/>
      <c r="F64" s="22"/>
      <c r="G64" s="22"/>
      <c r="H64" s="22"/>
      <c r="I64" s="22"/>
      <c r="J64" s="22"/>
      <c r="K64" s="120"/>
      <c r="L64" s="22"/>
      <c r="M64" s="22"/>
      <c r="N64" s="22"/>
    </row>
    <row r="65" spans="1:14" s="9" customFormat="1" ht="15" customHeight="1" x14ac:dyDescent="0.2">
      <c r="A65" s="125" t="s">
        <v>77</v>
      </c>
      <c r="B65" s="125"/>
      <c r="C65" s="125"/>
      <c r="D65" s="125"/>
      <c r="E65" s="125"/>
      <c r="F65" s="125"/>
      <c r="G65" s="125"/>
      <c r="H65" s="125"/>
      <c r="I65" s="125"/>
      <c r="J65" s="125"/>
      <c r="K65" s="125"/>
      <c r="L65" s="125"/>
      <c r="M65" s="125"/>
      <c r="N65" s="125"/>
    </row>
    <row r="66" spans="1:14" ht="6" customHeight="1" x14ac:dyDescent="0.2">
      <c r="A66" s="120"/>
      <c r="B66" s="120"/>
      <c r="C66" s="120"/>
      <c r="D66" s="120"/>
      <c r="E66" s="120"/>
      <c r="F66" s="120"/>
      <c r="G66" s="120"/>
      <c r="H66" s="120"/>
      <c r="I66" s="120"/>
      <c r="J66" s="120"/>
      <c r="K66" s="120"/>
      <c r="L66" s="120"/>
      <c r="M66" s="120"/>
      <c r="N66" s="120"/>
    </row>
    <row r="67" spans="1:14" ht="14.25" x14ac:dyDescent="0.2">
      <c r="A67" t="s">
        <v>62</v>
      </c>
      <c r="C67" s="128" t="s">
        <v>66</v>
      </c>
      <c r="D67" s="129"/>
      <c r="E67" s="130"/>
      <c r="F67" s="116">
        <f>+E20</f>
        <v>0.69921875</v>
      </c>
      <c r="H67" s="131" t="s">
        <v>31</v>
      </c>
      <c r="I67" s="131"/>
      <c r="J67" s="112" t="s">
        <v>61</v>
      </c>
      <c r="K67" s="128" t="s">
        <v>32</v>
      </c>
      <c r="L67" s="130"/>
      <c r="M67" s="112" t="s">
        <v>61</v>
      </c>
      <c r="N67" s="22"/>
    </row>
    <row r="68" spans="1:14" ht="6" customHeight="1" x14ac:dyDescent="0.2">
      <c r="A68" s="120"/>
      <c r="B68" s="120"/>
      <c r="C68" s="120"/>
      <c r="D68" s="120"/>
      <c r="E68" s="120"/>
      <c r="G68" s="120"/>
      <c r="H68" s="120"/>
      <c r="I68" s="120"/>
      <c r="J68" s="120"/>
      <c r="K68" s="120"/>
      <c r="M68" s="120"/>
      <c r="N68" s="120"/>
    </row>
    <row r="69" spans="1:14" ht="14.25" x14ac:dyDescent="0.2">
      <c r="C69" s="128" t="s">
        <v>42</v>
      </c>
      <c r="D69" s="129"/>
      <c r="E69" s="130"/>
      <c r="F69" s="116">
        <f>+N25</f>
        <v>0.20773970610823836</v>
      </c>
      <c r="H69" s="131" t="s">
        <v>31</v>
      </c>
      <c r="I69" s="131"/>
      <c r="J69" s="112" t="s">
        <v>61</v>
      </c>
      <c r="K69" s="128" t="s">
        <v>32</v>
      </c>
      <c r="L69" s="130"/>
      <c r="M69" s="112" t="s">
        <v>61</v>
      </c>
      <c r="N69" s="22"/>
    </row>
    <row r="70" spans="1:14" ht="12.75" customHeight="1" x14ac:dyDescent="0.2">
      <c r="A70" s="22"/>
      <c r="B70" s="22"/>
      <c r="C70" s="22"/>
      <c r="D70" s="22"/>
      <c r="E70" s="22"/>
      <c r="F70" s="22"/>
      <c r="G70" s="22"/>
      <c r="H70" s="22"/>
      <c r="I70" s="22"/>
      <c r="J70" s="120"/>
      <c r="K70" s="120"/>
      <c r="L70" s="22"/>
      <c r="M70" s="22"/>
      <c r="N70" s="22"/>
    </row>
    <row r="71" spans="1:14" ht="15" x14ac:dyDescent="0.25">
      <c r="A71" s="23" t="s">
        <v>56</v>
      </c>
      <c r="B71" s="19"/>
      <c r="C71" s="19"/>
      <c r="D71" s="19"/>
      <c r="E71" s="19"/>
      <c r="F71" s="19"/>
      <c r="G71" s="19"/>
      <c r="H71" s="19"/>
      <c r="I71" s="19"/>
      <c r="J71" s="120"/>
      <c r="K71" s="120"/>
      <c r="L71" s="19"/>
      <c r="M71" s="19"/>
      <c r="N71" s="19"/>
    </row>
    <row r="72" spans="1:14" ht="6.75" customHeight="1" x14ac:dyDescent="0.2">
      <c r="A72" s="24"/>
      <c r="B72" s="24"/>
      <c r="C72" s="24"/>
      <c r="D72" s="24"/>
      <c r="E72" s="24"/>
      <c r="F72" s="24"/>
      <c r="G72" s="24"/>
      <c r="H72" s="24"/>
      <c r="I72" s="24"/>
      <c r="J72" s="24"/>
      <c r="K72" s="24"/>
      <c r="L72" s="24"/>
      <c r="M72" s="24"/>
      <c r="N72" s="24"/>
    </row>
    <row r="73" spans="1:14" s="9" customFormat="1" ht="104.25" customHeight="1" x14ac:dyDescent="0.2">
      <c r="A73" s="125" t="s">
        <v>78</v>
      </c>
      <c r="B73" s="125"/>
      <c r="C73" s="125"/>
      <c r="D73" s="125"/>
      <c r="E73" s="125"/>
      <c r="F73" s="125"/>
      <c r="G73" s="125"/>
      <c r="H73" s="125"/>
      <c r="I73" s="125"/>
      <c r="J73" s="125"/>
      <c r="K73" s="125"/>
      <c r="L73" s="125"/>
      <c r="M73" s="125"/>
      <c r="N73" s="125"/>
    </row>
    <row r="74" spans="1:14" s="9" customFormat="1" ht="7.9" customHeight="1" x14ac:dyDescent="0.2">
      <c r="A74" s="120"/>
      <c r="B74" s="120"/>
      <c r="C74" s="120"/>
      <c r="D74" s="120"/>
      <c r="E74" s="120"/>
      <c r="F74" s="120"/>
      <c r="G74" s="120"/>
      <c r="H74" s="120"/>
      <c r="I74" s="120"/>
      <c r="J74" s="120"/>
      <c r="K74" s="120"/>
      <c r="L74" s="120"/>
      <c r="M74" s="120"/>
      <c r="N74" s="120"/>
    </row>
    <row r="75" spans="1:14" ht="15" x14ac:dyDescent="0.25">
      <c r="A75" s="23" t="s">
        <v>15</v>
      </c>
      <c r="B75" s="19"/>
      <c r="C75" s="19"/>
      <c r="D75" s="19"/>
      <c r="E75" s="19"/>
      <c r="F75" s="19"/>
      <c r="G75" s="19"/>
      <c r="H75" s="19"/>
      <c r="I75" s="19"/>
      <c r="J75" s="19"/>
      <c r="K75" s="19"/>
      <c r="L75" s="19"/>
      <c r="M75" s="19"/>
      <c r="N75" s="19"/>
    </row>
    <row r="76" spans="1:14" ht="6.75" customHeight="1" x14ac:dyDescent="0.2">
      <c r="A76" s="24"/>
      <c r="B76" s="24"/>
      <c r="C76" s="24"/>
      <c r="D76" s="24"/>
      <c r="E76" s="24"/>
      <c r="F76" s="24"/>
      <c r="G76" s="24"/>
      <c r="H76" s="24"/>
      <c r="I76" s="24"/>
      <c r="J76" s="24"/>
      <c r="K76" s="24"/>
      <c r="L76" s="24"/>
      <c r="M76" s="24"/>
      <c r="N76" s="24"/>
    </row>
    <row r="77" spans="1:14" s="9" customFormat="1" ht="45.6" customHeight="1" x14ac:dyDescent="0.2">
      <c r="A77" s="126" t="s">
        <v>43</v>
      </c>
      <c r="B77" s="126"/>
      <c r="C77" s="126"/>
      <c r="D77" s="126"/>
      <c r="E77" s="126"/>
      <c r="F77" s="126"/>
      <c r="G77" s="126"/>
      <c r="H77" s="126"/>
      <c r="I77" s="126"/>
      <c r="J77" s="126"/>
      <c r="K77" s="126"/>
      <c r="L77" s="126"/>
      <c r="M77" s="126"/>
      <c r="N77" s="126"/>
    </row>
    <row r="78" spans="1:14" x14ac:dyDescent="0.2">
      <c r="A78" s="127" t="s">
        <v>57</v>
      </c>
      <c r="B78" s="127"/>
      <c r="C78" s="127"/>
      <c r="D78" s="127"/>
      <c r="E78" s="127"/>
      <c r="F78" s="127"/>
      <c r="G78" s="127"/>
      <c r="H78" s="127"/>
      <c r="I78" s="127"/>
      <c r="J78" s="127"/>
      <c r="K78" s="127"/>
      <c r="L78" s="127"/>
      <c r="M78" s="127"/>
      <c r="N78" s="127"/>
    </row>
    <row r="79" spans="1:14" ht="5.25" customHeight="1" x14ac:dyDescent="0.2">
      <c r="A79" s="24"/>
      <c r="B79" s="24"/>
      <c r="C79" s="24"/>
      <c r="D79" s="24"/>
      <c r="E79" s="24"/>
      <c r="F79" s="24"/>
      <c r="G79" s="24"/>
      <c r="H79" s="24"/>
      <c r="I79" s="24"/>
      <c r="J79" s="24"/>
      <c r="K79" s="24"/>
      <c r="L79" s="24"/>
      <c r="M79" s="24"/>
      <c r="N79" s="24"/>
    </row>
    <row r="80" spans="1:14" ht="18" customHeight="1" x14ac:dyDescent="0.2">
      <c r="A80" s="126" t="s">
        <v>58</v>
      </c>
      <c r="B80" s="126"/>
      <c r="C80" s="126"/>
      <c r="D80" s="126"/>
      <c r="E80" s="126"/>
      <c r="F80" s="126"/>
      <c r="G80" s="126"/>
      <c r="H80" s="126"/>
      <c r="I80" s="126"/>
      <c r="J80" s="126"/>
      <c r="K80" s="126"/>
      <c r="L80" s="126"/>
      <c r="M80" s="126"/>
      <c r="N80" s="126"/>
    </row>
    <row r="81" spans="1:14" ht="4.5" customHeight="1" x14ac:dyDescent="0.2">
      <c r="A81" s="120"/>
      <c r="B81" s="120"/>
      <c r="C81" s="120"/>
      <c r="D81" s="120"/>
      <c r="E81" s="120"/>
      <c r="F81" s="120"/>
      <c r="G81" s="120"/>
      <c r="H81" s="120"/>
      <c r="I81" s="120"/>
      <c r="J81" s="120"/>
      <c r="K81" s="120"/>
      <c r="L81" s="120"/>
      <c r="M81" s="120"/>
      <c r="N81" s="120"/>
    </row>
    <row r="82" spans="1:14" ht="14.25" x14ac:dyDescent="0.2">
      <c r="A82" s="24" t="s">
        <v>59</v>
      </c>
      <c r="B82" s="24"/>
      <c r="C82" s="24"/>
      <c r="D82" s="24"/>
      <c r="E82" s="24"/>
      <c r="F82" s="24"/>
      <c r="G82" s="24"/>
      <c r="H82" s="24"/>
      <c r="I82" s="24"/>
      <c r="J82" s="24"/>
      <c r="K82" s="24"/>
      <c r="L82" s="24"/>
      <c r="M82" s="24"/>
      <c r="N82" s="24"/>
    </row>
    <row r="83" spans="1:14" ht="14.25" x14ac:dyDescent="0.2">
      <c r="A83" s="25" t="s">
        <v>16</v>
      </c>
      <c r="B83" s="25"/>
      <c r="C83" s="26"/>
      <c r="D83" s="26"/>
      <c r="E83" s="26"/>
      <c r="F83" s="26"/>
      <c r="G83" s="26"/>
      <c r="H83" s="26"/>
      <c r="I83" s="26"/>
      <c r="J83" s="26"/>
      <c r="K83" s="26"/>
      <c r="L83" s="26"/>
      <c r="M83" s="26"/>
      <c r="N83" s="26"/>
    </row>
    <row r="84" spans="1:14" ht="5.45" customHeight="1" x14ac:dyDescent="0.2">
      <c r="A84" s="27"/>
      <c r="B84" s="27"/>
      <c r="C84" s="28"/>
      <c r="D84" s="28"/>
      <c r="E84" s="28"/>
      <c r="F84" s="28"/>
      <c r="G84" s="28"/>
      <c r="H84" s="28"/>
      <c r="I84" s="28"/>
      <c r="J84" s="28"/>
      <c r="K84" s="28"/>
      <c r="L84" s="28"/>
      <c r="M84" s="28"/>
      <c r="N84" s="28"/>
    </row>
    <row r="85" spans="1:14" ht="14.25" x14ac:dyDescent="0.2">
      <c r="A85" s="117" t="s">
        <v>17</v>
      </c>
      <c r="B85" s="118"/>
      <c r="C85" s="118"/>
      <c r="D85" s="118"/>
      <c r="E85" s="118"/>
      <c r="F85" s="118"/>
      <c r="G85" s="19"/>
      <c r="H85" s="19"/>
      <c r="I85" s="19"/>
      <c r="J85" s="19"/>
      <c r="K85" s="19"/>
      <c r="L85" s="19"/>
      <c r="M85" s="19"/>
      <c r="N85" s="19"/>
    </row>
    <row r="86" spans="1:14" ht="6.75" customHeight="1" x14ac:dyDescent="0.2">
      <c r="A86" s="118"/>
      <c r="B86" s="118"/>
      <c r="C86" s="118"/>
      <c r="D86" s="118"/>
      <c r="E86" s="118"/>
      <c r="F86" s="118"/>
      <c r="G86" s="19"/>
      <c r="H86" s="19"/>
      <c r="I86" s="19"/>
      <c r="J86" s="19"/>
      <c r="K86" s="19"/>
      <c r="L86" s="19"/>
      <c r="M86" s="19"/>
      <c r="N86" s="19"/>
    </row>
    <row r="87" spans="1:14" ht="14.25" x14ac:dyDescent="0.2">
      <c r="A87" s="119" t="s">
        <v>71</v>
      </c>
      <c r="B87" s="119"/>
      <c r="C87" s="119"/>
      <c r="D87" s="119"/>
      <c r="E87" s="119"/>
      <c r="F87" s="119"/>
      <c r="G87" s="24"/>
      <c r="H87" s="24"/>
      <c r="I87" s="24"/>
      <c r="J87" s="24"/>
      <c r="K87" s="24"/>
      <c r="L87" s="24"/>
      <c r="M87" s="24"/>
      <c r="N87" s="24"/>
    </row>
    <row r="88" spans="1:14" ht="14.25" x14ac:dyDescent="0.2">
      <c r="A88" s="119" t="s">
        <v>75</v>
      </c>
      <c r="B88" s="119"/>
      <c r="C88" s="119"/>
      <c r="D88" s="119"/>
      <c r="E88" s="119"/>
      <c r="F88" s="119"/>
      <c r="G88" s="24"/>
      <c r="H88" s="24"/>
      <c r="I88" s="24"/>
      <c r="J88" s="24"/>
      <c r="K88" s="24"/>
      <c r="L88" s="24"/>
      <c r="M88" s="24"/>
      <c r="N88" s="24"/>
    </row>
    <row r="89" spans="1:14" ht="6" customHeight="1" x14ac:dyDescent="0.2">
      <c r="A89" s="19"/>
      <c r="B89" s="19"/>
      <c r="C89" s="19"/>
      <c r="D89" s="19"/>
      <c r="E89" s="19"/>
      <c r="F89" s="19"/>
      <c r="G89" s="19"/>
      <c r="H89" s="19"/>
      <c r="I89" s="19"/>
      <c r="J89" s="19"/>
      <c r="K89" s="19"/>
      <c r="L89" s="19"/>
      <c r="M89" s="19"/>
      <c r="N89" s="19"/>
    </row>
    <row r="90" spans="1:14" ht="14.25" x14ac:dyDescent="0.2">
      <c r="A90" s="19"/>
      <c r="B90" s="19"/>
      <c r="C90" s="19"/>
      <c r="D90" s="19"/>
      <c r="E90" s="19"/>
      <c r="F90" s="19"/>
      <c r="G90" s="19"/>
      <c r="H90" s="19"/>
      <c r="I90" s="29"/>
      <c r="J90" s="29"/>
      <c r="K90" s="29"/>
      <c r="L90" s="29"/>
      <c r="M90" s="11"/>
      <c r="N90" s="29" t="s">
        <v>18</v>
      </c>
    </row>
    <row r="91" spans="1:14" ht="14.25" x14ac:dyDescent="0.2">
      <c r="A91" s="19"/>
      <c r="B91" s="19"/>
      <c r="C91" s="19"/>
      <c r="D91" s="19"/>
      <c r="E91" s="19"/>
      <c r="F91" s="19"/>
      <c r="G91" s="19"/>
      <c r="H91" s="19"/>
      <c r="I91" s="30"/>
      <c r="J91" s="30"/>
      <c r="K91" s="30"/>
      <c r="L91" s="30"/>
      <c r="M91" s="31" t="s">
        <v>19</v>
      </c>
      <c r="N91" s="32">
        <v>44389</v>
      </c>
    </row>
  </sheetData>
  <mergeCells count="41">
    <mergeCell ref="E6:F6"/>
    <mergeCell ref="A10:N10"/>
    <mergeCell ref="B13:F13"/>
    <mergeCell ref="H13:N13"/>
    <mergeCell ref="A21:C22"/>
    <mergeCell ref="D21:E21"/>
    <mergeCell ref="H21:J22"/>
    <mergeCell ref="K21:M21"/>
    <mergeCell ref="D22:E22"/>
    <mergeCell ref="K22:M22"/>
    <mergeCell ref="B24:E24"/>
    <mergeCell ref="J24:M24"/>
    <mergeCell ref="B40:C40"/>
    <mergeCell ref="D40:F40"/>
    <mergeCell ref="B41:C41"/>
    <mergeCell ref="E41:F43"/>
    <mergeCell ref="B42:C42"/>
    <mergeCell ref="B43:C43"/>
    <mergeCell ref="B44:C44"/>
    <mergeCell ref="E44:F45"/>
    <mergeCell ref="B45:C45"/>
    <mergeCell ref="A51:M51"/>
    <mergeCell ref="A53:N53"/>
    <mergeCell ref="A59:N59"/>
    <mergeCell ref="C61:E61"/>
    <mergeCell ref="H61:I61"/>
    <mergeCell ref="K61:L61"/>
    <mergeCell ref="C63:E63"/>
    <mergeCell ref="H63:I63"/>
    <mergeCell ref="K63:L63"/>
    <mergeCell ref="A73:N73"/>
    <mergeCell ref="A77:N77"/>
    <mergeCell ref="A78:N78"/>
    <mergeCell ref="A80:N80"/>
    <mergeCell ref="A65:N65"/>
    <mergeCell ref="C67:E67"/>
    <mergeCell ref="H67:I67"/>
    <mergeCell ref="K67:L67"/>
    <mergeCell ref="C69:E69"/>
    <mergeCell ref="H69:I69"/>
    <mergeCell ref="K69:L69"/>
  </mergeCells>
  <hyperlinks>
    <hyperlink ref="A78:N78" r:id="rId1" display="2. Ver &quot;Relación por meses de los procesos de contratación en ejecución&quot; en https://www.minenergia.gov.co/en/contratos-en-curso (clic aquí)" xr:uid="{00000000-0004-0000-0100-000000000000}"/>
    <hyperlink ref="I78" r:id="rId2" display="Ver &quot;Relación por meses de los procesos de contratación en ejecución&quot; en https://www.minminas.gov.co/en/contratos-en-curso (clic aquí)" xr:uid="{00000000-0004-0000-0100-000001000000}"/>
    <hyperlink ref="J78" r:id="rId3" display="Ver &quot;Relación por meses de los procesos de contratación en ejecución&quot; en https://www.minminas.gov.co/en/contratos-en-curso (clic aquí)" xr:uid="{00000000-0004-0000-01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9"/>
  <sheetViews>
    <sheetView showGridLines="0" topLeftCell="A10" zoomScaleNormal="100" zoomScaleSheetLayoutView="110" workbookViewId="0">
      <selection activeCell="A63" sqref="A63:N63"/>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5" t="s">
        <v>2</v>
      </c>
      <c r="J1" s="1"/>
      <c r="K1" s="1"/>
      <c r="L1" s="1"/>
      <c r="M1" s="2" t="s">
        <v>70</v>
      </c>
      <c r="N1" s="3" t="s">
        <v>0</v>
      </c>
    </row>
    <row r="2" spans="1:14" x14ac:dyDescent="0.2">
      <c r="I2" s="5" t="s">
        <v>64</v>
      </c>
      <c r="M2" s="2" t="s">
        <v>1</v>
      </c>
      <c r="N2" s="107">
        <v>44286</v>
      </c>
    </row>
    <row r="3" spans="1:14" s="4" customFormat="1" x14ac:dyDescent="0.2">
      <c r="C3"/>
      <c r="D3"/>
      <c r="E3"/>
      <c r="F3"/>
      <c r="G3"/>
      <c r="I3" s="16"/>
    </row>
    <row r="4" spans="1:14" x14ac:dyDescent="0.2">
      <c r="I4" s="106" t="s">
        <v>65</v>
      </c>
    </row>
    <row r="5" spans="1:14" x14ac:dyDescent="0.2">
      <c r="B5" s="8"/>
      <c r="C5" s="8"/>
      <c r="D5" s="8"/>
      <c r="E5" s="8"/>
      <c r="F5" s="8"/>
      <c r="G5" s="8"/>
      <c r="H5" s="8"/>
      <c r="I5" s="8"/>
      <c r="J5" s="8"/>
      <c r="K5" s="8"/>
      <c r="L5" s="8"/>
      <c r="M5" s="8"/>
      <c r="N5" s="80" t="s">
        <v>28</v>
      </c>
    </row>
    <row r="6" spans="1:14" x14ac:dyDescent="0.2">
      <c r="A6" s="6" t="s">
        <v>3</v>
      </c>
      <c r="B6" s="114">
        <v>2021</v>
      </c>
      <c r="D6" s="15" t="s">
        <v>22</v>
      </c>
      <c r="E6" s="154">
        <v>294022196825</v>
      </c>
      <c r="F6" s="155"/>
      <c r="J6" s="14" t="s">
        <v>4</v>
      </c>
      <c r="K6" s="114" t="s">
        <v>5</v>
      </c>
      <c r="L6" s="6" t="s">
        <v>6</v>
      </c>
      <c r="M6" s="6" t="s">
        <v>7</v>
      </c>
      <c r="N6" s="6" t="s">
        <v>8</v>
      </c>
    </row>
    <row r="7" spans="1:14" x14ac:dyDescent="0.2">
      <c r="A7" s="7"/>
      <c r="B7" s="7"/>
      <c r="E7" s="16"/>
      <c r="F7" s="108"/>
      <c r="G7" s="7"/>
      <c r="J7" s="14" t="s">
        <v>29</v>
      </c>
      <c r="K7" s="122">
        <f>+E6/1000000</f>
        <v>294022.19682499999</v>
      </c>
      <c r="L7" s="77"/>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5" t="s">
        <v>23</v>
      </c>
      <c r="B10" s="125"/>
      <c r="C10" s="125"/>
      <c r="D10" s="125"/>
      <c r="E10" s="125"/>
      <c r="F10" s="125"/>
      <c r="G10" s="125"/>
      <c r="H10" s="125"/>
      <c r="I10" s="125"/>
      <c r="J10" s="125"/>
      <c r="K10" s="125"/>
      <c r="L10" s="125"/>
      <c r="M10" s="125"/>
      <c r="N10" s="125"/>
    </row>
    <row r="11" spans="1:14" ht="6" customHeight="1" x14ac:dyDescent="0.2">
      <c r="A11" s="33"/>
      <c r="B11" s="33"/>
      <c r="C11" s="33"/>
      <c r="D11" s="33"/>
      <c r="E11" s="33"/>
      <c r="F11" s="33"/>
      <c r="G11" s="33"/>
      <c r="H11" s="33"/>
      <c r="I11" s="33"/>
      <c r="J11" s="33"/>
      <c r="K11" s="33"/>
      <c r="L11" s="33"/>
      <c r="M11" s="33"/>
      <c r="N11" s="33"/>
    </row>
    <row r="12" spans="1:14" ht="13.5" thickBot="1" x14ac:dyDescent="0.25">
      <c r="A12" s="103" t="s">
        <v>14</v>
      </c>
      <c r="B12" s="84"/>
      <c r="C12" s="84"/>
      <c r="D12" s="84"/>
      <c r="E12" s="84"/>
      <c r="F12" s="84"/>
      <c r="H12" s="103" t="s">
        <v>14</v>
      </c>
      <c r="N12" s="83" t="s">
        <v>28</v>
      </c>
    </row>
    <row r="13" spans="1:14" ht="13.5" thickBot="1" x14ac:dyDescent="0.25">
      <c r="A13" s="103"/>
      <c r="B13" s="156" t="s">
        <v>26</v>
      </c>
      <c r="C13" s="157"/>
      <c r="D13" s="157"/>
      <c r="E13" s="157"/>
      <c r="F13" s="158"/>
      <c r="H13" s="159" t="s">
        <v>49</v>
      </c>
      <c r="I13" s="160"/>
      <c r="J13" s="160"/>
      <c r="K13" s="160"/>
      <c r="L13" s="160"/>
      <c r="M13" s="160"/>
      <c r="N13" s="161"/>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46" t="s">
        <v>5</v>
      </c>
      <c r="B16" s="36">
        <v>619</v>
      </c>
      <c r="C16" s="37">
        <v>432</v>
      </c>
      <c r="D16" s="40">
        <f>+C16/B16</f>
        <v>0.69789983844911152</v>
      </c>
      <c r="E16" s="60">
        <f>+C16/B20</f>
        <v>0.55958549222797926</v>
      </c>
      <c r="F16" s="57">
        <v>8</v>
      </c>
      <c r="H16" s="69">
        <v>103003.35686699999</v>
      </c>
      <c r="I16" s="70">
        <v>36814.571555399998</v>
      </c>
      <c r="J16" s="42">
        <f>+I16/H16</f>
        <v>0.3574113764363594</v>
      </c>
      <c r="K16" s="44">
        <f>+I16/H20</f>
        <v>0.12521017784691874</v>
      </c>
      <c r="L16" s="70">
        <v>0</v>
      </c>
      <c r="M16" s="70">
        <f>+I16+L16</f>
        <v>36814.571555399998</v>
      </c>
      <c r="N16" s="12">
        <f>+M16/H20</f>
        <v>0.12521017784691874</v>
      </c>
    </row>
    <row r="17" spans="1:14" ht="27" customHeight="1" x14ac:dyDescent="0.2">
      <c r="A17" s="13" t="s">
        <v>6</v>
      </c>
      <c r="B17" s="36">
        <v>69</v>
      </c>
      <c r="C17" s="37">
        <v>0</v>
      </c>
      <c r="D17" s="40">
        <f t="shared" ref="D17:D19" si="0">+C17/B17</f>
        <v>0</v>
      </c>
      <c r="E17" s="60">
        <f>+(C17+C16)/B20</f>
        <v>0.55958549222797926</v>
      </c>
      <c r="F17" s="57"/>
      <c r="H17" s="69">
        <v>128773.357613</v>
      </c>
      <c r="I17" s="70"/>
      <c r="J17" s="42">
        <f t="shared" ref="J17:J19" si="1">+I17/H17</f>
        <v>0</v>
      </c>
      <c r="K17" s="44">
        <f>+(I17+I16)/H20</f>
        <v>0.12521017784691874</v>
      </c>
      <c r="L17" s="70">
        <v>0</v>
      </c>
      <c r="M17" s="70">
        <f>+M16+I17+L17</f>
        <v>36814.571555399998</v>
      </c>
      <c r="N17" s="12">
        <f>+M17/H20</f>
        <v>0.12521017784691874</v>
      </c>
    </row>
    <row r="18" spans="1:14" s="9" customFormat="1" ht="27" customHeight="1" x14ac:dyDescent="0.2">
      <c r="A18" s="13" t="s">
        <v>7</v>
      </c>
      <c r="B18" s="36">
        <v>68</v>
      </c>
      <c r="C18" s="37">
        <v>0</v>
      </c>
      <c r="D18" s="40">
        <f t="shared" si="0"/>
        <v>0</v>
      </c>
      <c r="E18" s="60">
        <f>+(C18+C17+C16)/B20</f>
        <v>0.55958549222797926</v>
      </c>
      <c r="F18" s="57"/>
      <c r="G18"/>
      <c r="H18" s="69">
        <v>4810.3106529999995</v>
      </c>
      <c r="I18" s="71"/>
      <c r="J18" s="42">
        <f t="shared" si="1"/>
        <v>0</v>
      </c>
      <c r="K18" s="44">
        <f>+(I18+I17+I16)/H20</f>
        <v>0.12521017784691874</v>
      </c>
      <c r="L18" s="70">
        <v>0</v>
      </c>
      <c r="M18" s="70">
        <f t="shared" ref="M18:M19" si="2">+M17+I18+L18</f>
        <v>36814.571555399998</v>
      </c>
      <c r="N18" s="12">
        <f>+M18/H20</f>
        <v>0.12521017784691874</v>
      </c>
    </row>
    <row r="19" spans="1:14" s="9" customFormat="1" ht="27" customHeight="1" thickBot="1" x14ac:dyDescent="0.25">
      <c r="A19" s="34" t="s">
        <v>8</v>
      </c>
      <c r="B19" s="38">
        <v>16</v>
      </c>
      <c r="C19" s="39">
        <v>0</v>
      </c>
      <c r="D19" s="41">
        <f t="shared" si="0"/>
        <v>0</v>
      </c>
      <c r="E19" s="61">
        <f>+(C19+C18+C17+C16)/B20</f>
        <v>0.55958549222797926</v>
      </c>
      <c r="F19" s="58"/>
      <c r="G19"/>
      <c r="H19" s="72">
        <v>57435.171692000004</v>
      </c>
      <c r="I19" s="73">
        <v>0</v>
      </c>
      <c r="J19" s="43">
        <f t="shared" si="1"/>
        <v>0</v>
      </c>
      <c r="K19" s="55">
        <f>+(I19+I18+I17+I16)/H20</f>
        <v>0.12521017784691874</v>
      </c>
      <c r="L19" s="73">
        <v>0</v>
      </c>
      <c r="M19" s="73">
        <f t="shared" si="2"/>
        <v>36814.571555399998</v>
      </c>
      <c r="N19" s="35">
        <f>+M19/H20</f>
        <v>0.12521017784691874</v>
      </c>
    </row>
    <row r="20" spans="1:14" s="9" customFormat="1" ht="28.5" customHeight="1" thickBot="1" x14ac:dyDescent="0.25">
      <c r="A20" s="47" t="s">
        <v>24</v>
      </c>
      <c r="B20" s="48">
        <f>SUM(B16:B19)</f>
        <v>772</v>
      </c>
      <c r="C20" s="49">
        <f>SUM(C16:C19)</f>
        <v>432</v>
      </c>
      <c r="D20" s="56" t="s">
        <v>25</v>
      </c>
      <c r="E20" s="97">
        <f>+C20/B20</f>
        <v>0.55958549222797926</v>
      </c>
      <c r="F20" s="59">
        <f>SUM(F16:F19)</f>
        <v>8</v>
      </c>
      <c r="G20"/>
      <c r="H20" s="74">
        <f>SUM(H16:H19)</f>
        <v>294022.19682499999</v>
      </c>
      <c r="I20" s="75">
        <f>SUM(I16:I19)</f>
        <v>36814.571555399998</v>
      </c>
      <c r="J20" s="56" t="s">
        <v>25</v>
      </c>
      <c r="K20" s="50">
        <f>+I20/H20</f>
        <v>0.12521017784691874</v>
      </c>
      <c r="L20" s="75">
        <f t="shared" ref="L20" si="3">SUM(L16:L19)</f>
        <v>0</v>
      </c>
      <c r="M20" s="76">
        <f>+I20+L20</f>
        <v>36814.571555399998</v>
      </c>
      <c r="N20" s="63">
        <f>+(L20+I20)/H20</f>
        <v>0.12521017784691874</v>
      </c>
    </row>
    <row r="21" spans="1:14" s="9" customFormat="1" ht="12.75" customHeight="1" x14ac:dyDescent="0.2">
      <c r="A21" s="162" t="s">
        <v>48</v>
      </c>
      <c r="B21" s="162"/>
      <c r="C21" s="162"/>
      <c r="D21" s="164" t="s">
        <v>11</v>
      </c>
      <c r="E21" s="164"/>
      <c r="F21" s="99"/>
      <c r="G21" s="98"/>
      <c r="H21" s="165" t="s">
        <v>47</v>
      </c>
      <c r="I21" s="165"/>
      <c r="J21" s="165"/>
      <c r="K21" s="167" t="s">
        <v>45</v>
      </c>
      <c r="L21" s="167"/>
      <c r="M21" s="167"/>
      <c r="N21" s="101"/>
    </row>
    <row r="22" spans="1:14" s="9" customFormat="1" ht="12.75" customHeight="1" x14ac:dyDescent="0.2">
      <c r="A22" s="163"/>
      <c r="B22" s="163"/>
      <c r="C22" s="163"/>
      <c r="D22" s="168" t="s">
        <v>20</v>
      </c>
      <c r="E22" s="168"/>
      <c r="F22" s="100"/>
      <c r="G22" s="98"/>
      <c r="H22" s="166"/>
      <c r="I22" s="166"/>
      <c r="J22" s="166"/>
      <c r="K22" s="169" t="s">
        <v>44</v>
      </c>
      <c r="L22" s="169"/>
      <c r="M22" s="169"/>
      <c r="N22" s="102"/>
    </row>
    <row r="23" spans="1:14" s="9" customFormat="1" x14ac:dyDescent="0.2">
      <c r="A23" s="85"/>
      <c r="B23" s="84"/>
      <c r="C23" s="84"/>
      <c r="D23" s="84"/>
      <c r="E23" s="84"/>
      <c r="F23" s="84"/>
      <c r="G23"/>
      <c r="H23" s="10"/>
      <c r="I23"/>
      <c r="J23"/>
      <c r="K23"/>
      <c r="L23"/>
      <c r="M23"/>
      <c r="N23"/>
    </row>
    <row r="24" spans="1:14" s="9" customFormat="1" x14ac:dyDescent="0.2">
      <c r="B24" s="132" t="s">
        <v>26</v>
      </c>
      <c r="C24" s="132"/>
      <c r="D24" s="132"/>
      <c r="E24" s="132"/>
      <c r="G24"/>
      <c r="H24" s="10"/>
      <c r="I24"/>
      <c r="J24" s="132" t="s">
        <v>42</v>
      </c>
      <c r="K24" s="132"/>
      <c r="L24" s="132"/>
      <c r="M24" s="132"/>
      <c r="N24"/>
    </row>
    <row r="25" spans="1:14" s="9" customFormat="1" ht="22.5" customHeight="1" x14ac:dyDescent="0.2">
      <c r="A25" s="109" t="s">
        <v>41</v>
      </c>
      <c r="B25" s="111" t="s">
        <v>4</v>
      </c>
      <c r="C25" s="113">
        <f>+D16</f>
        <v>0.69789983844911152</v>
      </c>
      <c r="D25"/>
      <c r="E25" s="111" t="s">
        <v>60</v>
      </c>
      <c r="F25" s="113">
        <f>+E20</f>
        <v>0.55958549222797926</v>
      </c>
      <c r="G25"/>
      <c r="H25" s="10"/>
      <c r="I25" s="110" t="s">
        <v>41</v>
      </c>
      <c r="J25" s="111" t="s">
        <v>4</v>
      </c>
      <c r="K25" s="113">
        <f>+N16</f>
        <v>0.12521017784691874</v>
      </c>
      <c r="L25" s="80"/>
      <c r="M25" s="111" t="s">
        <v>60</v>
      </c>
      <c r="N25" s="113">
        <f>+N20</f>
        <v>0.12521017784691874</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33" t="s">
        <v>39</v>
      </c>
      <c r="C40" s="134"/>
      <c r="D40" s="133" t="s">
        <v>32</v>
      </c>
      <c r="E40" s="135"/>
      <c r="F40" s="136"/>
      <c r="I40"/>
      <c r="J40"/>
      <c r="K40"/>
      <c r="L40"/>
      <c r="M40"/>
      <c r="N40" s="80"/>
    </row>
    <row r="41" spans="1:14" s="9" customFormat="1" ht="10.5" customHeight="1" x14ac:dyDescent="0.2">
      <c r="A41" s="92" t="s">
        <v>68</v>
      </c>
      <c r="B41" s="137">
        <v>1</v>
      </c>
      <c r="C41" s="138"/>
      <c r="D41" s="91" t="s">
        <v>33</v>
      </c>
      <c r="E41" s="139" t="s">
        <v>34</v>
      </c>
      <c r="F41" s="140"/>
      <c r="I41"/>
      <c r="J41"/>
      <c r="K41"/>
      <c r="L41"/>
      <c r="M41"/>
      <c r="N41" s="80"/>
    </row>
    <row r="42" spans="1:14" s="9" customFormat="1" ht="10.5" customHeight="1" x14ac:dyDescent="0.2">
      <c r="A42" s="92" t="s">
        <v>55</v>
      </c>
      <c r="B42" s="145" t="s">
        <v>53</v>
      </c>
      <c r="C42" s="146"/>
      <c r="D42" s="93" t="s">
        <v>33</v>
      </c>
      <c r="E42" s="141"/>
      <c r="F42" s="142"/>
      <c r="I42"/>
      <c r="J42"/>
      <c r="K42"/>
      <c r="L42"/>
      <c r="M42"/>
      <c r="N42" s="80"/>
    </row>
    <row r="43" spans="1:14" s="9" customFormat="1" ht="10.5" customHeight="1" x14ac:dyDescent="0.2">
      <c r="A43" s="92" t="s">
        <v>35</v>
      </c>
      <c r="B43" s="145" t="s">
        <v>51</v>
      </c>
      <c r="C43" s="146"/>
      <c r="D43" s="93" t="s">
        <v>33</v>
      </c>
      <c r="E43" s="143"/>
      <c r="F43" s="144"/>
      <c r="I43"/>
      <c r="J43"/>
      <c r="K43"/>
      <c r="L43"/>
      <c r="M43"/>
      <c r="N43" s="80"/>
    </row>
    <row r="44" spans="1:14" s="9" customFormat="1" ht="10.5" customHeight="1" x14ac:dyDescent="0.2">
      <c r="A44" s="92" t="s">
        <v>69</v>
      </c>
      <c r="B44" s="145" t="s">
        <v>52</v>
      </c>
      <c r="C44" s="146"/>
      <c r="D44" s="93" t="s">
        <v>36</v>
      </c>
      <c r="E44" s="147" t="s">
        <v>63</v>
      </c>
      <c r="F44" s="148"/>
      <c r="I44"/>
      <c r="J44"/>
      <c r="K44"/>
      <c r="L44"/>
      <c r="M44"/>
      <c r="N44" s="80"/>
    </row>
    <row r="45" spans="1:14" s="9" customFormat="1" ht="10.5" customHeight="1" thickBot="1" x14ac:dyDescent="0.25">
      <c r="A45" s="94" t="s">
        <v>54</v>
      </c>
      <c r="B45" s="151" t="s">
        <v>50</v>
      </c>
      <c r="C45" s="152"/>
      <c r="D45" s="95" t="s">
        <v>36</v>
      </c>
      <c r="E45" s="149"/>
      <c r="F45" s="150"/>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53" t="s">
        <v>73</v>
      </c>
      <c r="B51" s="153"/>
      <c r="C51" s="153"/>
      <c r="D51" s="153"/>
      <c r="E51" s="153"/>
      <c r="F51" s="153"/>
      <c r="G51" s="153"/>
      <c r="H51" s="153"/>
      <c r="I51" s="153"/>
      <c r="J51" s="153"/>
      <c r="K51" s="153"/>
      <c r="L51" s="153"/>
      <c r="M51" s="153"/>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5" t="s">
        <v>74</v>
      </c>
      <c r="B53" s="125"/>
      <c r="C53" s="125"/>
      <c r="D53" s="125"/>
      <c r="E53" s="125"/>
      <c r="F53" s="125"/>
      <c r="G53" s="125"/>
      <c r="H53" s="125"/>
      <c r="I53" s="125"/>
      <c r="J53" s="125"/>
      <c r="K53" s="125"/>
      <c r="L53" s="125"/>
      <c r="M53" s="125"/>
      <c r="N53" s="125"/>
    </row>
    <row r="54" spans="1:14" ht="9" customHeight="1" x14ac:dyDescent="0.2">
      <c r="A54" s="21"/>
      <c r="B54" s="21"/>
      <c r="C54" s="21"/>
      <c r="D54" s="21"/>
      <c r="E54" s="21"/>
      <c r="F54" s="21"/>
      <c r="G54" s="21"/>
      <c r="H54" s="21"/>
      <c r="I54" s="21"/>
      <c r="J54" s="21"/>
      <c r="K54" s="21"/>
      <c r="L54" s="21"/>
      <c r="M54" s="21"/>
      <c r="N54" s="21"/>
    </row>
    <row r="55" spans="1:14" ht="15" x14ac:dyDescent="0.2">
      <c r="A55" s="17" t="s">
        <v>30</v>
      </c>
      <c r="B55" s="33"/>
      <c r="C55" s="33"/>
      <c r="D55" s="33"/>
      <c r="E55" s="33"/>
      <c r="F55" s="33"/>
      <c r="G55" s="33"/>
      <c r="H55" s="33"/>
      <c r="I55" s="33"/>
      <c r="J55" s="33"/>
      <c r="K55" s="33"/>
      <c r="L55" s="33"/>
      <c r="M55" s="33"/>
      <c r="N55" s="33"/>
    </row>
    <row r="56" spans="1:14" ht="6" customHeight="1" x14ac:dyDescent="0.2">
      <c r="A56" s="33"/>
      <c r="B56" s="33"/>
      <c r="C56" s="33"/>
      <c r="D56" s="33"/>
      <c r="E56" s="33"/>
      <c r="F56" s="33"/>
      <c r="G56" s="33"/>
      <c r="H56" s="33"/>
      <c r="I56" s="33"/>
      <c r="J56" s="33"/>
      <c r="K56" s="33"/>
      <c r="L56" s="33"/>
      <c r="M56" s="33"/>
      <c r="N56" s="33"/>
    </row>
    <row r="57" spans="1:14" s="9" customFormat="1" ht="15" customHeight="1" x14ac:dyDescent="0.2">
      <c r="A57" s="125" t="s">
        <v>67</v>
      </c>
      <c r="B57" s="125"/>
      <c r="C57" s="125"/>
      <c r="D57" s="125"/>
      <c r="E57" s="125"/>
      <c r="F57" s="125"/>
      <c r="G57" s="125"/>
      <c r="H57" s="125"/>
      <c r="I57" s="125"/>
      <c r="J57" s="125"/>
      <c r="K57" s="125"/>
      <c r="L57" s="125"/>
      <c r="M57" s="125"/>
      <c r="N57" s="125"/>
    </row>
    <row r="58" spans="1:14" ht="6" customHeight="1" x14ac:dyDescent="0.2">
      <c r="A58" s="115"/>
      <c r="B58" s="115"/>
      <c r="C58" s="115"/>
      <c r="D58" s="115"/>
      <c r="E58" s="115"/>
      <c r="F58" s="115"/>
      <c r="G58" s="115"/>
      <c r="H58" s="115"/>
      <c r="I58" s="115"/>
      <c r="J58" s="115"/>
      <c r="K58" s="115"/>
      <c r="L58" s="115"/>
      <c r="M58" s="115"/>
      <c r="N58" s="115"/>
    </row>
    <row r="59" spans="1:14" ht="14.25" x14ac:dyDescent="0.2">
      <c r="C59" s="128" t="s">
        <v>66</v>
      </c>
      <c r="D59" s="129"/>
      <c r="E59" s="130"/>
      <c r="F59" s="116">
        <f>+D16</f>
        <v>0.69789983844911152</v>
      </c>
      <c r="H59" s="131" t="s">
        <v>31</v>
      </c>
      <c r="I59" s="131"/>
      <c r="J59" s="112" t="s">
        <v>69</v>
      </c>
      <c r="K59" s="128" t="s">
        <v>32</v>
      </c>
      <c r="L59" s="130"/>
      <c r="M59" s="112" t="s">
        <v>36</v>
      </c>
      <c r="N59" s="22"/>
    </row>
    <row r="60" spans="1:14" ht="6" customHeight="1" x14ac:dyDescent="0.2">
      <c r="A60" s="105"/>
      <c r="B60" s="105"/>
      <c r="C60" s="105"/>
      <c r="D60" s="105"/>
      <c r="E60" s="105"/>
      <c r="G60" s="105"/>
      <c r="J60" s="105"/>
      <c r="K60" s="115"/>
      <c r="L60" s="115"/>
      <c r="M60" s="105"/>
      <c r="N60" s="105"/>
    </row>
    <row r="61" spans="1:14" ht="14.25" x14ac:dyDescent="0.2">
      <c r="C61" s="128" t="s">
        <v>42</v>
      </c>
      <c r="D61" s="129"/>
      <c r="E61" s="130"/>
      <c r="F61" s="116">
        <f>+J16</f>
        <v>0.3574113764363594</v>
      </c>
      <c r="H61" s="131" t="s">
        <v>31</v>
      </c>
      <c r="I61" s="131"/>
      <c r="J61" s="112" t="s">
        <v>54</v>
      </c>
      <c r="K61" s="128" t="s">
        <v>32</v>
      </c>
      <c r="L61" s="130"/>
      <c r="M61" s="112" t="s">
        <v>36</v>
      </c>
      <c r="N61" s="22"/>
    </row>
    <row r="62" spans="1:14" ht="12.75" customHeight="1" x14ac:dyDescent="0.2">
      <c r="A62" s="22"/>
      <c r="B62" s="22"/>
      <c r="C62" s="22"/>
      <c r="D62" s="22"/>
      <c r="E62" s="22"/>
      <c r="F62" s="22"/>
      <c r="G62" s="22"/>
      <c r="H62" s="22"/>
      <c r="I62" s="22"/>
      <c r="J62" s="22"/>
      <c r="K62" s="115"/>
      <c r="L62" s="22"/>
      <c r="M62" s="22"/>
      <c r="N62" s="22"/>
    </row>
    <row r="63" spans="1:14" s="9" customFormat="1" ht="15" customHeight="1" x14ac:dyDescent="0.2">
      <c r="A63" s="125" t="s">
        <v>77</v>
      </c>
      <c r="B63" s="125"/>
      <c r="C63" s="125"/>
      <c r="D63" s="125"/>
      <c r="E63" s="125"/>
      <c r="F63" s="125"/>
      <c r="G63" s="125"/>
      <c r="H63" s="125"/>
      <c r="I63" s="125"/>
      <c r="J63" s="125"/>
      <c r="K63" s="125"/>
      <c r="L63" s="125"/>
      <c r="M63" s="125"/>
      <c r="N63" s="125"/>
    </row>
    <row r="64" spans="1:14" ht="6" customHeight="1" x14ac:dyDescent="0.2">
      <c r="A64" s="115"/>
      <c r="B64" s="115"/>
      <c r="C64" s="115"/>
      <c r="D64" s="115"/>
      <c r="E64" s="115"/>
      <c r="F64" s="115"/>
      <c r="G64" s="115"/>
      <c r="H64" s="115"/>
      <c r="I64" s="115"/>
      <c r="J64" s="115"/>
      <c r="K64" s="115"/>
      <c r="L64" s="115"/>
      <c r="M64" s="115"/>
      <c r="N64" s="115"/>
    </row>
    <row r="65" spans="1:14" ht="14.25" x14ac:dyDescent="0.2">
      <c r="A65" t="s">
        <v>62</v>
      </c>
      <c r="C65" s="128" t="s">
        <v>66</v>
      </c>
      <c r="D65" s="129"/>
      <c r="E65" s="130"/>
      <c r="F65" s="116">
        <f>+E16</f>
        <v>0.55958549222797926</v>
      </c>
      <c r="H65" s="131" t="s">
        <v>31</v>
      </c>
      <c r="I65" s="131"/>
      <c r="J65" s="112" t="s">
        <v>61</v>
      </c>
      <c r="K65" s="128" t="s">
        <v>32</v>
      </c>
      <c r="L65" s="130"/>
      <c r="M65" s="112" t="s">
        <v>61</v>
      </c>
      <c r="N65" s="22"/>
    </row>
    <row r="66" spans="1:14" ht="6" customHeight="1" x14ac:dyDescent="0.2">
      <c r="A66" s="82"/>
      <c r="B66" s="82"/>
      <c r="C66" s="82"/>
      <c r="D66" s="115"/>
      <c r="E66" s="115"/>
      <c r="G66" s="82"/>
      <c r="H66" s="82"/>
      <c r="I66" s="82"/>
      <c r="J66" s="82"/>
      <c r="K66" s="115"/>
      <c r="M66" s="82"/>
      <c r="N66" s="82"/>
    </row>
    <row r="67" spans="1:14" ht="14.25" x14ac:dyDescent="0.2">
      <c r="C67" s="128" t="s">
        <v>42</v>
      </c>
      <c r="D67" s="129"/>
      <c r="E67" s="130"/>
      <c r="F67" s="116">
        <f>+N25</f>
        <v>0.12521017784691874</v>
      </c>
      <c r="H67" s="131" t="s">
        <v>31</v>
      </c>
      <c r="I67" s="131"/>
      <c r="J67" s="112" t="s">
        <v>61</v>
      </c>
      <c r="K67" s="128" t="s">
        <v>32</v>
      </c>
      <c r="L67" s="130"/>
      <c r="M67" s="112" t="s">
        <v>61</v>
      </c>
      <c r="N67" s="22"/>
    </row>
    <row r="68" spans="1:14" ht="12.75" customHeight="1" x14ac:dyDescent="0.2">
      <c r="A68" s="22"/>
      <c r="B68" s="22"/>
      <c r="C68" s="22"/>
      <c r="D68" s="22"/>
      <c r="E68" s="22"/>
      <c r="F68" s="22"/>
      <c r="G68" s="22"/>
      <c r="H68" s="22"/>
      <c r="I68" s="22"/>
      <c r="J68" s="115"/>
      <c r="K68" s="115"/>
      <c r="L68" s="22"/>
      <c r="M68" s="22"/>
      <c r="N68" s="22"/>
    </row>
    <row r="69" spans="1:14" ht="15" x14ac:dyDescent="0.25">
      <c r="A69" s="23" t="s">
        <v>56</v>
      </c>
      <c r="B69" s="19"/>
      <c r="C69" s="19"/>
      <c r="D69" s="19"/>
      <c r="E69" s="19"/>
      <c r="F69" s="19"/>
      <c r="G69" s="19"/>
      <c r="H69" s="19"/>
      <c r="I69" s="19"/>
      <c r="J69" s="115"/>
      <c r="K69" s="115"/>
      <c r="L69" s="19"/>
      <c r="M69" s="19"/>
      <c r="N69" s="19"/>
    </row>
    <row r="70" spans="1:14" ht="6.75" customHeight="1" x14ac:dyDescent="0.2">
      <c r="A70" s="24"/>
      <c r="B70" s="24"/>
      <c r="C70" s="24"/>
      <c r="D70" s="24"/>
      <c r="E70" s="24"/>
      <c r="F70" s="24"/>
      <c r="G70" s="24"/>
      <c r="H70" s="24"/>
      <c r="I70" s="24"/>
      <c r="J70" s="24"/>
      <c r="K70" s="24"/>
      <c r="L70" s="24"/>
      <c r="M70" s="24"/>
      <c r="N70" s="24"/>
    </row>
    <row r="71" spans="1:14" s="9" customFormat="1" ht="104.25" customHeight="1" x14ac:dyDescent="0.2">
      <c r="A71" s="125" t="s">
        <v>72</v>
      </c>
      <c r="B71" s="125"/>
      <c r="C71" s="125"/>
      <c r="D71" s="125"/>
      <c r="E71" s="125"/>
      <c r="F71" s="125"/>
      <c r="G71" s="125"/>
      <c r="H71" s="125"/>
      <c r="I71" s="125"/>
      <c r="J71" s="125"/>
      <c r="K71" s="125"/>
      <c r="L71" s="125"/>
      <c r="M71" s="125"/>
      <c r="N71" s="125"/>
    </row>
    <row r="72" spans="1:14" s="9" customFormat="1" ht="7.9" customHeight="1" x14ac:dyDescent="0.2">
      <c r="A72" s="82"/>
      <c r="B72" s="82"/>
      <c r="C72" s="82"/>
      <c r="D72" s="82"/>
      <c r="E72" s="82"/>
      <c r="F72" s="82"/>
      <c r="G72" s="82"/>
      <c r="H72" s="82"/>
      <c r="I72" s="82"/>
      <c r="J72" s="82"/>
      <c r="K72" s="82"/>
      <c r="L72" s="82"/>
      <c r="M72" s="82"/>
      <c r="N72" s="82"/>
    </row>
    <row r="73" spans="1:14" ht="15" x14ac:dyDescent="0.25">
      <c r="A73" s="23" t="s">
        <v>15</v>
      </c>
      <c r="B73" s="19"/>
      <c r="C73" s="19"/>
      <c r="D73" s="19"/>
      <c r="E73" s="19"/>
      <c r="F73" s="19"/>
      <c r="G73" s="19"/>
      <c r="H73" s="19"/>
      <c r="I73" s="19"/>
      <c r="J73" s="19"/>
      <c r="K73" s="19"/>
      <c r="L73" s="19"/>
      <c r="M73" s="19"/>
      <c r="N73" s="19"/>
    </row>
    <row r="74" spans="1:14" ht="6.75" customHeight="1" x14ac:dyDescent="0.2">
      <c r="A74" s="24"/>
      <c r="B74" s="24"/>
      <c r="C74" s="24"/>
      <c r="D74" s="24"/>
      <c r="E74" s="24"/>
      <c r="F74" s="24"/>
      <c r="G74" s="24"/>
      <c r="H74" s="24"/>
      <c r="I74" s="24"/>
      <c r="J74" s="24"/>
      <c r="K74" s="24"/>
      <c r="L74" s="24"/>
      <c r="M74" s="24"/>
      <c r="N74" s="24"/>
    </row>
    <row r="75" spans="1:14" s="9" customFormat="1" ht="45.6" customHeight="1" x14ac:dyDescent="0.2">
      <c r="A75" s="126" t="s">
        <v>43</v>
      </c>
      <c r="B75" s="126"/>
      <c r="C75" s="126"/>
      <c r="D75" s="126"/>
      <c r="E75" s="126"/>
      <c r="F75" s="126"/>
      <c r="G75" s="126"/>
      <c r="H75" s="126"/>
      <c r="I75" s="126"/>
      <c r="J75" s="126"/>
      <c r="K75" s="126"/>
      <c r="L75" s="126"/>
      <c r="M75" s="126"/>
      <c r="N75" s="126"/>
    </row>
    <row r="76" spans="1:14" x14ac:dyDescent="0.2">
      <c r="A76" s="127" t="s">
        <v>57</v>
      </c>
      <c r="B76" s="127"/>
      <c r="C76" s="127"/>
      <c r="D76" s="127"/>
      <c r="E76" s="127"/>
      <c r="F76" s="127"/>
      <c r="G76" s="127"/>
      <c r="H76" s="127"/>
      <c r="I76" s="127"/>
      <c r="J76" s="127"/>
      <c r="K76" s="127"/>
      <c r="L76" s="127"/>
      <c r="M76" s="127"/>
      <c r="N76" s="127"/>
    </row>
    <row r="77" spans="1:14" ht="5.25" customHeight="1" x14ac:dyDescent="0.2">
      <c r="A77" s="24"/>
      <c r="B77" s="24"/>
      <c r="C77" s="24"/>
      <c r="D77" s="24"/>
      <c r="E77" s="24"/>
      <c r="F77" s="24"/>
      <c r="G77" s="24"/>
      <c r="H77" s="24"/>
      <c r="I77" s="24"/>
      <c r="J77" s="24"/>
      <c r="K77" s="24"/>
      <c r="L77" s="24"/>
      <c r="M77" s="24"/>
      <c r="N77" s="24"/>
    </row>
    <row r="78" spans="1:14" ht="18" customHeight="1" x14ac:dyDescent="0.2">
      <c r="A78" s="126" t="s">
        <v>58</v>
      </c>
      <c r="B78" s="126"/>
      <c r="C78" s="126"/>
      <c r="D78" s="126"/>
      <c r="E78" s="126"/>
      <c r="F78" s="126"/>
      <c r="G78" s="126"/>
      <c r="H78" s="126"/>
      <c r="I78" s="126"/>
      <c r="J78" s="126"/>
      <c r="K78" s="126"/>
      <c r="L78" s="126"/>
      <c r="M78" s="126"/>
      <c r="N78" s="126"/>
    </row>
    <row r="79" spans="1:14" ht="4.5" customHeight="1" x14ac:dyDescent="0.2">
      <c r="A79" s="21"/>
      <c r="B79" s="21"/>
      <c r="C79" s="21"/>
      <c r="D79" s="21"/>
      <c r="E79" s="21"/>
      <c r="F79" s="21"/>
      <c r="G79" s="21"/>
      <c r="H79" s="21"/>
      <c r="I79" s="21"/>
      <c r="J79" s="21"/>
      <c r="K79" s="21"/>
      <c r="L79" s="21"/>
      <c r="M79" s="21"/>
      <c r="N79" s="21"/>
    </row>
    <row r="80" spans="1:14" ht="14.25" x14ac:dyDescent="0.2">
      <c r="A80" s="24" t="s">
        <v>59</v>
      </c>
      <c r="B80" s="24"/>
      <c r="C80" s="24"/>
      <c r="D80" s="24"/>
      <c r="E80" s="24"/>
      <c r="F80" s="24"/>
      <c r="G80" s="24"/>
      <c r="H80" s="24"/>
      <c r="I80" s="24"/>
      <c r="J80" s="24"/>
      <c r="K80" s="24"/>
      <c r="L80" s="24"/>
      <c r="M80" s="24"/>
      <c r="N80" s="24"/>
    </row>
    <row r="81" spans="1:14" ht="14.25" x14ac:dyDescent="0.2">
      <c r="A81" s="25" t="s">
        <v>16</v>
      </c>
      <c r="B81" s="25"/>
      <c r="C81" s="26"/>
      <c r="D81" s="26"/>
      <c r="E81" s="26"/>
      <c r="F81" s="26"/>
      <c r="G81" s="26"/>
      <c r="H81" s="26"/>
      <c r="I81" s="26"/>
      <c r="J81" s="26"/>
      <c r="K81" s="26"/>
      <c r="L81" s="26"/>
      <c r="M81" s="26"/>
      <c r="N81" s="26"/>
    </row>
    <row r="82" spans="1:14" ht="5.45" customHeight="1" x14ac:dyDescent="0.2">
      <c r="A82" s="27"/>
      <c r="B82" s="27"/>
      <c r="C82" s="28"/>
      <c r="D82" s="28"/>
      <c r="E82" s="28"/>
      <c r="F82" s="28"/>
      <c r="G82" s="28"/>
      <c r="H82" s="28"/>
      <c r="I82" s="28"/>
      <c r="J82" s="28"/>
      <c r="K82" s="28"/>
      <c r="L82" s="28"/>
      <c r="M82" s="28"/>
      <c r="N82" s="28"/>
    </row>
    <row r="83" spans="1:14" ht="14.25" x14ac:dyDescent="0.2">
      <c r="A83" s="117" t="s">
        <v>17</v>
      </c>
      <c r="B83" s="118"/>
      <c r="C83" s="118"/>
      <c r="D83" s="118"/>
      <c r="E83" s="118"/>
      <c r="F83" s="118"/>
      <c r="G83" s="19"/>
      <c r="H83" s="19"/>
      <c r="I83" s="19"/>
      <c r="J83" s="19"/>
      <c r="K83" s="19"/>
      <c r="L83" s="19"/>
      <c r="M83" s="19"/>
      <c r="N83" s="19"/>
    </row>
    <row r="84" spans="1:14" ht="6.75" customHeight="1" x14ac:dyDescent="0.2">
      <c r="A84" s="118"/>
      <c r="B84" s="118"/>
      <c r="C84" s="118"/>
      <c r="D84" s="118"/>
      <c r="E84" s="118"/>
      <c r="F84" s="118"/>
      <c r="G84" s="19"/>
      <c r="H84" s="19"/>
      <c r="I84" s="19"/>
      <c r="J84" s="19"/>
      <c r="K84" s="19"/>
      <c r="L84" s="19"/>
      <c r="M84" s="19"/>
      <c r="N84" s="19"/>
    </row>
    <row r="85" spans="1:14" ht="14.25" x14ac:dyDescent="0.2">
      <c r="A85" s="119" t="s">
        <v>71</v>
      </c>
      <c r="B85" s="119"/>
      <c r="C85" s="119"/>
      <c r="D85" s="119"/>
      <c r="E85" s="119"/>
      <c r="F85" s="119"/>
      <c r="G85" s="24"/>
      <c r="H85" s="24"/>
      <c r="I85" s="24"/>
      <c r="J85" s="24"/>
      <c r="K85" s="24"/>
      <c r="L85" s="24"/>
      <c r="M85" s="24"/>
      <c r="N85" s="24"/>
    </row>
    <row r="86" spans="1:14" ht="14.25" x14ac:dyDescent="0.2">
      <c r="A86" s="119" t="s">
        <v>75</v>
      </c>
      <c r="B86" s="119"/>
      <c r="C86" s="119"/>
      <c r="D86" s="119"/>
      <c r="E86" s="119"/>
      <c r="F86" s="119"/>
      <c r="G86" s="24"/>
      <c r="H86" s="24"/>
      <c r="I86" s="24"/>
      <c r="J86" s="24"/>
      <c r="K86" s="24"/>
      <c r="L86" s="24"/>
      <c r="M86" s="24"/>
      <c r="N86" s="24"/>
    </row>
    <row r="87" spans="1:14" ht="6" customHeight="1" x14ac:dyDescent="0.2">
      <c r="A87" s="19"/>
      <c r="B87" s="19"/>
      <c r="C87" s="19"/>
      <c r="D87" s="19"/>
      <c r="E87" s="19"/>
      <c r="F87" s="19"/>
      <c r="G87" s="19"/>
      <c r="H87" s="19"/>
      <c r="I87" s="19"/>
      <c r="J87" s="19"/>
      <c r="K87" s="19"/>
      <c r="L87" s="19"/>
      <c r="M87" s="19"/>
      <c r="N87" s="19"/>
    </row>
    <row r="88" spans="1:14" ht="14.25" x14ac:dyDescent="0.2">
      <c r="A88" s="19"/>
      <c r="B88" s="19"/>
      <c r="C88" s="19"/>
      <c r="D88" s="19"/>
      <c r="E88" s="19"/>
      <c r="F88" s="19"/>
      <c r="G88" s="19"/>
      <c r="H88" s="19"/>
      <c r="I88" s="29"/>
      <c r="J88" s="29"/>
      <c r="K88" s="29"/>
      <c r="L88" s="29"/>
      <c r="M88" s="11"/>
      <c r="N88" s="29" t="s">
        <v>18</v>
      </c>
    </row>
    <row r="89" spans="1:14" ht="14.25" x14ac:dyDescent="0.2">
      <c r="A89" s="19"/>
      <c r="B89" s="19"/>
      <c r="C89" s="19"/>
      <c r="D89" s="19"/>
      <c r="E89" s="19"/>
      <c r="F89" s="19"/>
      <c r="G89" s="19"/>
      <c r="H89" s="19"/>
      <c r="I89" s="30"/>
      <c r="J89" s="30"/>
      <c r="K89" s="30"/>
      <c r="L89" s="30"/>
      <c r="M89" s="31" t="s">
        <v>19</v>
      </c>
      <c r="N89" s="32">
        <v>44267</v>
      </c>
    </row>
  </sheetData>
  <mergeCells count="41">
    <mergeCell ref="C65:E65"/>
    <mergeCell ref="C67:E67"/>
    <mergeCell ref="K67:L67"/>
    <mergeCell ref="H65:I65"/>
    <mergeCell ref="K59:L59"/>
    <mergeCell ref="K61:L61"/>
    <mergeCell ref="K65:L65"/>
    <mergeCell ref="A57:N57"/>
    <mergeCell ref="H61:I61"/>
    <mergeCell ref="J24:M24"/>
    <mergeCell ref="A53:N53"/>
    <mergeCell ref="B24:E24"/>
    <mergeCell ref="B45:C45"/>
    <mergeCell ref="E41:F43"/>
    <mergeCell ref="E44:F45"/>
    <mergeCell ref="B41:C41"/>
    <mergeCell ref="A51:M51"/>
    <mergeCell ref="H59:I59"/>
    <mergeCell ref="C59:E59"/>
    <mergeCell ref="C61:E61"/>
    <mergeCell ref="A78:N78"/>
    <mergeCell ref="E6:F6"/>
    <mergeCell ref="A63:N63"/>
    <mergeCell ref="A75:N75"/>
    <mergeCell ref="A76:N76"/>
    <mergeCell ref="A10:N10"/>
    <mergeCell ref="B13:F13"/>
    <mergeCell ref="H13:N13"/>
    <mergeCell ref="A71:N71"/>
    <mergeCell ref="H67:I67"/>
    <mergeCell ref="D40:F40"/>
    <mergeCell ref="B40:C40"/>
    <mergeCell ref="B42:C42"/>
    <mergeCell ref="B43:C43"/>
    <mergeCell ref="B44:C44"/>
    <mergeCell ref="K21:M21"/>
    <mergeCell ref="K22:M22"/>
    <mergeCell ref="A21:C22"/>
    <mergeCell ref="D21:E21"/>
    <mergeCell ref="D22:E22"/>
    <mergeCell ref="H21:J22"/>
  </mergeCells>
  <hyperlinks>
    <hyperlink ref="A76:N76" r:id="rId1" display="2. Ver &quot;Relación por meses de los procesos de contratación en ejecución&quot; en https://www.minenergia.gov.co/en/contratos-en-curso (clic aquí)" xr:uid="{00000000-0004-0000-0200-000000000000}"/>
    <hyperlink ref="I76" r:id="rId2" display="Ver &quot;Relación por meses de los procesos de contratación en ejecución&quot; en https://www.minminas.gov.co/en/contratos-en-curso (clic aquí)" xr:uid="{00000000-0004-0000-0200-000001000000}"/>
    <hyperlink ref="J76" r:id="rId3" display="Ver &quot;Relación por meses de los procesos de contratación en ejecución&quot; en https://www.minminas.gov.co/en/contratos-en-curso (clic aquí)" xr:uid="{00000000-0004-0000-02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Informe Trim 3</vt:lpstr>
      <vt:lpstr>Informe Trim 2</vt:lpstr>
      <vt:lpstr>Informe Trim 1</vt:lpstr>
      <vt:lpstr>'Informe Trim 1'!Área_de_impresión</vt:lpstr>
      <vt:lpstr>'Informe Trim 2'!Área_de_impresión</vt:lpstr>
      <vt:lpstr>'Informe Trim 3'!Área_de_impresión</vt:lpstr>
      <vt:lpstr>'Informe Trim 1'!Print_Area</vt:lpstr>
      <vt:lpstr>'Informe Trim 2'!Print_Area</vt:lpstr>
      <vt:lpstr>'Informe Trim 3'!Print_Area</vt:lpstr>
      <vt:lpstr>'Informe Trim 1'!Títulos_a_imprimir</vt:lpstr>
      <vt:lpstr>'Informe Trim 2'!Títulos_a_imprimir</vt:lpstr>
      <vt:lpstr>'Informe Trim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maria del carmen vivas barragan</cp:lastModifiedBy>
  <cp:lastPrinted>2019-04-15T22:33:05Z</cp:lastPrinted>
  <dcterms:created xsi:type="dcterms:W3CDTF">2018-10-24T16:58:12Z</dcterms:created>
  <dcterms:modified xsi:type="dcterms:W3CDTF">2022-02-16T12:55:49Z</dcterms:modified>
</cp:coreProperties>
</file>