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OBERTURAS\2021\COBERTURA 4-2021\"/>
    </mc:Choice>
  </mc:AlternateContent>
  <bookViews>
    <workbookView xWindow="0" yWindow="0" windowWidth="21600" windowHeight="9735"/>
  </bookViews>
  <sheets>
    <sheet name="GLP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57" i="1" l="1"/>
  <c r="O257" i="1"/>
  <c r="N257" i="1"/>
  <c r="L257" i="1"/>
  <c r="K257" i="1"/>
  <c r="J257" i="1"/>
  <c r="I257" i="1"/>
  <c r="H257" i="1"/>
  <c r="G257" i="1"/>
  <c r="F257" i="1"/>
  <c r="Q257" i="1" s="1"/>
  <c r="E257" i="1"/>
  <c r="Q256" i="1"/>
  <c r="M256" i="1"/>
  <c r="R256" i="1" s="1"/>
  <c r="Q255" i="1"/>
  <c r="P255" i="1"/>
  <c r="M255" i="1"/>
  <c r="R255" i="1" s="1"/>
  <c r="Q254" i="1"/>
  <c r="M254" i="1"/>
  <c r="R254" i="1" s="1"/>
  <c r="Q253" i="1"/>
  <c r="P253" i="1"/>
  <c r="M253" i="1"/>
  <c r="R253" i="1" s="1"/>
  <c r="Q252" i="1"/>
  <c r="M252" i="1"/>
  <c r="R252" i="1" s="1"/>
  <c r="Q251" i="1"/>
  <c r="P251" i="1"/>
  <c r="M251" i="1"/>
  <c r="R251" i="1" s="1"/>
  <c r="Q250" i="1"/>
  <c r="M250" i="1"/>
  <c r="R250" i="1" s="1"/>
  <c r="Q249" i="1"/>
  <c r="P249" i="1"/>
  <c r="M249" i="1"/>
  <c r="R249" i="1" s="1"/>
  <c r="Q248" i="1"/>
  <c r="M248" i="1"/>
  <c r="R248" i="1" s="1"/>
  <c r="Q247" i="1"/>
  <c r="P247" i="1"/>
  <c r="M247" i="1"/>
  <c r="R247" i="1" s="1"/>
  <c r="Q246" i="1"/>
  <c r="M246" i="1"/>
  <c r="R246" i="1" s="1"/>
  <c r="Q245" i="1"/>
  <c r="P245" i="1"/>
  <c r="M245" i="1"/>
  <c r="R245" i="1" s="1"/>
  <c r="Q244" i="1"/>
  <c r="M244" i="1"/>
  <c r="R244" i="1" s="1"/>
  <c r="Q243" i="1"/>
  <c r="P243" i="1"/>
  <c r="M243" i="1"/>
  <c r="R243" i="1" s="1"/>
  <c r="Q242" i="1"/>
  <c r="M242" i="1"/>
  <c r="R242" i="1" s="1"/>
  <c r="Q241" i="1"/>
  <c r="P241" i="1"/>
  <c r="M241" i="1"/>
  <c r="R241" i="1" s="1"/>
  <c r="Q240" i="1"/>
  <c r="M240" i="1"/>
  <c r="R240" i="1" s="1"/>
  <c r="Q239" i="1"/>
  <c r="P239" i="1"/>
  <c r="M239" i="1"/>
  <c r="R239" i="1" s="1"/>
  <c r="Q238" i="1"/>
  <c r="M238" i="1"/>
  <c r="R238" i="1" s="1"/>
  <c r="Q237" i="1"/>
  <c r="P237" i="1"/>
  <c r="M237" i="1"/>
  <c r="R237" i="1" s="1"/>
  <c r="Q236" i="1"/>
  <c r="M236" i="1"/>
  <c r="R236" i="1" s="1"/>
  <c r="Q235" i="1"/>
  <c r="P235" i="1"/>
  <c r="M235" i="1"/>
  <c r="R235" i="1" s="1"/>
  <c r="Q234" i="1"/>
  <c r="M234" i="1"/>
  <c r="R234" i="1" s="1"/>
  <c r="Q233" i="1"/>
  <c r="P233" i="1"/>
  <c r="M233" i="1"/>
  <c r="R233" i="1" s="1"/>
  <c r="Q232" i="1"/>
  <c r="M232" i="1"/>
  <c r="R232" i="1" s="1"/>
  <c r="Q231" i="1"/>
  <c r="P231" i="1"/>
  <c r="M231" i="1"/>
  <c r="R231" i="1" s="1"/>
  <c r="Q230" i="1"/>
  <c r="M230" i="1"/>
  <c r="R230" i="1" s="1"/>
  <c r="Q229" i="1"/>
  <c r="P229" i="1"/>
  <c r="M229" i="1"/>
  <c r="R229" i="1" s="1"/>
  <c r="Q228" i="1"/>
  <c r="M228" i="1"/>
  <c r="R228" i="1" s="1"/>
  <c r="Q227" i="1"/>
  <c r="P227" i="1"/>
  <c r="M227" i="1"/>
  <c r="R227" i="1" s="1"/>
  <c r="Q226" i="1"/>
  <c r="M226" i="1"/>
  <c r="R226" i="1" s="1"/>
  <c r="Q225" i="1"/>
  <c r="P225" i="1"/>
  <c r="M225" i="1"/>
  <c r="R225" i="1" s="1"/>
  <c r="Q224" i="1"/>
  <c r="M224" i="1"/>
  <c r="R224" i="1" s="1"/>
  <c r="Q223" i="1"/>
  <c r="P223" i="1"/>
  <c r="M223" i="1"/>
  <c r="M257" i="1" s="1"/>
  <c r="R257" i="1" s="1"/>
  <c r="O222" i="1"/>
  <c r="N222" i="1"/>
  <c r="L222" i="1"/>
  <c r="K222" i="1"/>
  <c r="J222" i="1"/>
  <c r="I222" i="1"/>
  <c r="H222" i="1"/>
  <c r="G222" i="1"/>
  <c r="F222" i="1"/>
  <c r="Q222" i="1" s="1"/>
  <c r="E222" i="1"/>
  <c r="R221" i="1"/>
  <c r="Q221" i="1"/>
  <c r="M221" i="1"/>
  <c r="P221" i="1" s="1"/>
  <c r="Q220" i="1"/>
  <c r="M220" i="1"/>
  <c r="R220" i="1" s="1"/>
  <c r="P219" i="1"/>
  <c r="M219" i="1"/>
  <c r="Q218" i="1"/>
  <c r="M218" i="1"/>
  <c r="R218" i="1" s="1"/>
  <c r="Q217" i="1"/>
  <c r="P217" i="1"/>
  <c r="M217" i="1"/>
  <c r="R217" i="1" s="1"/>
  <c r="Q216" i="1"/>
  <c r="M216" i="1"/>
  <c r="R216" i="1" s="1"/>
  <c r="Q215" i="1"/>
  <c r="P215" i="1"/>
  <c r="M215" i="1"/>
  <c r="R215" i="1" s="1"/>
  <c r="Q214" i="1"/>
  <c r="M214" i="1"/>
  <c r="R214" i="1" s="1"/>
  <c r="Q213" i="1"/>
  <c r="P213" i="1"/>
  <c r="M213" i="1"/>
  <c r="R213" i="1" s="1"/>
  <c r="Q212" i="1"/>
  <c r="M212" i="1"/>
  <c r="R212" i="1" s="1"/>
  <c r="Q211" i="1"/>
  <c r="P211" i="1"/>
  <c r="M211" i="1"/>
  <c r="R211" i="1" s="1"/>
  <c r="Q210" i="1"/>
  <c r="M210" i="1"/>
  <c r="R210" i="1" s="1"/>
  <c r="Q209" i="1"/>
  <c r="P209" i="1"/>
  <c r="M209" i="1"/>
  <c r="R209" i="1" s="1"/>
  <c r="Q208" i="1"/>
  <c r="M208" i="1"/>
  <c r="R208" i="1" s="1"/>
  <c r="Q207" i="1"/>
  <c r="P207" i="1"/>
  <c r="M207" i="1"/>
  <c r="R207" i="1" s="1"/>
  <c r="Q206" i="1"/>
  <c r="M206" i="1"/>
  <c r="R206" i="1" s="1"/>
  <c r="Q205" i="1"/>
  <c r="P205" i="1"/>
  <c r="M205" i="1"/>
  <c r="R205" i="1" s="1"/>
  <c r="Q204" i="1"/>
  <c r="M204" i="1"/>
  <c r="R204" i="1" s="1"/>
  <c r="Q203" i="1"/>
  <c r="P203" i="1"/>
  <c r="M203" i="1"/>
  <c r="R203" i="1" s="1"/>
  <c r="Q202" i="1"/>
  <c r="M202" i="1"/>
  <c r="R202" i="1" s="1"/>
  <c r="Q201" i="1"/>
  <c r="P201" i="1"/>
  <c r="M201" i="1"/>
  <c r="R201" i="1" s="1"/>
  <c r="Q200" i="1"/>
  <c r="M200" i="1"/>
  <c r="R200" i="1" s="1"/>
  <c r="Q199" i="1"/>
  <c r="P199" i="1"/>
  <c r="M199" i="1"/>
  <c r="R199" i="1" s="1"/>
  <c r="Q198" i="1"/>
  <c r="M198" i="1"/>
  <c r="R198" i="1" s="1"/>
  <c r="Q197" i="1"/>
  <c r="P197" i="1"/>
  <c r="M197" i="1"/>
  <c r="R197" i="1" s="1"/>
  <c r="Q196" i="1"/>
  <c r="M196" i="1"/>
  <c r="R196" i="1" s="1"/>
  <c r="Q195" i="1"/>
  <c r="P195" i="1"/>
  <c r="M195" i="1"/>
  <c r="R195" i="1" s="1"/>
  <c r="Q194" i="1"/>
  <c r="M194" i="1"/>
  <c r="R194" i="1" s="1"/>
  <c r="Q193" i="1"/>
  <c r="P193" i="1"/>
  <c r="M193" i="1"/>
  <c r="R193" i="1" s="1"/>
  <c r="Q192" i="1"/>
  <c r="M192" i="1"/>
  <c r="R192" i="1" s="1"/>
  <c r="Q191" i="1"/>
  <c r="P191" i="1"/>
  <c r="M191" i="1"/>
  <c r="R191" i="1" s="1"/>
  <c r="Q190" i="1"/>
  <c r="M190" i="1"/>
  <c r="R190" i="1" s="1"/>
  <c r="Q189" i="1"/>
  <c r="P189" i="1"/>
  <c r="M189" i="1"/>
  <c r="R189" i="1" s="1"/>
  <c r="Q188" i="1"/>
  <c r="M188" i="1"/>
  <c r="R188" i="1" s="1"/>
  <c r="Q187" i="1"/>
  <c r="P187" i="1"/>
  <c r="M187" i="1"/>
  <c r="R187" i="1" s="1"/>
  <c r="Q186" i="1"/>
  <c r="M186" i="1"/>
  <c r="R186" i="1" s="1"/>
  <c r="Q185" i="1"/>
  <c r="P185" i="1"/>
  <c r="M185" i="1"/>
  <c r="R185" i="1" s="1"/>
  <c r="Q184" i="1"/>
  <c r="M184" i="1"/>
  <c r="R184" i="1" s="1"/>
  <c r="Q183" i="1"/>
  <c r="P183" i="1"/>
  <c r="M183" i="1"/>
  <c r="R183" i="1" s="1"/>
  <c r="Q182" i="1"/>
  <c r="M182" i="1"/>
  <c r="R182" i="1" s="1"/>
  <c r="Q181" i="1"/>
  <c r="P181" i="1"/>
  <c r="M181" i="1"/>
  <c r="R181" i="1" s="1"/>
  <c r="Q180" i="1"/>
  <c r="M180" i="1"/>
  <c r="R180" i="1" s="1"/>
  <c r="Q179" i="1"/>
  <c r="P179" i="1"/>
  <c r="M179" i="1"/>
  <c r="R179" i="1" s="1"/>
  <c r="Q178" i="1"/>
  <c r="M178" i="1"/>
  <c r="R178" i="1" s="1"/>
  <c r="Q177" i="1"/>
  <c r="P177" i="1"/>
  <c r="M177" i="1"/>
  <c r="R177" i="1" s="1"/>
  <c r="Q176" i="1"/>
  <c r="M176" i="1"/>
  <c r="R176" i="1" s="1"/>
  <c r="Q175" i="1"/>
  <c r="O175" i="1"/>
  <c r="N175" i="1"/>
  <c r="L175" i="1"/>
  <c r="K175" i="1"/>
  <c r="J175" i="1"/>
  <c r="I175" i="1"/>
  <c r="H175" i="1"/>
  <c r="G175" i="1"/>
  <c r="F175" i="1"/>
  <c r="E175" i="1"/>
  <c r="M174" i="1"/>
  <c r="P174" i="1" s="1"/>
  <c r="P175" i="1" s="1"/>
  <c r="M173" i="1"/>
  <c r="P173" i="1" s="1"/>
  <c r="P172" i="1"/>
  <c r="M172" i="1"/>
  <c r="M175" i="1" s="1"/>
  <c r="R175" i="1" s="1"/>
  <c r="O171" i="1"/>
  <c r="N171" i="1"/>
  <c r="L171" i="1"/>
  <c r="K171" i="1"/>
  <c r="J171" i="1"/>
  <c r="I171" i="1"/>
  <c r="H171" i="1"/>
  <c r="G171" i="1"/>
  <c r="F171" i="1"/>
  <c r="Q171" i="1" s="1"/>
  <c r="E171" i="1"/>
  <c r="P170" i="1"/>
  <c r="M170" i="1"/>
  <c r="M169" i="1"/>
  <c r="P169" i="1" s="1"/>
  <c r="M168" i="1"/>
  <c r="P168" i="1" s="1"/>
  <c r="M167" i="1"/>
  <c r="P167" i="1" s="1"/>
  <c r="P166" i="1"/>
  <c r="M166" i="1"/>
  <c r="M171" i="1" s="1"/>
  <c r="R171" i="1" s="1"/>
  <c r="M165" i="1"/>
  <c r="P165" i="1" s="1"/>
  <c r="O164" i="1"/>
  <c r="N164" i="1"/>
  <c r="L164" i="1"/>
  <c r="K164" i="1"/>
  <c r="J164" i="1"/>
  <c r="I164" i="1"/>
  <c r="H164" i="1"/>
  <c r="G164" i="1"/>
  <c r="F164" i="1"/>
  <c r="Q164" i="1" s="1"/>
  <c r="E164" i="1"/>
  <c r="M163" i="1"/>
  <c r="P163" i="1" s="1"/>
  <c r="M162" i="1"/>
  <c r="P162" i="1" s="1"/>
  <c r="M161" i="1"/>
  <c r="P161" i="1" s="1"/>
  <c r="P160" i="1"/>
  <c r="M160" i="1"/>
  <c r="M159" i="1"/>
  <c r="P159" i="1" s="1"/>
  <c r="M158" i="1"/>
  <c r="P158" i="1" s="1"/>
  <c r="M157" i="1"/>
  <c r="P157" i="1" s="1"/>
  <c r="P156" i="1"/>
  <c r="M156" i="1"/>
  <c r="M155" i="1"/>
  <c r="P155" i="1" s="1"/>
  <c r="M154" i="1"/>
  <c r="P154" i="1" s="1"/>
  <c r="M153" i="1"/>
  <c r="P153" i="1" s="1"/>
  <c r="P152" i="1"/>
  <c r="M152" i="1"/>
  <c r="M151" i="1"/>
  <c r="P151" i="1" s="1"/>
  <c r="M150" i="1"/>
  <c r="M164" i="1" s="1"/>
  <c r="R164" i="1" s="1"/>
  <c r="M149" i="1"/>
  <c r="P149" i="1" s="1"/>
  <c r="O148" i="1"/>
  <c r="N148" i="1"/>
  <c r="L148" i="1"/>
  <c r="K148" i="1"/>
  <c r="J148" i="1"/>
  <c r="I148" i="1"/>
  <c r="H148" i="1"/>
  <c r="G148" i="1"/>
  <c r="F148" i="1"/>
  <c r="E148" i="1"/>
  <c r="Q148" i="1" s="1"/>
  <c r="Q147" i="1"/>
  <c r="P147" i="1"/>
  <c r="M147" i="1"/>
  <c r="R147" i="1" s="1"/>
  <c r="Q146" i="1"/>
  <c r="M146" i="1"/>
  <c r="Q145" i="1"/>
  <c r="P145" i="1"/>
  <c r="M145" i="1"/>
  <c r="R145" i="1" s="1"/>
  <c r="Q144" i="1"/>
  <c r="M144" i="1"/>
  <c r="Q143" i="1"/>
  <c r="P143" i="1"/>
  <c r="M143" i="1"/>
  <c r="R143" i="1" s="1"/>
  <c r="Q142" i="1"/>
  <c r="M142" i="1"/>
  <c r="Q141" i="1"/>
  <c r="P141" i="1"/>
  <c r="M141" i="1"/>
  <c r="R141" i="1" s="1"/>
  <c r="Q140" i="1"/>
  <c r="M140" i="1"/>
  <c r="Q139" i="1"/>
  <c r="O139" i="1"/>
  <c r="N139" i="1"/>
  <c r="L139" i="1"/>
  <c r="K139" i="1"/>
  <c r="J139" i="1"/>
  <c r="I139" i="1"/>
  <c r="H139" i="1"/>
  <c r="G139" i="1"/>
  <c r="F139" i="1"/>
  <c r="E139" i="1"/>
  <c r="M138" i="1"/>
  <c r="P138" i="1" s="1"/>
  <c r="M137" i="1"/>
  <c r="O136" i="1"/>
  <c r="N136" i="1"/>
  <c r="L136" i="1"/>
  <c r="K136" i="1"/>
  <c r="J136" i="1"/>
  <c r="I136" i="1"/>
  <c r="H136" i="1"/>
  <c r="G136" i="1"/>
  <c r="F136" i="1"/>
  <c r="E136" i="1"/>
  <c r="Q136" i="1" s="1"/>
  <c r="Q135" i="1"/>
  <c r="P135" i="1"/>
  <c r="M135" i="1"/>
  <c r="R135" i="1" s="1"/>
  <c r="Q134" i="1"/>
  <c r="M134" i="1"/>
  <c r="Q133" i="1"/>
  <c r="M133" i="1"/>
  <c r="R133" i="1" s="1"/>
  <c r="O132" i="1"/>
  <c r="N132" i="1"/>
  <c r="L132" i="1"/>
  <c r="K132" i="1"/>
  <c r="J132" i="1"/>
  <c r="I132" i="1"/>
  <c r="H132" i="1"/>
  <c r="G132" i="1"/>
  <c r="F132" i="1"/>
  <c r="Q132" i="1" s="1"/>
  <c r="E132" i="1"/>
  <c r="M131" i="1"/>
  <c r="M132" i="1" s="1"/>
  <c r="R132" i="1" s="1"/>
  <c r="M130" i="1"/>
  <c r="P130" i="1" s="1"/>
  <c r="P129" i="1"/>
  <c r="O129" i="1"/>
  <c r="N129" i="1"/>
  <c r="M129" i="1"/>
  <c r="L129" i="1"/>
  <c r="K129" i="1"/>
  <c r="J129" i="1"/>
  <c r="I129" i="1"/>
  <c r="H129" i="1"/>
  <c r="G129" i="1"/>
  <c r="F129" i="1"/>
  <c r="Q129" i="1" s="1"/>
  <c r="E129" i="1"/>
  <c r="P127" i="1"/>
  <c r="O127" i="1"/>
  <c r="N127" i="1"/>
  <c r="L127" i="1"/>
  <c r="K127" i="1"/>
  <c r="J127" i="1"/>
  <c r="I127" i="1"/>
  <c r="H127" i="1"/>
  <c r="G127" i="1"/>
  <c r="F127" i="1"/>
  <c r="Q127" i="1" s="1"/>
  <c r="E127" i="1"/>
  <c r="O123" i="1"/>
  <c r="N123" i="1"/>
  <c r="L123" i="1"/>
  <c r="K123" i="1"/>
  <c r="J123" i="1"/>
  <c r="I123" i="1"/>
  <c r="H123" i="1"/>
  <c r="G123" i="1"/>
  <c r="F123" i="1"/>
  <c r="E123" i="1"/>
  <c r="Q123" i="1" s="1"/>
  <c r="M122" i="1"/>
  <c r="P122" i="1" s="1"/>
  <c r="M121" i="1"/>
  <c r="P121" i="1" s="1"/>
  <c r="M120" i="1"/>
  <c r="P120" i="1" s="1"/>
  <c r="M119" i="1"/>
  <c r="P119" i="1" s="1"/>
  <c r="M118" i="1"/>
  <c r="P118" i="1" s="1"/>
  <c r="M117" i="1"/>
  <c r="P117" i="1" s="1"/>
  <c r="M116" i="1"/>
  <c r="P116" i="1" s="1"/>
  <c r="M115" i="1"/>
  <c r="P115" i="1" s="1"/>
  <c r="M114" i="1"/>
  <c r="P114" i="1" s="1"/>
  <c r="P113" i="1"/>
  <c r="M113" i="1"/>
  <c r="M112" i="1"/>
  <c r="P112" i="1" s="1"/>
  <c r="M111" i="1"/>
  <c r="P111" i="1" s="1"/>
  <c r="M110" i="1"/>
  <c r="P110" i="1" s="1"/>
  <c r="M109" i="1"/>
  <c r="M123" i="1" s="1"/>
  <c r="R123" i="1" s="1"/>
  <c r="O108" i="1"/>
  <c r="N108" i="1"/>
  <c r="L108" i="1"/>
  <c r="K108" i="1"/>
  <c r="J108" i="1"/>
  <c r="I108" i="1"/>
  <c r="H108" i="1"/>
  <c r="G108" i="1"/>
  <c r="F108" i="1"/>
  <c r="Q108" i="1" s="1"/>
  <c r="E108" i="1"/>
  <c r="M107" i="1"/>
  <c r="P107" i="1" s="1"/>
  <c r="M106" i="1"/>
  <c r="P106" i="1" s="1"/>
  <c r="M105" i="1"/>
  <c r="P105" i="1" s="1"/>
  <c r="M104" i="1"/>
  <c r="P104" i="1" s="1"/>
  <c r="M103" i="1"/>
  <c r="P103" i="1" s="1"/>
  <c r="M102" i="1"/>
  <c r="P102" i="1" s="1"/>
  <c r="M101" i="1"/>
  <c r="P101" i="1" s="1"/>
  <c r="M100" i="1"/>
  <c r="P100" i="1" s="1"/>
  <c r="O99" i="1"/>
  <c r="N99" i="1"/>
  <c r="L99" i="1"/>
  <c r="K99" i="1"/>
  <c r="J99" i="1"/>
  <c r="M99" i="1" s="1"/>
  <c r="R99" i="1" s="1"/>
  <c r="I99" i="1"/>
  <c r="H99" i="1"/>
  <c r="G99" i="1"/>
  <c r="F99" i="1"/>
  <c r="E99" i="1"/>
  <c r="Q99" i="1" s="1"/>
  <c r="M98" i="1"/>
  <c r="P98" i="1" s="1"/>
  <c r="M97" i="1"/>
  <c r="P97" i="1" s="1"/>
  <c r="M96" i="1"/>
  <c r="P96" i="1" s="1"/>
  <c r="M95" i="1"/>
  <c r="P95" i="1" s="1"/>
  <c r="M94" i="1"/>
  <c r="P94" i="1" s="1"/>
  <c r="M93" i="1"/>
  <c r="P93" i="1" s="1"/>
  <c r="M92" i="1"/>
  <c r="P92" i="1" s="1"/>
  <c r="M91" i="1"/>
  <c r="P91" i="1" s="1"/>
  <c r="Q90" i="1"/>
  <c r="O90" i="1"/>
  <c r="N90" i="1"/>
  <c r="L90" i="1"/>
  <c r="K90" i="1"/>
  <c r="J90" i="1"/>
  <c r="I90" i="1"/>
  <c r="H90" i="1"/>
  <c r="G90" i="1"/>
  <c r="F90" i="1"/>
  <c r="E90" i="1"/>
  <c r="M89" i="1"/>
  <c r="P89" i="1" s="1"/>
  <c r="P90" i="1" s="1"/>
  <c r="Q88" i="1"/>
  <c r="O88" i="1"/>
  <c r="N88" i="1"/>
  <c r="L88" i="1"/>
  <c r="K88" i="1"/>
  <c r="J88" i="1"/>
  <c r="I88" i="1"/>
  <c r="H88" i="1"/>
  <c r="G88" i="1"/>
  <c r="F88" i="1"/>
  <c r="E88" i="1"/>
  <c r="Q87" i="1"/>
  <c r="M87" i="1"/>
  <c r="R87" i="1" s="1"/>
  <c r="R86" i="1"/>
  <c r="Q86" i="1"/>
  <c r="M86" i="1"/>
  <c r="P86" i="1" s="1"/>
  <c r="Q85" i="1"/>
  <c r="M85" i="1"/>
  <c r="R85" i="1" s="1"/>
  <c r="R84" i="1"/>
  <c r="Q84" i="1"/>
  <c r="M84" i="1"/>
  <c r="P84" i="1" s="1"/>
  <c r="Q83" i="1"/>
  <c r="M83" i="1"/>
  <c r="R83" i="1" s="1"/>
  <c r="R82" i="1"/>
  <c r="Q82" i="1"/>
  <c r="M82" i="1"/>
  <c r="P82" i="1" s="1"/>
  <c r="Q81" i="1"/>
  <c r="M81" i="1"/>
  <c r="M88" i="1" s="1"/>
  <c r="R88" i="1" s="1"/>
  <c r="P80" i="1"/>
  <c r="O80" i="1"/>
  <c r="N80" i="1"/>
  <c r="L80" i="1"/>
  <c r="K80" i="1"/>
  <c r="J80" i="1"/>
  <c r="M80" i="1" s="1"/>
  <c r="R80" i="1" s="1"/>
  <c r="I80" i="1"/>
  <c r="H80" i="1"/>
  <c r="G80" i="1"/>
  <c r="F80" i="1"/>
  <c r="E80" i="1"/>
  <c r="Q80" i="1" s="1"/>
  <c r="Q75" i="1"/>
  <c r="O75" i="1"/>
  <c r="N75" i="1"/>
  <c r="L75" i="1"/>
  <c r="K75" i="1"/>
  <c r="J75" i="1"/>
  <c r="I75" i="1"/>
  <c r="H75" i="1"/>
  <c r="G75" i="1"/>
  <c r="F75" i="1"/>
  <c r="E75" i="1"/>
  <c r="Q74" i="1"/>
  <c r="M74" i="1"/>
  <c r="R74" i="1" s="1"/>
  <c r="R73" i="1"/>
  <c r="Q73" i="1"/>
  <c r="P73" i="1"/>
  <c r="M73" i="1"/>
  <c r="Q72" i="1"/>
  <c r="M72" i="1"/>
  <c r="R72" i="1" s="1"/>
  <c r="R71" i="1"/>
  <c r="Q71" i="1"/>
  <c r="P71" i="1"/>
  <c r="M71" i="1"/>
  <c r="Q70" i="1"/>
  <c r="M70" i="1"/>
  <c r="R70" i="1" s="1"/>
  <c r="R69" i="1"/>
  <c r="Q69" i="1"/>
  <c r="P69" i="1"/>
  <c r="M69" i="1"/>
  <c r="Q68" i="1"/>
  <c r="M68" i="1"/>
  <c r="R68" i="1" s="1"/>
  <c r="R67" i="1"/>
  <c r="Q67" i="1"/>
  <c r="P67" i="1"/>
  <c r="M67" i="1"/>
  <c r="Q66" i="1"/>
  <c r="M66" i="1"/>
  <c r="R66" i="1" s="1"/>
  <c r="R65" i="1"/>
  <c r="Q65" i="1"/>
  <c r="P65" i="1"/>
  <c r="M65" i="1"/>
  <c r="Q64" i="1"/>
  <c r="M64" i="1"/>
  <c r="R63" i="1"/>
  <c r="Q63" i="1"/>
  <c r="M63" i="1"/>
  <c r="P63" i="1" s="1"/>
  <c r="O62" i="1"/>
  <c r="N62" i="1"/>
  <c r="L62" i="1"/>
  <c r="K62" i="1"/>
  <c r="J62" i="1"/>
  <c r="I62" i="1"/>
  <c r="H62" i="1"/>
  <c r="G62" i="1"/>
  <c r="M62" i="1" s="1"/>
  <c r="R62" i="1" s="1"/>
  <c r="F62" i="1"/>
  <c r="Q62" i="1" s="1"/>
  <c r="E62" i="1"/>
  <c r="M61" i="1"/>
  <c r="P61" i="1" s="1"/>
  <c r="M60" i="1"/>
  <c r="P60" i="1" s="1"/>
  <c r="M59" i="1"/>
  <c r="P59" i="1" s="1"/>
  <c r="P58" i="1"/>
  <c r="M58" i="1"/>
  <c r="M57" i="1"/>
  <c r="P57" i="1" s="1"/>
  <c r="M56" i="1"/>
  <c r="P56" i="1" s="1"/>
  <c r="M55" i="1"/>
  <c r="P55" i="1" s="1"/>
  <c r="M54" i="1"/>
  <c r="P54" i="1" s="1"/>
  <c r="P62" i="1" s="1"/>
  <c r="O53" i="1"/>
  <c r="N53" i="1"/>
  <c r="L53" i="1"/>
  <c r="K53" i="1"/>
  <c r="J53" i="1"/>
  <c r="I53" i="1"/>
  <c r="H53" i="1"/>
  <c r="G53" i="1"/>
  <c r="M53" i="1" s="1"/>
  <c r="R53" i="1" s="1"/>
  <c r="F53" i="1"/>
  <c r="Q53" i="1" s="1"/>
  <c r="E53" i="1"/>
  <c r="P52" i="1"/>
  <c r="M52" i="1"/>
  <c r="P51" i="1"/>
  <c r="M51" i="1"/>
  <c r="M50" i="1"/>
  <c r="P50" i="1" s="1"/>
  <c r="P49" i="1"/>
  <c r="M49" i="1"/>
  <c r="P48" i="1"/>
  <c r="M48" i="1"/>
  <c r="P47" i="1"/>
  <c r="M47" i="1"/>
  <c r="M46" i="1"/>
  <c r="P46" i="1" s="1"/>
  <c r="P45" i="1"/>
  <c r="M45" i="1"/>
  <c r="P44" i="1"/>
  <c r="M44" i="1"/>
  <c r="P43" i="1"/>
  <c r="M43" i="1"/>
  <c r="M42" i="1"/>
  <c r="P42" i="1" s="1"/>
  <c r="P41" i="1"/>
  <c r="M41" i="1"/>
  <c r="P40" i="1"/>
  <c r="M40" i="1"/>
  <c r="P39" i="1"/>
  <c r="M39" i="1"/>
  <c r="M38" i="1"/>
  <c r="P38" i="1" s="1"/>
  <c r="P37" i="1"/>
  <c r="M37" i="1"/>
  <c r="P36" i="1"/>
  <c r="M36" i="1"/>
  <c r="P35" i="1"/>
  <c r="M35" i="1"/>
  <c r="M34" i="1"/>
  <c r="P34" i="1" s="1"/>
  <c r="P33" i="1"/>
  <c r="M33" i="1"/>
  <c r="P32" i="1"/>
  <c r="M32" i="1"/>
  <c r="P31" i="1"/>
  <c r="M31" i="1"/>
  <c r="M30" i="1"/>
  <c r="P30" i="1" s="1"/>
  <c r="P29" i="1"/>
  <c r="M29" i="1"/>
  <c r="P28" i="1"/>
  <c r="M28" i="1"/>
  <c r="P27" i="1"/>
  <c r="M27" i="1"/>
  <c r="M26" i="1"/>
  <c r="P26" i="1" s="1"/>
  <c r="P25" i="1"/>
  <c r="M25" i="1"/>
  <c r="Q24" i="1"/>
  <c r="O24" i="1"/>
  <c r="N24" i="1"/>
  <c r="L24" i="1"/>
  <c r="K24" i="1"/>
  <c r="J24" i="1"/>
  <c r="I24" i="1"/>
  <c r="H24" i="1"/>
  <c r="G24" i="1"/>
  <c r="F24" i="1"/>
  <c r="E24" i="1"/>
  <c r="P23" i="1"/>
  <c r="M23" i="1"/>
  <c r="P22" i="1"/>
  <c r="M22" i="1"/>
  <c r="P21" i="1"/>
  <c r="M21" i="1"/>
  <c r="M20" i="1"/>
  <c r="P20" i="1" s="1"/>
  <c r="P19" i="1"/>
  <c r="M19" i="1"/>
  <c r="P18" i="1"/>
  <c r="P24" i="1" s="1"/>
  <c r="M18" i="1"/>
  <c r="M24" i="1" s="1"/>
  <c r="R24" i="1" s="1"/>
  <c r="P17" i="1"/>
  <c r="O17" i="1"/>
  <c r="N17" i="1"/>
  <c r="L17" i="1"/>
  <c r="K17" i="1"/>
  <c r="J17" i="1"/>
  <c r="I17" i="1"/>
  <c r="H17" i="1"/>
  <c r="G17" i="1"/>
  <c r="F17" i="1"/>
  <c r="Q17" i="1" s="1"/>
  <c r="E17" i="1"/>
  <c r="M16" i="1"/>
  <c r="M15" i="1"/>
  <c r="M14" i="1"/>
  <c r="M17" i="1" s="1"/>
  <c r="R17" i="1" s="1"/>
  <c r="P13" i="1"/>
  <c r="O13" i="1"/>
  <c r="N13" i="1"/>
  <c r="M13" i="1"/>
  <c r="R13" i="1" s="1"/>
  <c r="L13" i="1"/>
  <c r="K13" i="1"/>
  <c r="J13" i="1"/>
  <c r="I13" i="1"/>
  <c r="H13" i="1"/>
  <c r="G13" i="1"/>
  <c r="F13" i="1"/>
  <c r="E13" i="1"/>
  <c r="Q13" i="1" s="1"/>
  <c r="M12" i="1"/>
  <c r="M11" i="1"/>
  <c r="M10" i="1"/>
  <c r="M9" i="1"/>
  <c r="P8" i="1"/>
  <c r="O8" i="1"/>
  <c r="N8" i="1"/>
  <c r="L8" i="1"/>
  <c r="K8" i="1"/>
  <c r="J8" i="1"/>
  <c r="I8" i="1"/>
  <c r="H8" i="1"/>
  <c r="G8" i="1"/>
  <c r="M8" i="1" s="1"/>
  <c r="R8" i="1" s="1"/>
  <c r="F8" i="1"/>
  <c r="Q8" i="1" s="1"/>
  <c r="E8" i="1"/>
  <c r="Q7" i="1"/>
  <c r="M7" i="1"/>
  <c r="R7" i="1" s="1"/>
  <c r="O6" i="1"/>
  <c r="O258" i="1" s="1"/>
  <c r="C265" i="1" s="1"/>
  <c r="N6" i="1"/>
  <c r="L6" i="1"/>
  <c r="K6" i="1"/>
  <c r="J6" i="1"/>
  <c r="I6" i="1"/>
  <c r="H6" i="1"/>
  <c r="H258" i="1" s="1"/>
  <c r="H263" i="1" s="1"/>
  <c r="G6" i="1"/>
  <c r="M6" i="1" s="1"/>
  <c r="F6" i="1"/>
  <c r="Q6" i="1" s="1"/>
  <c r="E6" i="1"/>
  <c r="M5" i="1"/>
  <c r="P5" i="1" s="1"/>
  <c r="P6" i="1" s="1"/>
  <c r="R6" i="1" l="1"/>
  <c r="P108" i="1"/>
  <c r="I258" i="1"/>
  <c r="I263" i="1" s="1"/>
  <c r="P99" i="1"/>
  <c r="P133" i="1"/>
  <c r="M136" i="1"/>
  <c r="R136" i="1" s="1"/>
  <c r="R142" i="1"/>
  <c r="P142" i="1"/>
  <c r="J258" i="1"/>
  <c r="J263" i="1" s="1"/>
  <c r="P53" i="1"/>
  <c r="R146" i="1"/>
  <c r="P146" i="1"/>
  <c r="R134" i="1"/>
  <c r="P134" i="1"/>
  <c r="R140" i="1"/>
  <c r="P140" i="1"/>
  <c r="P148" i="1" s="1"/>
  <c r="M148" i="1"/>
  <c r="R148" i="1" s="1"/>
  <c r="K258" i="1"/>
  <c r="K263" i="1" s="1"/>
  <c r="L258" i="1"/>
  <c r="L263" i="1" s="1"/>
  <c r="M108" i="1"/>
  <c r="R108" i="1" s="1"/>
  <c r="G258" i="1"/>
  <c r="G263" i="1" s="1"/>
  <c r="E258" i="1"/>
  <c r="R64" i="1"/>
  <c r="P64" i="1"/>
  <c r="P109" i="1"/>
  <c r="P123" i="1" s="1"/>
  <c r="M127" i="1"/>
  <c r="R127" i="1" s="1"/>
  <c r="P131" i="1"/>
  <c r="P132" i="1" s="1"/>
  <c r="M139" i="1"/>
  <c r="R139" i="1" s="1"/>
  <c r="R144" i="1"/>
  <c r="P144" i="1"/>
  <c r="F258" i="1"/>
  <c r="Q258" i="1" s="1"/>
  <c r="N258" i="1"/>
  <c r="C264" i="1" s="1"/>
  <c r="R129" i="1"/>
  <c r="P171" i="1"/>
  <c r="M75" i="1"/>
  <c r="M258" i="1" s="1"/>
  <c r="M90" i="1"/>
  <c r="R90" i="1" s="1"/>
  <c r="M222" i="1"/>
  <c r="R222" i="1" s="1"/>
  <c r="P66" i="1"/>
  <c r="P68" i="1"/>
  <c r="P70" i="1"/>
  <c r="P72" i="1"/>
  <c r="P74" i="1"/>
  <c r="P81" i="1"/>
  <c r="P83" i="1"/>
  <c r="P85" i="1"/>
  <c r="P87" i="1"/>
  <c r="P137" i="1"/>
  <c r="P139" i="1" s="1"/>
  <c r="P220" i="1"/>
  <c r="R223" i="1"/>
  <c r="R81" i="1"/>
  <c r="P150" i="1"/>
  <c r="P164" i="1" s="1"/>
  <c r="P176" i="1"/>
  <c r="P178" i="1"/>
  <c r="P180" i="1"/>
  <c r="P182" i="1"/>
  <c r="P184" i="1"/>
  <c r="P186" i="1"/>
  <c r="P188" i="1"/>
  <c r="P190" i="1"/>
  <c r="P192" i="1"/>
  <c r="P194" i="1"/>
  <c r="P196" i="1"/>
  <c r="P198" i="1"/>
  <c r="P200" i="1"/>
  <c r="P202" i="1"/>
  <c r="P204" i="1"/>
  <c r="P206" i="1"/>
  <c r="P208" i="1"/>
  <c r="P210" i="1"/>
  <c r="P212" i="1"/>
  <c r="P214" i="1"/>
  <c r="P216" i="1"/>
  <c r="P218" i="1"/>
  <c r="P224" i="1"/>
  <c r="P257" i="1" s="1"/>
  <c r="P226" i="1"/>
  <c r="P228" i="1"/>
  <c r="P230" i="1"/>
  <c r="P232" i="1"/>
  <c r="P234" i="1"/>
  <c r="P236" i="1"/>
  <c r="P238" i="1"/>
  <c r="P240" i="1"/>
  <c r="P242" i="1"/>
  <c r="P244" i="1"/>
  <c r="P246" i="1"/>
  <c r="P248" i="1"/>
  <c r="P250" i="1"/>
  <c r="P252" i="1"/>
  <c r="P254" i="1"/>
  <c r="P256" i="1"/>
  <c r="C263" i="1" l="1"/>
  <c r="R258" i="1"/>
  <c r="P258" i="1"/>
  <c r="P136" i="1"/>
  <c r="P222" i="1"/>
  <c r="P88" i="1"/>
  <c r="R75" i="1"/>
  <c r="P75" i="1"/>
  <c r="C266" i="1" l="1"/>
  <c r="D263" i="1" s="1"/>
  <c r="H264" i="1"/>
  <c r="I264" i="1"/>
  <c r="J264" i="1"/>
  <c r="K264" i="1"/>
  <c r="L264" i="1"/>
  <c r="G264" i="1"/>
  <c r="D266" i="1" l="1"/>
  <c r="D265" i="1"/>
  <c r="D264" i="1"/>
</calcChain>
</file>

<file path=xl/sharedStrings.xml><?xml version="1.0" encoding="utf-8"?>
<sst xmlns="http://schemas.openxmlformats.org/spreadsheetml/2006/main" count="838" uniqueCount="306">
  <si>
    <t>COBERTURA DEL SERVICIO DE GLP POR RED - IV TRIMESTRE DE 2021</t>
  </si>
  <si>
    <t>Empresa</t>
  </si>
  <si>
    <t xml:space="preserve"> Departamento</t>
  </si>
  <si>
    <t xml:space="preserve"> Municipio</t>
  </si>
  <si>
    <t xml:space="preserve"> Catastro 
Población</t>
  </si>
  <si>
    <t xml:space="preserve"> Total Residenciales 
Anillados</t>
  </si>
  <si>
    <t>  E1</t>
  </si>
  <si>
    <t xml:space="preserve"> E2</t>
  </si>
  <si>
    <t xml:space="preserve"> E3</t>
  </si>
  <si>
    <t xml:space="preserve"> E4</t>
  </si>
  <si>
    <t xml:space="preserve"> E5</t>
  </si>
  <si>
    <t xml:space="preserve"> E6</t>
  </si>
  <si>
    <t>Total Usuarios Residenciales Conectados</t>
  </si>
  <si>
    <t xml:space="preserve"> Total Comercial 
Conectados</t>
  </si>
  <si>
    <t xml:space="preserve"> Total Industrial 
Conectados</t>
  </si>
  <si>
    <t xml:space="preserve"> Total Usuarios 
Conectados</t>
  </si>
  <si>
    <t xml:space="preserve"> Cobertura Residencial 
Potencial</t>
  </si>
  <si>
    <t xml:space="preserve"> Cobertura Residencial 
Efectiva</t>
  </si>
  <si>
    <t xml:space="preserve"> Observación</t>
  </si>
  <si>
    <t>CENTAURO GAS S.A. E.S.P.</t>
  </si>
  <si>
    <t>META</t>
  </si>
  <si>
    <t>MESETAS</t>
  </si>
  <si>
    <t xml:space="preserve"> a la fecha se tienen datos de 1962 nucleos familiares en el casco urbano de mesetas-meta</t>
  </si>
  <si>
    <t>SUBTOTAL</t>
  </si>
  <si>
    <t>COLOMBIANA DE SERVICIOS PUBLICOS SAS ESP COLSERPU SAS ESP</t>
  </si>
  <si>
    <t>BOLIVAR</t>
  </si>
  <si>
    <t>TALAIGUA NUEVO</t>
  </si>
  <si>
    <t>Por razones economicas de la poblacion no se ha podido aumentar el numero de instalaciones en el lugar.</t>
  </si>
  <si>
    <t>COLOMBIAN ENERGY GROUP S.A.S ESP</t>
  </si>
  <si>
    <t>N. DE SANTANDER</t>
  </si>
  <si>
    <t>ARBOLEDAS</t>
  </si>
  <si>
    <t>CUCUTILLA</t>
  </si>
  <si>
    <t>SALAZAR</t>
  </si>
  <si>
    <t>SANTIAGO</t>
  </si>
  <si>
    <t>MUNICIPIO DE BELEN DE LOS ANDAQUIES - CAQUETÁ</t>
  </si>
  <si>
    <t>COLOMBIANA DE SERVICIOS PUBLICOS SOSTENIBLES S.A ESP</t>
  </si>
  <si>
    <t>CAQUETA</t>
  </si>
  <si>
    <t>CURILLO</t>
  </si>
  <si>
    <t>MUNICIPIO DE CURILLO - CAQUETÁ</t>
  </si>
  <si>
    <t>BELEN DE ANDAQUÌES</t>
  </si>
  <si>
    <t>SOLANO</t>
  </si>
  <si>
    <t>COMPRIGAS S.A.S ESP</t>
  </si>
  <si>
    <t>BOYACA</t>
  </si>
  <si>
    <t>MUZO</t>
  </si>
  <si>
    <t>LA VICTORIA</t>
  </si>
  <si>
    <t>QUIPAMA</t>
  </si>
  <si>
    <t>OTANCHE</t>
  </si>
  <si>
    <t>SAN MIGUEL DE SEMA</t>
  </si>
  <si>
    <t>EL CARMEN</t>
  </si>
  <si>
    <t>DISTICON S.A.S ESP</t>
  </si>
  <si>
    <t>CHISCAS</t>
  </si>
  <si>
    <t>SON INSTITUCIONALES</t>
  </si>
  <si>
    <t>CHITA</t>
  </si>
  <si>
    <t>MUNICIPIO CHITA</t>
  </si>
  <si>
    <t>EL COCUY</t>
  </si>
  <si>
    <t>EL ESPINO</t>
  </si>
  <si>
    <t>GUACAMAYAS</t>
  </si>
  <si>
    <t>GsICAN</t>
  </si>
  <si>
    <t>PANQUEBA</t>
  </si>
  <si>
    <t>SAN MATEO</t>
  </si>
  <si>
    <t>SATIVANORTE</t>
  </si>
  <si>
    <t>SUSACON</t>
  </si>
  <si>
    <t>COPER</t>
  </si>
  <si>
    <t>MARIPI</t>
  </si>
  <si>
    <t>PAUNA</t>
  </si>
  <si>
    <t>SAN PABLO DE BORBUR</t>
  </si>
  <si>
    <t>BUENAVISTA</t>
  </si>
  <si>
    <t>MACANAL</t>
  </si>
  <si>
    <t>RONDON</t>
  </si>
  <si>
    <t>SOMONDOCO</t>
  </si>
  <si>
    <t>ALMEIDA</t>
  </si>
  <si>
    <t>GUAYATA</t>
  </si>
  <si>
    <t>JERICO</t>
  </si>
  <si>
    <t>SANTA MARIA</t>
  </si>
  <si>
    <t>GACHANTIVA</t>
  </si>
  <si>
    <t>SOCOTA</t>
  </si>
  <si>
    <t>CHIVOR</t>
  </si>
  <si>
    <t>LABRANZAGRANDE</t>
  </si>
  <si>
    <t>PAYA</t>
  </si>
  <si>
    <t>PISBA</t>
  </si>
  <si>
    <t>EMPRESA PRIVADA DE SERVICIOS PÙBLICOS AMAZONIA - EPSAS S.A.S ESP</t>
  </si>
  <si>
    <t>PUERTO RICO</t>
  </si>
  <si>
    <t>EL DONCELLO</t>
  </si>
  <si>
    <t>MORELIA</t>
  </si>
  <si>
    <t>LA MONTAÑITA</t>
  </si>
  <si>
    <t>ALBANIA</t>
  </si>
  <si>
    <t>SOLITA</t>
  </si>
  <si>
    <t>VALPARAISO</t>
  </si>
  <si>
    <t>MILAN</t>
  </si>
  <si>
    <t>EMPRESA INTEGRAL DE SERVICOS OP&amp;S CONSTRUCCIONES S.A. E.S.P.</t>
  </si>
  <si>
    <t>TOLIMA</t>
  </si>
  <si>
    <t>ALPUJARRA</t>
  </si>
  <si>
    <t>RIOBLANCO</t>
  </si>
  <si>
    <t>COYAIMA</t>
  </si>
  <si>
    <t>VALLE DEL CAUCA</t>
  </si>
  <si>
    <t>DAGUA</t>
  </si>
  <si>
    <t>RESTREPO</t>
  </si>
  <si>
    <t>LA CUMBRE</t>
  </si>
  <si>
    <t>ESPINAL</t>
  </si>
  <si>
    <t>GUAMO</t>
  </si>
  <si>
    <t>ARGELIA</t>
  </si>
  <si>
    <t>EL AGUILA</t>
  </si>
  <si>
    <t>FLANDES</t>
  </si>
  <si>
    <t>SAN ANTONIO</t>
  </si>
  <si>
    <t>EMPRESAS PÚBLICAS DEL QUINDIO S.A ESP</t>
  </si>
  <si>
    <t>QUINDIO</t>
  </si>
  <si>
    <t>Los usuarios indicados en la columna industrial son usuarios oficiales</t>
  </si>
  <si>
    <t>CORDOBA</t>
  </si>
  <si>
    <t>GENOVA</t>
  </si>
  <si>
    <t>PIJAO</t>
  </si>
  <si>
    <t>ENERGY GAS S.A.S. E.S.P</t>
  </si>
  <si>
    <t>CHAPARRAL</t>
  </si>
  <si>
    <t>ATACO</t>
  </si>
  <si>
    <t>ANTIOQUIA</t>
  </si>
  <si>
    <t>SONSON</t>
  </si>
  <si>
    <t>CUNDINAMARCA</t>
  </si>
  <si>
    <t>ANOLAIMA</t>
  </si>
  <si>
    <t>EL SERVICIO SE PRETA EN EL CENTRO POBLADO DE LIMON MUNICIPIO DE CHAPARRAL</t>
  </si>
  <si>
    <t>VENADILLO</t>
  </si>
  <si>
    <t>SALDAÑA</t>
  </si>
  <si>
    <t>COELLO</t>
  </si>
  <si>
    <t>CENTRO POBLADO DE LA DANTA - SAN MIGUEL</t>
  </si>
  <si>
    <t>GASTUMACO DEL PACIFICO</t>
  </si>
  <si>
    <t>NARIÑO</t>
  </si>
  <si>
    <t>SAN ANDRES DE TUMACO</t>
  </si>
  <si>
    <t>GASES DEL SUR DE SANTANDER S.A. E.S.P.</t>
  </si>
  <si>
    <t>SANTANDER</t>
  </si>
  <si>
    <t>CERRITO</t>
  </si>
  <si>
    <t>CONCEPCION</t>
  </si>
  <si>
    <t>MOLAGAVITA</t>
  </si>
  <si>
    <t>SAN JOSE DE MIRANDA</t>
  </si>
  <si>
    <t>ONZAGA</t>
  </si>
  <si>
    <t>PALMAS DEL SOCORRO</t>
  </si>
  <si>
    <t>COVARACHIA</t>
  </si>
  <si>
    <t>TIPACOQUE</t>
  </si>
  <si>
    <t>HEGA S.A. E.S.P.</t>
  </si>
  <si>
    <t>LEBRIJA</t>
  </si>
  <si>
    <t>SABANA DE TORRES</t>
  </si>
  <si>
    <t>PUERTO WILCHES</t>
  </si>
  <si>
    <t>PAZ DE RIO</t>
  </si>
  <si>
    <t>CESAR</t>
  </si>
  <si>
    <t>SAN ALBERTO</t>
  </si>
  <si>
    <t>SAN MARTIN</t>
  </si>
  <si>
    <t>TASCO</t>
  </si>
  <si>
    <t>LA GLORIA</t>
  </si>
  <si>
    <t>INGENIERIA Y SERVICIOS S.A. E.S.P.</t>
  </si>
  <si>
    <t>TUQUERRES</t>
  </si>
  <si>
    <t xml:space="preserve">Catastro Municipal. Urbano: 5198, Rural: 9516, Otros: 653. Para el reporte la Cobertura corresponde a area urbana mas zonas rurales aledañas </t>
  </si>
  <si>
    <t>SAPUYES</t>
  </si>
  <si>
    <t>Castastro Censo Dane 2018 Cabecera: 476 Rural: 1660 Para el reporte la Cobertura corresponde a área urbana</t>
  </si>
  <si>
    <t>OSPINA</t>
  </si>
  <si>
    <t>Castastro Censo Dane 2018 Cabecera: 696 Rural: 1897 Para el reporte la Cobertura corresponde a área urbana</t>
  </si>
  <si>
    <t>GUALMATAN</t>
  </si>
  <si>
    <t>Castastro Censo Dane 2018 Cabecera: 956 Rural:1287 Para el reporte la Cobertura corresponde a área urbana</t>
  </si>
  <si>
    <t>PUTUMAYO</t>
  </si>
  <si>
    <t>SIBUNDOY</t>
  </si>
  <si>
    <t>Castastro Censo Dane 2018 Cabecera: 3439 Rural:1758 Para el reporte la Cobertura corresponde a área urbana y Rural</t>
  </si>
  <si>
    <t>Castastro Censo Dane 2018 Cabecera: 1307 Rural:1441 Para el reporte la Cobertura corresponde a área urbana y Rural</t>
  </si>
  <si>
    <t>COLON</t>
  </si>
  <si>
    <t>Castastro Censo Dane 2018 Cabecera: 1341 Rural:668 Para el reporte la Cobertura corresponde a área urbana y Rural</t>
  </si>
  <si>
    <t>SAN FRANCISCO</t>
  </si>
  <si>
    <t>Castastro Censo Dane 2018 Cabecera: 1321 Rural:820 Para el reporte la Cobertura corresponde a área urbana y Rural</t>
  </si>
  <si>
    <t>PUPIALES</t>
  </si>
  <si>
    <t>Castastro Censo Dane 2018 Cabecera: 1805 Rural:3953 Para el reporte la Cobertura corresponde a área urbana</t>
  </si>
  <si>
    <t>GUAITARILLA</t>
  </si>
  <si>
    <t>Castastro Censo Dane 2018 Cabecera: 1520 Rural:2907 Para el reporte la Cobertura corresponde a área urbana</t>
  </si>
  <si>
    <t>Castastro Censo Dane 2018 Cabecera: 1114 Rural:4152 Para el reporte la Cobertura corresponde a área urbana</t>
  </si>
  <si>
    <t>CUMBAL</t>
  </si>
  <si>
    <t>Castastro Censo Dane 2018 Cabecera: 2427. Para el reporte la Cobertura corresponde a área urbana</t>
  </si>
  <si>
    <t>GUACHUCAL</t>
  </si>
  <si>
    <t>Castastro Censo Dane 2018 Cabecera:1181 - Centro Poblado:548 . Para el reporte la Cobertura corresponde a área urbana mas zonas aledañas</t>
  </si>
  <si>
    <t>POTOSI</t>
  </si>
  <si>
    <t>Castastro Censo Dane 2018 Cabecera: 742. Para el reporte la Cobertura corresponde a área urbana</t>
  </si>
  <si>
    <t>JADAPE S.A.S ESP</t>
  </si>
  <si>
    <t>NECHI</t>
  </si>
  <si>
    <t>MONTERIA</t>
  </si>
  <si>
    <t/>
  </si>
  <si>
    <t>CERETE</t>
  </si>
  <si>
    <t>KEOPS ASOCIADOS S.A.S ESP</t>
  </si>
  <si>
    <t>PACHO</t>
  </si>
  <si>
    <t>LOGIGAS COLOMBIA S.A ESP</t>
  </si>
  <si>
    <t>UBALA</t>
  </si>
  <si>
    <t>CASTILLA LA NUEVA</t>
  </si>
  <si>
    <t>MONTAGAS S.A ESP S.A ESP</t>
  </si>
  <si>
    <t>CONTADERO</t>
  </si>
  <si>
    <t>ILES</t>
  </si>
  <si>
    <t>ALDANA</t>
  </si>
  <si>
    <t>NACIONAL DE SERVICIOS PÚBLICOS DOMICILIARIOS S.A. E.S.P.</t>
  </si>
  <si>
    <t>SOCORRO</t>
  </si>
  <si>
    <t>SAN GIL</t>
  </si>
  <si>
    <t>NORTESANTANDEREANA DE GAS S.A. E.S.P.</t>
  </si>
  <si>
    <t>RIONEGRO</t>
  </si>
  <si>
    <t>CHARALA</t>
  </si>
  <si>
    <t>CURITI</t>
  </si>
  <si>
    <t>VILLANUEVA</t>
  </si>
  <si>
    <t>PARAMO</t>
  </si>
  <si>
    <t>LOS SANTOS</t>
  </si>
  <si>
    <t>PROMOTORA DE SERVICIOS PÚBLICOS S.A. E.S.P.</t>
  </si>
  <si>
    <t>MALAGA</t>
  </si>
  <si>
    <t>ZAPATOCA</t>
  </si>
  <si>
    <t>RIO DE ORO</t>
  </si>
  <si>
    <t>EL PLAYON</t>
  </si>
  <si>
    <t>MATANZA</t>
  </si>
  <si>
    <t>BETULIA</t>
  </si>
  <si>
    <t>BARICHARA</t>
  </si>
  <si>
    <t>SAN CAYETANO</t>
  </si>
  <si>
    <t>ABREGO</t>
  </si>
  <si>
    <t>GALAN</t>
  </si>
  <si>
    <t>LA ESPERANZA</t>
  </si>
  <si>
    <t>TIQUISIO</t>
  </si>
  <si>
    <t>MORALES</t>
  </si>
  <si>
    <t>CACHIRA</t>
  </si>
  <si>
    <t>RISARALDA</t>
  </si>
  <si>
    <t>MISTRATO</t>
  </si>
  <si>
    <t>PROVIGAS COLOMBIA S.A ESP</t>
  </si>
  <si>
    <t>FRESNO</t>
  </si>
  <si>
    <t>MARIQUITA</t>
  </si>
  <si>
    <t>PROYECTOS DE INGENIERÍA Y COMERCIALIZACIÓN DE GAS S.A. E.S.P.</t>
  </si>
  <si>
    <t>REDNOVA S.A.S ESP</t>
  </si>
  <si>
    <t>SANTA BARBARA</t>
  </si>
  <si>
    <t>informacion con corte al 31/03/2021</t>
  </si>
  <si>
    <t>OIBA</t>
  </si>
  <si>
    <t>OCAMONTE</t>
  </si>
  <si>
    <t>CHIMA</t>
  </si>
  <si>
    <t>CONFINES</t>
  </si>
  <si>
    <t>ENCINO</t>
  </si>
  <si>
    <t>COROMORO</t>
  </si>
  <si>
    <t>MOGOTES</t>
  </si>
  <si>
    <t>GUADALUPE</t>
  </si>
  <si>
    <t>CAPITANEJO</t>
  </si>
  <si>
    <t>VALLE DE SAN JOSE</t>
  </si>
  <si>
    <t>SIMACOTA</t>
  </si>
  <si>
    <t>SAN ANDRES</t>
  </si>
  <si>
    <t>GUACA</t>
  </si>
  <si>
    <t>CONTRATACION</t>
  </si>
  <si>
    <t>ARATOCA</t>
  </si>
  <si>
    <t>TOCA</t>
  </si>
  <si>
    <t>SAN JOAQUIN</t>
  </si>
  <si>
    <t>EL GUACAMAYO</t>
  </si>
  <si>
    <t>CIMITARRA</t>
  </si>
  <si>
    <t>LANDAZURI</t>
  </si>
  <si>
    <t>CHOCO</t>
  </si>
  <si>
    <t>EL CARMEN DE ATRATO</t>
  </si>
  <si>
    <t>ROVIRA</t>
  </si>
  <si>
    <t>ANZOATEGUI</t>
  </si>
  <si>
    <t>PLANADAS</t>
  </si>
  <si>
    <t>SAN JOSE DEL FRAGUA</t>
  </si>
  <si>
    <t>EL PAUJIL</t>
  </si>
  <si>
    <t>NATAGAIMA</t>
  </si>
  <si>
    <t>RONCESVALLES</t>
  </si>
  <si>
    <t>GUTIERREZ</t>
  </si>
  <si>
    <t>CARMEN DE CARUPA</t>
  </si>
  <si>
    <t>LA JAGUA DE IBIRICO</t>
  </si>
  <si>
    <t>EL BAGRE</t>
  </si>
  <si>
    <t>PUERTO BOYACA</t>
  </si>
  <si>
    <t>PALMAR</t>
  </si>
  <si>
    <t>HATO</t>
  </si>
  <si>
    <t>ENCISO</t>
  </si>
  <si>
    <t>CAMPAMENTO</t>
  </si>
  <si>
    <t>PELAYA</t>
  </si>
  <si>
    <t>SURCOLOMBIANA DE GAS S.A. E.S.P.</t>
  </si>
  <si>
    <t>HUILA</t>
  </si>
  <si>
    <t>ACEVEDO</t>
  </si>
  <si>
    <t>LA ARGENTINA</t>
  </si>
  <si>
    <t>ELIAS</t>
  </si>
  <si>
    <t>IQUIRA</t>
  </si>
  <si>
    <t>ISNOS</t>
  </si>
  <si>
    <t>OPORAPA</t>
  </si>
  <si>
    <t>NATAGA</t>
  </si>
  <si>
    <t>COLOMBIA</t>
  </si>
  <si>
    <t>PALESTINA</t>
  </si>
  <si>
    <t>SALADOBLANCO</t>
  </si>
  <si>
    <t>SAN AGUSTIN</t>
  </si>
  <si>
    <t>Corresponde al Centros Poblados de Obando y El Palmar - Municipio de San Agustin</t>
  </si>
  <si>
    <t>CAUCA</t>
  </si>
  <si>
    <t>INZA</t>
  </si>
  <si>
    <t>PAEZ</t>
  </si>
  <si>
    <t>Se encuentran incluidos los Centros Poblados de Belalcazar, Itaibe y Rio Chiquito.</t>
  </si>
  <si>
    <t>PITAL</t>
  </si>
  <si>
    <t>La informacion corresponde al Centro Poblado El Socorro y Llano de la Virgen.</t>
  </si>
  <si>
    <t>ALTAMIRA</t>
  </si>
  <si>
    <t>Mercado especial conformado por Centros Polbados Carmen y Mirador en el Municipio de Oporapa</t>
  </si>
  <si>
    <t>Mercado especial conformado por Centros Polbados de los Municipios de San Agustin, Pital, Palestina, Colombia e Isnos en el Depto del Huila e Inza en el Depto del Cauca</t>
  </si>
  <si>
    <t>Mercado especial conformado por Centros Polbados de los Municipios de Pital, Acevedo, Isnos, Suaza, Saladoblanco y Elias en el Depto del Huila</t>
  </si>
  <si>
    <t>Mercado especial conformado por Centros Polbados de los Municipios de Agrado, Guadalupe, Pitalito y Timana en el Depto del Huila</t>
  </si>
  <si>
    <t>SUAZA</t>
  </si>
  <si>
    <t>PITALITO</t>
  </si>
  <si>
    <t>Mercado especial conformado por el Centro Polbado La Laguna, Municipio de Pitalito en el Depto del Huila</t>
  </si>
  <si>
    <t>AGRADO</t>
  </si>
  <si>
    <t>Mercado especial conformado por los Centro Poblados de Astillero, La Maria, Granadillo y Alto Buenavista del Municipio de Agrado; La Carbona en el  Municipio de Acevedo y Las Juntas en el Municipio de Santa Maria en el Depto del Huila</t>
  </si>
  <si>
    <t>TOTAL</t>
  </si>
  <si>
    <t>Número Total de Usuarios Residenciales Conectados por Estrato</t>
  </si>
  <si>
    <t>USUARIOS CONECTADOS CON GLP POR RED</t>
  </si>
  <si>
    <t>No. USUARIOS</t>
  </si>
  <si>
    <t>PORCENTAJE DE PARTICIPACIÓN EN EL TOTAL DE USUARIOS CONECTADOS</t>
  </si>
  <si>
    <t>E1</t>
  </si>
  <si>
    <t>E2</t>
  </si>
  <si>
    <t>E3</t>
  </si>
  <si>
    <t>E4</t>
  </si>
  <si>
    <t>E5</t>
  </si>
  <si>
    <t>E6</t>
  </si>
  <si>
    <t>Residenciales</t>
  </si>
  <si>
    <t>Comerciales</t>
  </si>
  <si>
    <t>Industriales</t>
  </si>
  <si>
    <t>TOTAL USUARIOS CONECTADOS CON GLP POR RED</t>
  </si>
  <si>
    <t xml:space="preserve">*NOTA: EMPRESAS PUBLICAS DEL QUINDÌO S.A ESP  y JADAPE S.A S ESP no cumplieron con el envío del reporte de cobertura actualizada del servicio. Se toma la información reportada al 30 de septiembre de 2021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</si>
</sst>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\ _€_-;\-* #,##0\ _€_-;_-* &quot;-&quot;??\ _€_-;_-@_-"/>
    <numFmt numFmtId="165" formatCode="_(* #,##0_);_(* \(#,##0\);_(* &quot;-&quot;??_);_(@_)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CC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 applyProtection="1"/>
    <xf numFmtId="0" fontId="3" fillId="0" borderId="1" xfId="0" applyFont="1" applyFill="1" applyBorder="1" applyAlignment="1" applyProtection="1">
      <protection locked="0"/>
    </xf>
    <xf numFmtId="0" fontId="3" fillId="0" borderId="1" xfId="0" applyFont="1" applyFill="1" applyBorder="1" applyProtection="1">
      <protection locked="0"/>
    </xf>
    <xf numFmtId="37" fontId="3" fillId="0" borderId="1" xfId="3" applyNumberFormat="1" applyFont="1" applyFill="1" applyBorder="1" applyAlignment="1" applyProtection="1">
      <alignment horizontal="right"/>
      <protection locked="0"/>
    </xf>
    <xf numFmtId="37" fontId="3" fillId="0" borderId="1" xfId="0" applyNumberFormat="1" applyFont="1" applyFill="1" applyBorder="1"/>
    <xf numFmtId="37" fontId="3" fillId="0" borderId="1" xfId="3" applyNumberFormat="1" applyFont="1" applyFill="1" applyBorder="1" applyAlignment="1" applyProtection="1">
      <alignment horizontal="right"/>
    </xf>
    <xf numFmtId="10" fontId="3" fillId="0" borderId="1" xfId="3" applyNumberFormat="1" applyFont="1" applyFill="1" applyBorder="1" applyAlignment="1" applyProtection="1">
      <alignment horizontal="right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/>
    <xf numFmtId="0" fontId="2" fillId="3" borderId="1" xfId="0" applyFont="1" applyFill="1" applyBorder="1"/>
    <xf numFmtId="0" fontId="4" fillId="3" borderId="1" xfId="0" applyFont="1" applyFill="1" applyBorder="1" applyAlignment="1">
      <alignment horizontal="right" vertical="center" wrapText="1"/>
    </xf>
    <xf numFmtId="164" fontId="4" fillId="3" borderId="1" xfId="0" applyNumberFormat="1" applyFont="1" applyFill="1" applyBorder="1" applyAlignment="1">
      <alignment horizontal="right" vertical="center" wrapText="1"/>
    </xf>
    <xf numFmtId="10" fontId="2" fillId="4" borderId="1" xfId="2" applyNumberFormat="1" applyFont="1" applyFill="1" applyBorder="1" applyAlignment="1">
      <alignment horizontal="right" vertical="center" wrapText="1"/>
    </xf>
    <xf numFmtId="0" fontId="3" fillId="5" borderId="1" xfId="0" applyFont="1" applyFill="1" applyBorder="1"/>
    <xf numFmtId="0" fontId="3" fillId="5" borderId="1" xfId="0" applyFont="1" applyFill="1" applyBorder="1" applyProtection="1"/>
    <xf numFmtId="37" fontId="3" fillId="5" borderId="1" xfId="1" applyNumberFormat="1" applyFont="1" applyFill="1" applyBorder="1" applyAlignment="1" applyProtection="1">
      <alignment horizontal="right"/>
      <protection locked="0"/>
    </xf>
    <xf numFmtId="37" fontId="3" fillId="5" borderId="1" xfId="0" applyNumberFormat="1" applyFont="1" applyFill="1" applyBorder="1"/>
    <xf numFmtId="37" fontId="3" fillId="5" borderId="1" xfId="1" applyNumberFormat="1" applyFont="1" applyFill="1" applyBorder="1" applyAlignment="1" applyProtection="1">
      <alignment horizontal="right"/>
    </xf>
    <xf numFmtId="10" fontId="3" fillId="5" borderId="1" xfId="1" applyNumberFormat="1" applyFont="1" applyFill="1" applyBorder="1" applyAlignment="1" applyProtection="1">
      <alignment horizontal="right"/>
    </xf>
    <xf numFmtId="0" fontId="3" fillId="5" borderId="1" xfId="0" applyFont="1" applyFill="1" applyBorder="1" applyProtection="1">
      <protection locked="0"/>
    </xf>
    <xf numFmtId="37" fontId="3" fillId="5" borderId="1" xfId="3" applyNumberFormat="1" applyFont="1" applyFill="1" applyBorder="1" applyAlignment="1" applyProtection="1">
      <alignment horizontal="right"/>
      <protection locked="0"/>
    </xf>
    <xf numFmtId="37" fontId="3" fillId="5" borderId="1" xfId="3" applyNumberFormat="1" applyFont="1" applyFill="1" applyBorder="1" applyAlignment="1" applyProtection="1">
      <alignment horizontal="right"/>
    </xf>
    <xf numFmtId="10" fontId="3" fillId="5" borderId="1" xfId="3" applyNumberFormat="1" applyFont="1" applyFill="1" applyBorder="1" applyAlignment="1" applyProtection="1">
      <alignment horizontal="right"/>
    </xf>
    <xf numFmtId="10" fontId="3" fillId="5" borderId="2" xfId="3" applyNumberFormat="1" applyFont="1" applyFill="1" applyBorder="1" applyAlignment="1" applyProtection="1">
      <alignment horizontal="right"/>
    </xf>
    <xf numFmtId="10" fontId="2" fillId="4" borderId="2" xfId="2" applyNumberFormat="1" applyFont="1" applyFill="1" applyBorder="1" applyAlignment="1">
      <alignment horizontal="right" vertical="center" wrapText="1"/>
    </xf>
    <xf numFmtId="0" fontId="3" fillId="0" borderId="1" xfId="0" applyFont="1" applyFill="1" applyBorder="1"/>
    <xf numFmtId="0" fontId="3" fillId="0" borderId="1" xfId="0" applyFont="1" applyFill="1" applyBorder="1" applyProtection="1"/>
    <xf numFmtId="37" fontId="3" fillId="0" borderId="1" xfId="0" applyNumberFormat="1" applyFont="1" applyBorder="1"/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Border="1"/>
    <xf numFmtId="0" fontId="3" fillId="0" borderId="2" xfId="0" applyFont="1" applyFill="1" applyBorder="1" applyProtection="1"/>
    <xf numFmtId="0" fontId="3" fillId="0" borderId="3" xfId="0" applyFont="1" applyFill="1" applyBorder="1" applyProtection="1"/>
    <xf numFmtId="10" fontId="3" fillId="0" borderId="4" xfId="3" applyNumberFormat="1" applyFont="1" applyFill="1" applyBorder="1" applyAlignment="1" applyProtection="1">
      <alignment horizontal="right"/>
    </xf>
    <xf numFmtId="0" fontId="5" fillId="0" borderId="1" xfId="0" applyFont="1" applyFill="1" applyBorder="1"/>
    <xf numFmtId="3" fontId="3" fillId="0" borderId="1" xfId="0" applyNumberFormat="1" applyFont="1" applyFill="1" applyBorder="1"/>
    <xf numFmtId="37" fontId="3" fillId="0" borderId="1" xfId="1" applyNumberFormat="1" applyFont="1" applyFill="1" applyBorder="1" applyAlignment="1" applyProtection="1">
      <alignment horizontal="right"/>
      <protection locked="0"/>
    </xf>
    <xf numFmtId="37" fontId="3" fillId="0" borderId="4" xfId="1" applyNumberFormat="1" applyFont="1" applyFill="1" applyBorder="1" applyAlignment="1" applyProtection="1">
      <alignment horizontal="right"/>
      <protection locked="0"/>
    </xf>
    <xf numFmtId="10" fontId="3" fillId="0" borderId="2" xfId="1" applyNumberFormat="1" applyFont="1" applyFill="1" applyBorder="1" applyAlignment="1" applyProtection="1">
      <alignment horizontal="right"/>
    </xf>
    <xf numFmtId="37" fontId="3" fillId="0" borderId="5" xfId="1" applyNumberFormat="1" applyFont="1" applyFill="1" applyBorder="1" applyAlignment="1" applyProtection="1">
      <alignment horizontal="right"/>
      <protection locked="0"/>
    </xf>
    <xf numFmtId="37" fontId="3" fillId="0" borderId="2" xfId="1" applyNumberFormat="1" applyFont="1" applyFill="1" applyBorder="1" applyAlignment="1" applyProtection="1">
      <alignment horizontal="right"/>
      <protection locked="0"/>
    </xf>
    <xf numFmtId="164" fontId="4" fillId="3" borderId="2" xfId="0" applyNumberFormat="1" applyFont="1" applyFill="1" applyBorder="1" applyAlignment="1">
      <alignment horizontal="right"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164" fontId="5" fillId="0" borderId="2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3" fillId="5" borderId="6" xfId="0" applyFont="1" applyFill="1" applyBorder="1" applyProtection="1">
      <protection locked="0"/>
    </xf>
    <xf numFmtId="0" fontId="3" fillId="0" borderId="1" xfId="0" applyFont="1" applyFill="1" applyBorder="1" applyAlignment="1">
      <alignment horizontal="left"/>
    </xf>
    <xf numFmtId="164" fontId="5" fillId="0" borderId="1" xfId="0" applyNumberFormat="1" applyFont="1" applyFill="1" applyBorder="1" applyAlignment="1">
      <alignment horizontal="left" vertical="center" wrapText="1"/>
    </xf>
    <xf numFmtId="10" fontId="3" fillId="0" borderId="1" xfId="2" applyNumberFormat="1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3" fillId="0" borderId="6" xfId="0" applyFont="1" applyFill="1" applyBorder="1" applyProtection="1">
      <protection locked="0"/>
    </xf>
    <xf numFmtId="0" fontId="5" fillId="5" borderId="1" xfId="0" applyFont="1" applyFill="1" applyBorder="1" applyAlignment="1">
      <alignment horizontal="left" vertical="center" wrapText="1"/>
    </xf>
    <xf numFmtId="164" fontId="5" fillId="5" borderId="1" xfId="0" applyNumberFormat="1" applyFont="1" applyFill="1" applyBorder="1" applyAlignment="1">
      <alignment horizontal="left" vertical="center" wrapText="1"/>
    </xf>
    <xf numFmtId="164" fontId="5" fillId="5" borderId="1" xfId="0" applyNumberFormat="1" applyFont="1" applyFill="1" applyBorder="1" applyAlignment="1">
      <alignment horizontal="right" vertical="center" wrapText="1"/>
    </xf>
    <xf numFmtId="10" fontId="3" fillId="5" borderId="1" xfId="2" applyNumberFormat="1" applyFont="1" applyFill="1" applyBorder="1" applyAlignment="1">
      <alignment horizontal="right" vertical="center" wrapText="1"/>
    </xf>
    <xf numFmtId="0" fontId="4" fillId="5" borderId="6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/>
    </xf>
    <xf numFmtId="164" fontId="5" fillId="3" borderId="1" xfId="0" applyNumberFormat="1" applyFont="1" applyFill="1" applyBorder="1" applyAlignment="1">
      <alignment horizontal="right" vertical="center" wrapText="1"/>
    </xf>
    <xf numFmtId="0" fontId="3" fillId="0" borderId="2" xfId="0" applyFont="1" applyFill="1" applyBorder="1" applyProtection="1">
      <protection locked="0"/>
    </xf>
    <xf numFmtId="10" fontId="3" fillId="4" borderId="1" xfId="2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 applyProtection="1">
      <alignment horizontal="left"/>
      <protection locked="0"/>
    </xf>
    <xf numFmtId="0" fontId="4" fillId="2" borderId="2" xfId="0" applyFont="1" applyFill="1" applyBorder="1" applyAlignment="1">
      <alignment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10" fontId="2" fillId="2" borderId="1" xfId="2" applyNumberFormat="1" applyFont="1" applyFill="1" applyBorder="1" applyAlignment="1">
      <alignment horizontal="righ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5" fontId="3" fillId="0" borderId="0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/>
    </xf>
    <xf numFmtId="165" fontId="3" fillId="0" borderId="2" xfId="0" applyNumberFormat="1" applyFont="1" applyBorder="1" applyAlignment="1">
      <alignment horizontal="left" vertical="center" wrapText="1"/>
    </xf>
    <xf numFmtId="166" fontId="3" fillId="0" borderId="15" xfId="2" applyNumberFormat="1" applyFont="1" applyBorder="1" applyAlignment="1">
      <alignment horizontal="right" vertical="center" wrapText="1"/>
    </xf>
    <xf numFmtId="165" fontId="3" fillId="0" borderId="16" xfId="0" applyNumberFormat="1" applyFont="1" applyBorder="1" applyAlignment="1">
      <alignment horizontal="left" vertical="center" wrapText="1"/>
    </xf>
    <xf numFmtId="165" fontId="3" fillId="0" borderId="17" xfId="0" applyNumberFormat="1" applyFont="1" applyBorder="1" applyAlignment="1">
      <alignment horizontal="left" vertical="center" wrapText="1"/>
    </xf>
    <xf numFmtId="165" fontId="3" fillId="0" borderId="18" xfId="0" applyNumberFormat="1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165" fontId="3" fillId="0" borderId="1" xfId="0" applyNumberFormat="1" applyFont="1" applyBorder="1" applyAlignment="1">
      <alignment horizontal="left" vertical="center" wrapText="1"/>
    </xf>
    <xf numFmtId="166" fontId="3" fillId="0" borderId="20" xfId="2" applyNumberFormat="1" applyFont="1" applyBorder="1" applyAlignment="1">
      <alignment horizontal="right" vertical="center" wrapText="1"/>
    </xf>
    <xf numFmtId="166" fontId="3" fillId="0" borderId="21" xfId="0" applyNumberFormat="1" applyFont="1" applyBorder="1" applyAlignment="1">
      <alignment horizontal="right" vertical="center" wrapText="1"/>
    </xf>
    <xf numFmtId="166" fontId="3" fillId="0" borderId="22" xfId="0" applyNumberFormat="1" applyFont="1" applyBorder="1" applyAlignment="1">
      <alignment horizontal="right" vertical="center" wrapText="1"/>
    </xf>
    <xf numFmtId="166" fontId="3" fillId="0" borderId="23" xfId="0" applyNumberFormat="1" applyFont="1" applyBorder="1" applyAlignment="1">
      <alignment horizontal="right" vertical="center" wrapText="1"/>
    </xf>
    <xf numFmtId="0" fontId="3" fillId="0" borderId="24" xfId="0" applyFont="1" applyBorder="1" applyAlignment="1">
      <alignment horizontal="left" vertical="center" wrapText="1"/>
    </xf>
    <xf numFmtId="165" fontId="3" fillId="0" borderId="25" xfId="0" applyNumberFormat="1" applyFont="1" applyBorder="1" applyAlignment="1">
      <alignment horizontal="left" vertical="center" wrapText="1"/>
    </xf>
    <xf numFmtId="166" fontId="3" fillId="0" borderId="26" xfId="2" applyNumberFormat="1" applyFont="1" applyBorder="1" applyAlignment="1">
      <alignment horizontal="right" vertical="center" wrapText="1"/>
    </xf>
    <xf numFmtId="0" fontId="2" fillId="2" borderId="8" xfId="0" applyFont="1" applyFill="1" applyBorder="1" applyAlignment="1">
      <alignment horizontal="left" vertical="center" wrapText="1"/>
    </xf>
    <xf numFmtId="165" fontId="2" fillId="2" borderId="9" xfId="0" applyNumberFormat="1" applyFont="1" applyFill="1" applyBorder="1" applyAlignment="1">
      <alignment horizontal="left" vertical="center" wrapText="1"/>
    </xf>
    <xf numFmtId="166" fontId="2" fillId="2" borderId="10" xfId="2" applyNumberFormat="1" applyFont="1" applyFill="1" applyBorder="1" applyAlignment="1">
      <alignment horizontal="right" vertical="center" wrapText="1"/>
    </xf>
    <xf numFmtId="0" fontId="3" fillId="0" borderId="0" xfId="0" applyFont="1" applyBorder="1" applyAlignment="1">
      <alignment horizontal="left" vertical="center" wrapText="1"/>
    </xf>
  </cellXfs>
  <cellStyles count="4">
    <cellStyle name="Millares" xfId="1" builtinId="3"/>
    <cellStyle name="Millares 2" xf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1690687</xdr:colOff>
      <xdr:row>0</xdr:row>
      <xdr:rowOff>142875</xdr:rowOff>
    </xdr:from>
    <xdr:to>
      <xdr:col>18</xdr:col>
      <xdr:colOff>1690687</xdr:colOff>
      <xdr:row>10</xdr:row>
      <xdr:rowOff>105165</xdr:rowOff>
    </xdr:to>
    <xdr:pic>
      <xdr:nvPicPr>
        <xdr:cNvPr id="2" name="2 Imagen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912637" y="142875"/>
          <a:ext cx="0" cy="1810140"/>
        </a:xfrm>
        <a:prstGeom prst="rect">
          <a:avLst/>
        </a:prstGeom>
      </xdr:spPr>
    </xdr:pic>
    <xdr:clientData/>
  </xdr:twoCellAnchor>
  <xdr:twoCellAnchor editAs="oneCell">
    <xdr:from>
      <xdr:col>18</xdr:col>
      <xdr:colOff>1690687</xdr:colOff>
      <xdr:row>0</xdr:row>
      <xdr:rowOff>142875</xdr:rowOff>
    </xdr:from>
    <xdr:to>
      <xdr:col>18</xdr:col>
      <xdr:colOff>1690687</xdr:colOff>
      <xdr:row>10</xdr:row>
      <xdr:rowOff>105165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912637" y="142875"/>
          <a:ext cx="0" cy="1810140"/>
        </a:xfrm>
        <a:prstGeom prst="rect">
          <a:avLst/>
        </a:prstGeom>
      </xdr:spPr>
    </xdr:pic>
    <xdr:clientData/>
  </xdr:twoCellAnchor>
  <xdr:twoCellAnchor editAs="oneCell">
    <xdr:from>
      <xdr:col>18</xdr:col>
      <xdr:colOff>1690687</xdr:colOff>
      <xdr:row>0</xdr:row>
      <xdr:rowOff>142875</xdr:rowOff>
    </xdr:from>
    <xdr:to>
      <xdr:col>18</xdr:col>
      <xdr:colOff>1690687</xdr:colOff>
      <xdr:row>10</xdr:row>
      <xdr:rowOff>105165</xdr:rowOff>
    </xdr:to>
    <xdr:pic>
      <xdr:nvPicPr>
        <xdr:cNvPr id="4" name="2 Imagen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912637" y="142875"/>
          <a:ext cx="0" cy="1810140"/>
        </a:xfrm>
        <a:prstGeom prst="rect">
          <a:avLst/>
        </a:prstGeom>
      </xdr:spPr>
    </xdr:pic>
    <xdr:clientData/>
  </xdr:twoCellAnchor>
  <xdr:twoCellAnchor editAs="oneCell">
    <xdr:from>
      <xdr:col>18</xdr:col>
      <xdr:colOff>1690687</xdr:colOff>
      <xdr:row>0</xdr:row>
      <xdr:rowOff>142875</xdr:rowOff>
    </xdr:from>
    <xdr:to>
      <xdr:col>18</xdr:col>
      <xdr:colOff>1690687</xdr:colOff>
      <xdr:row>10</xdr:row>
      <xdr:rowOff>105165</xdr:rowOff>
    </xdr:to>
    <xdr:pic>
      <xdr:nvPicPr>
        <xdr:cNvPr id="5" name="2 Imagen">
          <a:extLst>
            <a:ext uri="{FF2B5EF4-FFF2-40B4-BE49-F238E27FC236}">
              <a16:creationId xmlns=""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912637" y="142875"/>
          <a:ext cx="0" cy="1810140"/>
        </a:xfrm>
        <a:prstGeom prst="rect">
          <a:avLst/>
        </a:prstGeom>
      </xdr:spPr>
    </xdr:pic>
    <xdr:clientData/>
  </xdr:twoCellAnchor>
  <xdr:twoCellAnchor editAs="oneCell">
    <xdr:from>
      <xdr:col>1</xdr:col>
      <xdr:colOff>1044574</xdr:colOff>
      <xdr:row>1</xdr:row>
      <xdr:rowOff>109764</xdr:rowOff>
    </xdr:from>
    <xdr:to>
      <xdr:col>1</xdr:col>
      <xdr:colOff>3362325</xdr:colOff>
      <xdr:row>1</xdr:row>
      <xdr:rowOff>485775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9" t="10714" r="3390" b="7352"/>
        <a:stretch/>
      </xdr:blipFill>
      <xdr:spPr>
        <a:xfrm>
          <a:off x="1311274" y="271689"/>
          <a:ext cx="2317751" cy="3760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271"/>
  <sheetViews>
    <sheetView tabSelected="1" workbookViewId="0">
      <selection activeCell="B2" sqref="B2:S2"/>
    </sheetView>
  </sheetViews>
  <sheetFormatPr baseColWidth="10" defaultColWidth="11.42578125" defaultRowHeight="12.75" x14ac:dyDescent="0.2"/>
  <cols>
    <col min="1" max="1" width="4" style="3" bestFit="1" customWidth="1"/>
    <col min="2" max="2" width="53.42578125" style="2" customWidth="1"/>
    <col min="3" max="3" width="21.85546875" style="2" customWidth="1"/>
    <col min="4" max="4" width="26.28515625" style="2" customWidth="1"/>
    <col min="5" max="5" width="15.7109375" style="2" bestFit="1" customWidth="1"/>
    <col min="6" max="6" width="20.7109375" style="2" customWidth="1"/>
    <col min="7" max="7" width="14.42578125" style="2" customWidth="1"/>
    <col min="8" max="8" width="15" style="2" customWidth="1"/>
    <col min="9" max="10" width="13.140625" style="2" customWidth="1"/>
    <col min="11" max="11" width="12.42578125" style="2" customWidth="1"/>
    <col min="12" max="12" width="12" style="2" customWidth="1"/>
    <col min="13" max="13" width="22.7109375" style="2" customWidth="1"/>
    <col min="14" max="15" width="22" style="2" customWidth="1"/>
    <col min="16" max="16" width="25" style="2" bestFit="1" customWidth="1"/>
    <col min="17" max="17" width="16.85546875" style="2" customWidth="1"/>
    <col min="18" max="18" width="17.5703125" style="2" customWidth="1"/>
    <col min="19" max="19" width="48.85546875" style="3" customWidth="1"/>
    <col min="20" max="20" width="3.28515625" style="2" customWidth="1"/>
    <col min="21" max="21" width="11.42578125" style="2"/>
    <col min="22" max="22" width="17.5703125" style="3" bestFit="1" customWidth="1"/>
    <col min="23" max="23" width="45.7109375" style="3" customWidth="1"/>
    <col min="24" max="24" width="33.42578125" style="3" customWidth="1"/>
    <col min="25" max="25" width="33" style="3" customWidth="1"/>
    <col min="26" max="16384" width="11.42578125" style="3"/>
  </cols>
  <sheetData>
    <row r="2" spans="2:21" ht="49.5" customHeight="1" x14ac:dyDescent="0.2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4" spans="2:21" ht="60" customHeight="1" x14ac:dyDescent="0.2"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15</v>
      </c>
      <c r="Q4" s="4" t="s">
        <v>16</v>
      </c>
      <c r="R4" s="4" t="s">
        <v>17</v>
      </c>
      <c r="S4" s="5" t="s">
        <v>18</v>
      </c>
    </row>
    <row r="5" spans="2:21" s="15" customFormat="1" ht="15" customHeight="1" x14ac:dyDescent="0.2">
      <c r="B5" s="6" t="s">
        <v>19</v>
      </c>
      <c r="C5" s="7" t="s">
        <v>20</v>
      </c>
      <c r="D5" s="7" t="s">
        <v>21</v>
      </c>
      <c r="E5" s="8">
        <v>4905</v>
      </c>
      <c r="F5" s="8">
        <v>372</v>
      </c>
      <c r="G5" s="8">
        <v>147</v>
      </c>
      <c r="H5" s="9">
        <v>142</v>
      </c>
      <c r="I5" s="9">
        <v>0</v>
      </c>
      <c r="J5" s="9">
        <v>0</v>
      </c>
      <c r="K5" s="10">
        <v>0</v>
      </c>
      <c r="L5" s="10">
        <v>0</v>
      </c>
      <c r="M5" s="11">
        <f>+SUM(G5:L5)</f>
        <v>289</v>
      </c>
      <c r="N5" s="10">
        <v>0</v>
      </c>
      <c r="O5" s="10">
        <v>1</v>
      </c>
      <c r="P5" s="12">
        <f>M5+N5+O5</f>
        <v>290</v>
      </c>
      <c r="Q5" s="13">
        <v>7.5433231396534142E-2</v>
      </c>
      <c r="R5" s="13">
        <v>5.7900101936799182E-2</v>
      </c>
      <c r="S5" s="9" t="s">
        <v>22</v>
      </c>
      <c r="T5" s="14"/>
      <c r="U5" s="14"/>
    </row>
    <row r="6" spans="2:21" s="15" customFormat="1" ht="15" customHeight="1" x14ac:dyDescent="0.2">
      <c r="B6" s="16" t="s">
        <v>23</v>
      </c>
      <c r="C6" s="17"/>
      <c r="D6" s="17"/>
      <c r="E6" s="18">
        <f>+SUM(E5)</f>
        <v>4905</v>
      </c>
      <c r="F6" s="18">
        <f t="shared" ref="F6:P6" si="0">+SUM(F5)</f>
        <v>372</v>
      </c>
      <c r="G6" s="18">
        <f t="shared" si="0"/>
        <v>147</v>
      </c>
      <c r="H6" s="18">
        <f t="shared" si="0"/>
        <v>142</v>
      </c>
      <c r="I6" s="18">
        <f t="shared" si="0"/>
        <v>0</v>
      </c>
      <c r="J6" s="18">
        <f t="shared" si="0"/>
        <v>0</v>
      </c>
      <c r="K6" s="18">
        <f t="shared" si="0"/>
        <v>0</v>
      </c>
      <c r="L6" s="18">
        <f t="shared" si="0"/>
        <v>0</v>
      </c>
      <c r="M6" s="18">
        <f t="shared" ref="M6:M99" si="1">SUM(G6:L6)</f>
        <v>289</v>
      </c>
      <c r="N6" s="18">
        <f t="shared" si="0"/>
        <v>0</v>
      </c>
      <c r="O6" s="18">
        <f t="shared" si="0"/>
        <v>1</v>
      </c>
      <c r="P6" s="18">
        <f t="shared" si="0"/>
        <v>290</v>
      </c>
      <c r="Q6" s="19">
        <f>IFERROR(F6/E6,0)</f>
        <v>7.5840978593272171E-2</v>
      </c>
      <c r="R6" s="19">
        <f>+IFERROR(M6/E6,0)</f>
        <v>5.891946992864424E-2</v>
      </c>
      <c r="S6" s="17"/>
      <c r="T6" s="14"/>
      <c r="U6" s="14"/>
    </row>
    <row r="7" spans="2:21" s="15" customFormat="1" ht="15" customHeight="1" x14ac:dyDescent="0.2">
      <c r="B7" s="20" t="s">
        <v>24</v>
      </c>
      <c r="C7" s="21" t="s">
        <v>25</v>
      </c>
      <c r="D7" s="21" t="s">
        <v>26</v>
      </c>
      <c r="E7" s="22">
        <v>566</v>
      </c>
      <c r="F7" s="22">
        <v>550</v>
      </c>
      <c r="G7" s="22">
        <v>211</v>
      </c>
      <c r="H7" s="22">
        <v>0</v>
      </c>
      <c r="I7" s="22">
        <v>0</v>
      </c>
      <c r="J7" s="22">
        <v>1</v>
      </c>
      <c r="K7" s="22">
        <v>0</v>
      </c>
      <c r="L7" s="22">
        <v>0</v>
      </c>
      <c r="M7" s="23">
        <f t="shared" si="1"/>
        <v>212</v>
      </c>
      <c r="N7" s="22">
        <v>0</v>
      </c>
      <c r="O7" s="22">
        <v>0</v>
      </c>
      <c r="P7" s="24">
        <v>212</v>
      </c>
      <c r="Q7" s="25">
        <f>F7/E7</f>
        <v>0.9717314487632509</v>
      </c>
      <c r="R7" s="25">
        <f>M7/E7</f>
        <v>0.37455830388692579</v>
      </c>
      <c r="S7" s="26" t="s">
        <v>27</v>
      </c>
      <c r="T7" s="14"/>
      <c r="U7" s="14"/>
    </row>
    <row r="8" spans="2:21" s="15" customFormat="1" ht="15" customHeight="1" x14ac:dyDescent="0.2">
      <c r="B8" s="16" t="s">
        <v>23</v>
      </c>
      <c r="C8" s="17"/>
      <c r="D8" s="17"/>
      <c r="E8" s="18">
        <f>+SUM(E7)</f>
        <v>566</v>
      </c>
      <c r="F8" s="18">
        <f t="shared" ref="F8:L8" si="2">+SUM(F7)</f>
        <v>550</v>
      </c>
      <c r="G8" s="18">
        <f t="shared" si="2"/>
        <v>211</v>
      </c>
      <c r="H8" s="18">
        <f t="shared" si="2"/>
        <v>0</v>
      </c>
      <c r="I8" s="18">
        <f t="shared" si="2"/>
        <v>0</v>
      </c>
      <c r="J8" s="18">
        <f t="shared" si="2"/>
        <v>1</v>
      </c>
      <c r="K8" s="18">
        <f t="shared" si="2"/>
        <v>0</v>
      </c>
      <c r="L8" s="18">
        <f t="shared" si="2"/>
        <v>0</v>
      </c>
      <c r="M8" s="18">
        <f t="shared" si="1"/>
        <v>212</v>
      </c>
      <c r="N8" s="18">
        <f>+SUM(N7)</f>
        <v>0</v>
      </c>
      <c r="O8" s="18">
        <f>+SUM(O7)</f>
        <v>0</v>
      </c>
      <c r="P8" s="18">
        <f>+SUM(P7)</f>
        <v>212</v>
      </c>
      <c r="Q8" s="19">
        <f>IFERROR(F8/E8,0)</f>
        <v>0.9717314487632509</v>
      </c>
      <c r="R8" s="19">
        <f>+IFERROR(M8/E8,0)</f>
        <v>0.37455830388692579</v>
      </c>
      <c r="S8" s="17"/>
      <c r="T8" s="14"/>
      <c r="U8" s="14"/>
    </row>
    <row r="9" spans="2:21" s="15" customFormat="1" ht="15" customHeight="1" x14ac:dyDescent="0.2">
      <c r="B9" s="20" t="s">
        <v>28</v>
      </c>
      <c r="C9" s="21" t="s">
        <v>29</v>
      </c>
      <c r="D9" s="21" t="s">
        <v>30</v>
      </c>
      <c r="E9" s="26">
        <v>1600</v>
      </c>
      <c r="F9" s="26">
        <v>800</v>
      </c>
      <c r="G9" s="26">
        <v>65</v>
      </c>
      <c r="H9" s="26">
        <v>406</v>
      </c>
      <c r="I9" s="26">
        <v>1</v>
      </c>
      <c r="J9" s="26">
        <v>0</v>
      </c>
      <c r="K9" s="27">
        <v>0</v>
      </c>
      <c r="L9" s="27">
        <v>0</v>
      </c>
      <c r="M9" s="23">
        <f t="shared" si="1"/>
        <v>472</v>
      </c>
      <c r="N9" s="27">
        <v>0</v>
      </c>
      <c r="O9" s="27">
        <v>0</v>
      </c>
      <c r="P9" s="28">
        <v>472</v>
      </c>
      <c r="Q9" s="29">
        <v>0.5</v>
      </c>
      <c r="R9" s="29">
        <v>0.29499999999999998</v>
      </c>
      <c r="S9" s="20"/>
      <c r="T9" s="14"/>
      <c r="U9" s="14"/>
    </row>
    <row r="10" spans="2:21" s="15" customFormat="1" ht="15" customHeight="1" x14ac:dyDescent="0.2">
      <c r="B10" s="20" t="s">
        <v>28</v>
      </c>
      <c r="C10" s="21" t="s">
        <v>29</v>
      </c>
      <c r="D10" s="21" t="s">
        <v>31</v>
      </c>
      <c r="E10" s="26">
        <v>450</v>
      </c>
      <c r="F10" s="26">
        <v>230</v>
      </c>
      <c r="G10" s="26">
        <v>0</v>
      </c>
      <c r="H10" s="26">
        <v>11</v>
      </c>
      <c r="I10" s="26">
        <v>0</v>
      </c>
      <c r="J10" s="26">
        <v>0</v>
      </c>
      <c r="K10" s="27">
        <v>0</v>
      </c>
      <c r="L10" s="27">
        <v>0</v>
      </c>
      <c r="M10" s="23">
        <f t="shared" si="1"/>
        <v>11</v>
      </c>
      <c r="N10" s="27">
        <v>0</v>
      </c>
      <c r="O10" s="27">
        <v>0</v>
      </c>
      <c r="P10" s="28">
        <v>11</v>
      </c>
      <c r="Q10" s="30">
        <v>0.51111111111111107</v>
      </c>
      <c r="R10" s="30">
        <v>2.4444444444444446E-2</v>
      </c>
      <c r="S10" s="20"/>
      <c r="T10" s="14"/>
      <c r="U10" s="14"/>
    </row>
    <row r="11" spans="2:21" s="15" customFormat="1" ht="15" customHeight="1" x14ac:dyDescent="0.2">
      <c r="B11" s="20" t="s">
        <v>28</v>
      </c>
      <c r="C11" s="21" t="s">
        <v>29</v>
      </c>
      <c r="D11" s="21" t="s">
        <v>32</v>
      </c>
      <c r="E11" s="26">
        <v>700</v>
      </c>
      <c r="F11" s="26">
        <v>600</v>
      </c>
      <c r="G11" s="26">
        <v>94</v>
      </c>
      <c r="H11" s="26">
        <v>251</v>
      </c>
      <c r="I11" s="26">
        <v>17</v>
      </c>
      <c r="J11" s="26">
        <v>0</v>
      </c>
      <c r="K11" s="27">
        <v>0</v>
      </c>
      <c r="L11" s="27">
        <v>0</v>
      </c>
      <c r="M11" s="23">
        <f t="shared" si="1"/>
        <v>362</v>
      </c>
      <c r="N11" s="27">
        <v>0</v>
      </c>
      <c r="O11" s="27">
        <v>0</v>
      </c>
      <c r="P11" s="28">
        <v>362</v>
      </c>
      <c r="Q11" s="30">
        <v>0.8571428571428571</v>
      </c>
      <c r="R11" s="30">
        <v>0.51714285714285713</v>
      </c>
      <c r="S11" s="20"/>
      <c r="T11" s="14"/>
      <c r="U11" s="14"/>
    </row>
    <row r="12" spans="2:21" s="15" customFormat="1" ht="15" customHeight="1" x14ac:dyDescent="0.2">
      <c r="B12" s="20" t="s">
        <v>28</v>
      </c>
      <c r="C12" s="21" t="s">
        <v>29</v>
      </c>
      <c r="D12" s="21" t="s">
        <v>33</v>
      </c>
      <c r="E12" s="26">
        <v>450</v>
      </c>
      <c r="F12" s="26">
        <v>300</v>
      </c>
      <c r="G12" s="26">
        <v>4</v>
      </c>
      <c r="H12" s="26">
        <v>177</v>
      </c>
      <c r="I12" s="26">
        <v>0</v>
      </c>
      <c r="J12" s="26">
        <v>0</v>
      </c>
      <c r="K12" s="27">
        <v>0</v>
      </c>
      <c r="L12" s="27">
        <v>0</v>
      </c>
      <c r="M12" s="23">
        <f t="shared" si="1"/>
        <v>181</v>
      </c>
      <c r="N12" s="27">
        <v>0</v>
      </c>
      <c r="O12" s="27">
        <v>0</v>
      </c>
      <c r="P12" s="28">
        <v>181</v>
      </c>
      <c r="Q12" s="30">
        <v>0.66666666666666663</v>
      </c>
      <c r="R12" s="30">
        <v>0.4022222222222222</v>
      </c>
      <c r="S12" s="20" t="s">
        <v>34</v>
      </c>
      <c r="T12" s="14"/>
      <c r="U12" s="14"/>
    </row>
    <row r="13" spans="2:21" s="15" customFormat="1" ht="18.75" customHeight="1" x14ac:dyDescent="0.2">
      <c r="B13" s="16" t="s">
        <v>23</v>
      </c>
      <c r="C13" s="17"/>
      <c r="D13" s="17"/>
      <c r="E13" s="18">
        <f>+SUM(E9:E12)</f>
        <v>3200</v>
      </c>
      <c r="F13" s="18">
        <f t="shared" ref="F13:P13" si="3">+SUM(F9:F12)</f>
        <v>1930</v>
      </c>
      <c r="G13" s="18">
        <f t="shared" si="3"/>
        <v>163</v>
      </c>
      <c r="H13" s="18">
        <f t="shared" si="3"/>
        <v>845</v>
      </c>
      <c r="I13" s="18">
        <f t="shared" si="3"/>
        <v>18</v>
      </c>
      <c r="J13" s="18">
        <f t="shared" si="3"/>
        <v>0</v>
      </c>
      <c r="K13" s="18">
        <f t="shared" si="3"/>
        <v>0</v>
      </c>
      <c r="L13" s="18">
        <f t="shared" si="3"/>
        <v>0</v>
      </c>
      <c r="M13" s="18">
        <f>+SUM(M9:M12)</f>
        <v>1026</v>
      </c>
      <c r="N13" s="18">
        <f t="shared" si="3"/>
        <v>0</v>
      </c>
      <c r="O13" s="18">
        <f t="shared" si="3"/>
        <v>0</v>
      </c>
      <c r="P13" s="18">
        <f t="shared" si="3"/>
        <v>1026</v>
      </c>
      <c r="Q13" s="31">
        <f>IFERROR(F13/E13,0)</f>
        <v>0.60312500000000002</v>
      </c>
      <c r="R13" s="31">
        <f>+IFERROR(M13/E13,0)</f>
        <v>0.32062499999999999</v>
      </c>
      <c r="S13" s="17"/>
      <c r="T13" s="14"/>
      <c r="U13" s="14"/>
    </row>
    <row r="14" spans="2:21" s="15" customFormat="1" ht="15" customHeight="1" x14ac:dyDescent="0.2">
      <c r="B14" s="32" t="s">
        <v>35</v>
      </c>
      <c r="C14" s="33" t="s">
        <v>36</v>
      </c>
      <c r="D14" s="33" t="s">
        <v>37</v>
      </c>
      <c r="E14" s="9">
        <v>2139</v>
      </c>
      <c r="F14" s="9">
        <v>1120</v>
      </c>
      <c r="G14" s="9">
        <v>535</v>
      </c>
      <c r="H14" s="9">
        <v>68</v>
      </c>
      <c r="I14" s="9">
        <v>0</v>
      </c>
      <c r="J14" s="9">
        <v>0</v>
      </c>
      <c r="K14" s="10">
        <v>0</v>
      </c>
      <c r="L14" s="10">
        <v>0</v>
      </c>
      <c r="M14" s="34">
        <f>SUM(G14:L14)</f>
        <v>603</v>
      </c>
      <c r="N14" s="10">
        <v>0</v>
      </c>
      <c r="O14" s="10">
        <v>0</v>
      </c>
      <c r="P14" s="12">
        <v>603</v>
      </c>
      <c r="Q14" s="13">
        <v>0.52360916316035533</v>
      </c>
      <c r="R14" s="13">
        <v>0.28190743338008417</v>
      </c>
      <c r="S14" s="35" t="s">
        <v>38</v>
      </c>
      <c r="T14" s="14"/>
      <c r="U14" s="14"/>
    </row>
    <row r="15" spans="2:21" s="15" customFormat="1" ht="15" customHeight="1" x14ac:dyDescent="0.2">
      <c r="B15" s="32" t="s">
        <v>35</v>
      </c>
      <c r="C15" s="33" t="s">
        <v>36</v>
      </c>
      <c r="D15" s="33" t="s">
        <v>39</v>
      </c>
      <c r="E15" s="9">
        <v>2206</v>
      </c>
      <c r="F15" s="9">
        <v>2095</v>
      </c>
      <c r="G15" s="9">
        <v>1214</v>
      </c>
      <c r="H15" s="9">
        <v>386</v>
      </c>
      <c r="I15" s="9">
        <v>6</v>
      </c>
      <c r="J15" s="9">
        <v>0</v>
      </c>
      <c r="K15" s="10">
        <v>0</v>
      </c>
      <c r="L15" s="10">
        <v>0</v>
      </c>
      <c r="M15" s="34">
        <f t="shared" ref="M15:M16" si="4">SUM(G15:L15)</f>
        <v>1606</v>
      </c>
      <c r="N15" s="10">
        <v>1</v>
      </c>
      <c r="O15" s="10">
        <v>0</v>
      </c>
      <c r="P15" s="12">
        <v>1607</v>
      </c>
      <c r="Q15" s="13">
        <v>0.94968268359020858</v>
      </c>
      <c r="R15" s="13">
        <v>0.72801450589301908</v>
      </c>
      <c r="S15" s="35"/>
      <c r="T15" s="14"/>
      <c r="U15" s="14"/>
    </row>
    <row r="16" spans="2:21" s="15" customFormat="1" ht="15" customHeight="1" x14ac:dyDescent="0.2">
      <c r="B16" s="32" t="s">
        <v>35</v>
      </c>
      <c r="C16" s="33" t="s">
        <v>36</v>
      </c>
      <c r="D16" s="33" t="s">
        <v>40</v>
      </c>
      <c r="E16" s="9">
        <v>729</v>
      </c>
      <c r="F16" s="9">
        <v>729</v>
      </c>
      <c r="G16" s="9">
        <v>631</v>
      </c>
      <c r="H16" s="9">
        <v>3</v>
      </c>
      <c r="I16" s="9">
        <v>0</v>
      </c>
      <c r="J16" s="9">
        <v>0</v>
      </c>
      <c r="K16" s="10">
        <v>0</v>
      </c>
      <c r="L16" s="10">
        <v>0</v>
      </c>
      <c r="M16" s="34">
        <f t="shared" si="4"/>
        <v>634</v>
      </c>
      <c r="N16" s="10">
        <v>0</v>
      </c>
      <c r="O16" s="10">
        <v>0</v>
      </c>
      <c r="P16" s="12">
        <v>634</v>
      </c>
      <c r="Q16" s="13">
        <v>1</v>
      </c>
      <c r="R16" s="13">
        <v>0.86968449931412894</v>
      </c>
      <c r="S16" s="32" t="s">
        <v>34</v>
      </c>
      <c r="T16" s="14"/>
      <c r="U16" s="14"/>
    </row>
    <row r="17" spans="2:21" s="15" customFormat="1" ht="18.75" customHeight="1" x14ac:dyDescent="0.2">
      <c r="B17" s="16" t="s">
        <v>23</v>
      </c>
      <c r="C17" s="17"/>
      <c r="D17" s="17"/>
      <c r="E17" s="18">
        <f t="shared" ref="E17:P17" si="5">+SUM(E14:E16)</f>
        <v>5074</v>
      </c>
      <c r="F17" s="18">
        <f t="shared" si="5"/>
        <v>3944</v>
      </c>
      <c r="G17" s="18">
        <f t="shared" si="5"/>
        <v>2380</v>
      </c>
      <c r="H17" s="18">
        <f t="shared" si="5"/>
        <v>457</v>
      </c>
      <c r="I17" s="18">
        <f t="shared" si="5"/>
        <v>6</v>
      </c>
      <c r="J17" s="18">
        <f t="shared" si="5"/>
        <v>0</v>
      </c>
      <c r="K17" s="18">
        <f t="shared" si="5"/>
        <v>0</v>
      </c>
      <c r="L17" s="18">
        <f t="shared" si="5"/>
        <v>0</v>
      </c>
      <c r="M17" s="18">
        <f t="shared" si="5"/>
        <v>2843</v>
      </c>
      <c r="N17" s="18">
        <f t="shared" si="5"/>
        <v>1</v>
      </c>
      <c r="O17" s="18">
        <f t="shared" si="5"/>
        <v>0</v>
      </c>
      <c r="P17" s="18">
        <f t="shared" si="5"/>
        <v>2844</v>
      </c>
      <c r="Q17" s="31">
        <f>IFERROR(F17/E17,0)</f>
        <v>0.77729601891998423</v>
      </c>
      <c r="R17" s="31">
        <f>+IFERROR(M17/E17,0)</f>
        <v>0.56030744974379187</v>
      </c>
      <c r="S17" s="17"/>
      <c r="T17" s="14"/>
      <c r="U17" s="14"/>
    </row>
    <row r="18" spans="2:21" s="15" customFormat="1" ht="15" customHeight="1" x14ac:dyDescent="0.2">
      <c r="B18" s="36" t="s">
        <v>41</v>
      </c>
      <c r="C18" s="37" t="s">
        <v>42</v>
      </c>
      <c r="D18" s="38" t="s">
        <v>43</v>
      </c>
      <c r="E18" s="9">
        <v>1300</v>
      </c>
      <c r="F18" s="9">
        <v>1269</v>
      </c>
      <c r="G18" s="9">
        <v>728</v>
      </c>
      <c r="H18" s="9">
        <v>541</v>
      </c>
      <c r="I18" s="9"/>
      <c r="J18" s="9"/>
      <c r="K18" s="10"/>
      <c r="L18" s="10"/>
      <c r="M18" s="34">
        <f>SUM(G18:L18)</f>
        <v>1269</v>
      </c>
      <c r="N18" s="10">
        <v>0</v>
      </c>
      <c r="O18" s="10">
        <v>0</v>
      </c>
      <c r="P18" s="12">
        <f>SUM(M18:O18)</f>
        <v>1269</v>
      </c>
      <c r="Q18" s="39">
        <v>0.94846153846153847</v>
      </c>
      <c r="R18" s="13">
        <v>0.94846153846153847</v>
      </c>
      <c r="S18" s="9"/>
      <c r="T18" s="14"/>
      <c r="U18" s="14"/>
    </row>
    <row r="19" spans="2:21" s="15" customFormat="1" ht="15" customHeight="1" x14ac:dyDescent="0.2">
      <c r="B19" s="36" t="s">
        <v>41</v>
      </c>
      <c r="C19" s="33" t="s">
        <v>42</v>
      </c>
      <c r="D19" s="33" t="s">
        <v>44</v>
      </c>
      <c r="E19" s="9">
        <v>160</v>
      </c>
      <c r="F19" s="9">
        <v>157</v>
      </c>
      <c r="G19" s="9">
        <v>47</v>
      </c>
      <c r="H19" s="9">
        <v>109</v>
      </c>
      <c r="I19" s="9">
        <v>1</v>
      </c>
      <c r="J19" s="9"/>
      <c r="K19" s="10"/>
      <c r="L19" s="10"/>
      <c r="M19" s="34">
        <f t="shared" ref="M19:M23" si="6">SUM(G19:L19)</f>
        <v>157</v>
      </c>
      <c r="N19" s="10">
        <v>0</v>
      </c>
      <c r="O19" s="10">
        <v>0</v>
      </c>
      <c r="P19" s="12">
        <f t="shared" ref="P19:P23" si="7">SUM(M19:O19)</f>
        <v>157</v>
      </c>
      <c r="Q19" s="39">
        <v>0.96875</v>
      </c>
      <c r="R19" s="13">
        <v>0.96875</v>
      </c>
      <c r="S19" s="9"/>
      <c r="T19" s="14"/>
      <c r="U19" s="14"/>
    </row>
    <row r="20" spans="2:21" s="15" customFormat="1" ht="15" customHeight="1" x14ac:dyDescent="0.2">
      <c r="B20" s="36" t="s">
        <v>41</v>
      </c>
      <c r="C20" s="33" t="s">
        <v>42</v>
      </c>
      <c r="D20" s="33" t="s">
        <v>45</v>
      </c>
      <c r="E20" s="9">
        <v>650</v>
      </c>
      <c r="F20" s="9">
        <v>659</v>
      </c>
      <c r="G20" s="9">
        <v>200</v>
      </c>
      <c r="H20" s="9">
        <v>459</v>
      </c>
      <c r="I20" s="9"/>
      <c r="J20" s="9"/>
      <c r="K20" s="10"/>
      <c r="L20" s="10"/>
      <c r="M20" s="34">
        <f t="shared" si="6"/>
        <v>659</v>
      </c>
      <c r="N20" s="10">
        <v>0</v>
      </c>
      <c r="O20" s="10">
        <v>0</v>
      </c>
      <c r="P20" s="12">
        <f t="shared" si="7"/>
        <v>659</v>
      </c>
      <c r="Q20" s="39">
        <v>0.96307692307692305</v>
      </c>
      <c r="R20" s="13">
        <v>0.96307692307692305</v>
      </c>
      <c r="S20" s="9"/>
      <c r="T20" s="14"/>
      <c r="U20" s="14"/>
    </row>
    <row r="21" spans="2:21" s="15" customFormat="1" ht="15" customHeight="1" x14ac:dyDescent="0.2">
      <c r="B21" s="36" t="s">
        <v>41</v>
      </c>
      <c r="C21" s="33" t="s">
        <v>42</v>
      </c>
      <c r="D21" s="33" t="s">
        <v>46</v>
      </c>
      <c r="E21" s="9">
        <v>1250</v>
      </c>
      <c r="F21" s="9">
        <v>1240</v>
      </c>
      <c r="G21" s="9">
        <v>630</v>
      </c>
      <c r="H21" s="9">
        <v>610</v>
      </c>
      <c r="I21" s="9"/>
      <c r="J21" s="9"/>
      <c r="K21" s="10"/>
      <c r="L21" s="10"/>
      <c r="M21" s="34">
        <f t="shared" si="6"/>
        <v>1240</v>
      </c>
      <c r="N21" s="10">
        <v>0</v>
      </c>
      <c r="O21" s="10">
        <v>0</v>
      </c>
      <c r="P21" s="12">
        <f t="shared" si="7"/>
        <v>1240</v>
      </c>
      <c r="Q21" s="39">
        <v>0.84545454545454546</v>
      </c>
      <c r="R21" s="13">
        <v>0.84545454545454546</v>
      </c>
      <c r="S21" s="9"/>
      <c r="T21" s="14"/>
      <c r="U21" s="14"/>
    </row>
    <row r="22" spans="2:21" s="15" customFormat="1" ht="15" customHeight="1" x14ac:dyDescent="0.2">
      <c r="B22" s="36" t="s">
        <v>41</v>
      </c>
      <c r="C22" s="33" t="s">
        <v>42</v>
      </c>
      <c r="D22" s="33" t="s">
        <v>47</v>
      </c>
      <c r="E22" s="9">
        <v>145</v>
      </c>
      <c r="F22" s="9">
        <v>142</v>
      </c>
      <c r="G22" s="9">
        <v>14</v>
      </c>
      <c r="H22" s="9">
        <v>128</v>
      </c>
      <c r="I22" s="9"/>
      <c r="J22" s="9"/>
      <c r="K22" s="10"/>
      <c r="L22" s="10"/>
      <c r="M22" s="34">
        <f t="shared" si="6"/>
        <v>142</v>
      </c>
      <c r="N22" s="10">
        <v>0</v>
      </c>
      <c r="O22" s="10">
        <v>0</v>
      </c>
      <c r="P22" s="12">
        <f t="shared" si="7"/>
        <v>142</v>
      </c>
      <c r="Q22" s="39">
        <v>1</v>
      </c>
      <c r="R22" s="13">
        <v>1</v>
      </c>
      <c r="S22" s="9"/>
      <c r="T22" s="14"/>
      <c r="U22" s="14"/>
    </row>
    <row r="23" spans="2:21" s="15" customFormat="1" ht="15" customHeight="1" x14ac:dyDescent="0.2">
      <c r="B23" s="36" t="s">
        <v>41</v>
      </c>
      <c r="C23" s="32" t="s">
        <v>29</v>
      </c>
      <c r="D23" s="32" t="s">
        <v>48</v>
      </c>
      <c r="E23" s="32">
        <v>1880</v>
      </c>
      <c r="F23" s="32">
        <v>631</v>
      </c>
      <c r="G23" s="32">
        <v>270</v>
      </c>
      <c r="H23" s="32">
        <v>361</v>
      </c>
      <c r="I23" s="32"/>
      <c r="J23" s="32"/>
      <c r="K23" s="32"/>
      <c r="L23" s="32"/>
      <c r="M23" s="34">
        <f t="shared" si="6"/>
        <v>631</v>
      </c>
      <c r="N23" s="32">
        <v>0</v>
      </c>
      <c r="O23" s="32">
        <v>0</v>
      </c>
      <c r="P23" s="12">
        <f t="shared" si="7"/>
        <v>631</v>
      </c>
      <c r="Q23" s="39">
        <v>5.3191489361702126E-3</v>
      </c>
      <c r="R23" s="13">
        <v>5.3191489361702126E-3</v>
      </c>
      <c r="T23" s="14"/>
      <c r="U23" s="14"/>
    </row>
    <row r="24" spans="2:21" s="15" customFormat="1" ht="18.75" customHeight="1" x14ac:dyDescent="0.2">
      <c r="B24" s="16" t="s">
        <v>23</v>
      </c>
      <c r="C24" s="17"/>
      <c r="D24" s="17"/>
      <c r="E24" s="18">
        <f>+SUM(E18:E23)</f>
        <v>5385</v>
      </c>
      <c r="F24" s="18">
        <f t="shared" ref="F24:L24" si="8">+SUM(F18:F23)</f>
        <v>4098</v>
      </c>
      <c r="G24" s="18">
        <f t="shared" si="8"/>
        <v>1889</v>
      </c>
      <c r="H24" s="18">
        <f t="shared" si="8"/>
        <v>2208</v>
      </c>
      <c r="I24" s="18">
        <f t="shared" si="8"/>
        <v>1</v>
      </c>
      <c r="J24" s="18">
        <f t="shared" si="8"/>
        <v>0</v>
      </c>
      <c r="K24" s="18">
        <f t="shared" si="8"/>
        <v>0</v>
      </c>
      <c r="L24" s="18">
        <f t="shared" si="8"/>
        <v>0</v>
      </c>
      <c r="M24" s="18">
        <f>+SUM(M18:M23)</f>
        <v>4098</v>
      </c>
      <c r="N24" s="18">
        <f>+SUM(N18:N22)</f>
        <v>0</v>
      </c>
      <c r="O24" s="18">
        <f>+SUM(O18:O22)</f>
        <v>0</v>
      </c>
      <c r="P24" s="18">
        <f>+SUM(P18:P23)</f>
        <v>4098</v>
      </c>
      <c r="Q24" s="31">
        <f>IFERROR(F24/E24,0)</f>
        <v>0.7610027855153203</v>
      </c>
      <c r="R24" s="31">
        <f>+IFERROR(M24/E24,0)</f>
        <v>0.7610027855153203</v>
      </c>
      <c r="S24" s="17"/>
      <c r="T24" s="14"/>
      <c r="U24" s="14"/>
    </row>
    <row r="25" spans="2:21" s="15" customFormat="1" ht="15" customHeight="1" x14ac:dyDescent="0.2">
      <c r="B25" s="40" t="s">
        <v>49</v>
      </c>
      <c r="C25" s="33" t="s">
        <v>42</v>
      </c>
      <c r="D25" s="33" t="s">
        <v>50</v>
      </c>
      <c r="E25" s="41">
        <v>700</v>
      </c>
      <c r="F25" s="42">
        <v>700</v>
      </c>
      <c r="G25" s="43">
        <v>229</v>
      </c>
      <c r="H25" s="42">
        <v>143</v>
      </c>
      <c r="I25" s="42">
        <v>5</v>
      </c>
      <c r="J25" s="42">
        <v>6</v>
      </c>
      <c r="K25" s="42">
        <v>0</v>
      </c>
      <c r="L25" s="42">
        <v>0</v>
      </c>
      <c r="M25" s="11">
        <f>SUM(G25:L25)</f>
        <v>383</v>
      </c>
      <c r="N25" s="42">
        <v>0</v>
      </c>
      <c r="O25" s="42">
        <v>0</v>
      </c>
      <c r="P25" s="41">
        <f>SUM(M25:O25)</f>
        <v>383</v>
      </c>
      <c r="Q25" s="44">
        <v>0.5714285714285714</v>
      </c>
      <c r="R25" s="44">
        <v>0.54714285714285715</v>
      </c>
      <c r="S25" s="32" t="s">
        <v>51</v>
      </c>
      <c r="T25" s="14"/>
      <c r="U25" s="14"/>
    </row>
    <row r="26" spans="2:21" s="15" customFormat="1" ht="15" customHeight="1" x14ac:dyDescent="0.2">
      <c r="B26" s="32" t="s">
        <v>49</v>
      </c>
      <c r="C26" s="33" t="s">
        <v>42</v>
      </c>
      <c r="D26" s="33" t="s">
        <v>52</v>
      </c>
      <c r="E26" s="41">
        <v>1600</v>
      </c>
      <c r="F26" s="42">
        <v>1200</v>
      </c>
      <c r="G26" s="43">
        <v>102</v>
      </c>
      <c r="H26" s="42">
        <v>258</v>
      </c>
      <c r="I26" s="42">
        <v>0</v>
      </c>
      <c r="J26" s="42">
        <v>0</v>
      </c>
      <c r="K26" s="42">
        <v>0</v>
      </c>
      <c r="L26" s="42">
        <v>0</v>
      </c>
      <c r="M26" s="11">
        <f t="shared" ref="M26:M52" si="9">SUM(G26:L26)</f>
        <v>360</v>
      </c>
      <c r="N26" s="42">
        <v>0</v>
      </c>
      <c r="O26" s="42">
        <v>0</v>
      </c>
      <c r="P26" s="41">
        <f t="shared" ref="P26:P52" si="10">SUM(M26:O26)</f>
        <v>360</v>
      </c>
      <c r="Q26" s="44">
        <v>0.57692307692307687</v>
      </c>
      <c r="R26" s="44">
        <v>0.27692307692307694</v>
      </c>
      <c r="S26" s="32" t="s">
        <v>53</v>
      </c>
      <c r="T26" s="14"/>
      <c r="U26" s="14"/>
    </row>
    <row r="27" spans="2:21" s="15" customFormat="1" ht="15" customHeight="1" x14ac:dyDescent="0.2">
      <c r="B27" s="32" t="s">
        <v>49</v>
      </c>
      <c r="C27" s="33" t="s">
        <v>42</v>
      </c>
      <c r="D27" s="33" t="s">
        <v>54</v>
      </c>
      <c r="E27" s="41">
        <v>726</v>
      </c>
      <c r="F27" s="42">
        <v>726</v>
      </c>
      <c r="G27" s="43">
        <v>107</v>
      </c>
      <c r="H27" s="42">
        <v>457</v>
      </c>
      <c r="I27" s="42">
        <v>38</v>
      </c>
      <c r="J27" s="42">
        <v>0</v>
      </c>
      <c r="K27" s="42">
        <v>0</v>
      </c>
      <c r="L27" s="42">
        <v>0</v>
      </c>
      <c r="M27" s="11">
        <f t="shared" si="9"/>
        <v>602</v>
      </c>
      <c r="N27" s="42">
        <v>0</v>
      </c>
      <c r="O27" s="42">
        <v>0</v>
      </c>
      <c r="P27" s="41">
        <f t="shared" si="10"/>
        <v>602</v>
      </c>
      <c r="Q27" s="44">
        <v>1</v>
      </c>
      <c r="R27" s="44">
        <v>0.82644628099173556</v>
      </c>
      <c r="S27" s="32"/>
      <c r="T27" s="14"/>
      <c r="U27" s="14"/>
    </row>
    <row r="28" spans="2:21" s="15" customFormat="1" ht="15" customHeight="1" x14ac:dyDescent="0.2">
      <c r="B28" s="32" t="s">
        <v>49</v>
      </c>
      <c r="C28" s="33" t="s">
        <v>42</v>
      </c>
      <c r="D28" s="33" t="s">
        <v>55</v>
      </c>
      <c r="E28" s="41">
        <v>450</v>
      </c>
      <c r="F28" s="42">
        <v>450</v>
      </c>
      <c r="G28" s="43">
        <v>9</v>
      </c>
      <c r="H28" s="42">
        <v>402</v>
      </c>
      <c r="I28" s="42">
        <v>0</v>
      </c>
      <c r="J28" s="42">
        <v>1</v>
      </c>
      <c r="K28" s="42">
        <v>0</v>
      </c>
      <c r="L28" s="42">
        <v>0</v>
      </c>
      <c r="M28" s="11">
        <f t="shared" si="9"/>
        <v>412</v>
      </c>
      <c r="N28" s="42">
        <v>0</v>
      </c>
      <c r="O28" s="42">
        <v>0</v>
      </c>
      <c r="P28" s="41">
        <f t="shared" si="10"/>
        <v>412</v>
      </c>
      <c r="Q28" s="44">
        <v>1</v>
      </c>
      <c r="R28" s="44">
        <v>0.91333333333333333</v>
      </c>
      <c r="S28" s="32"/>
      <c r="T28" s="14"/>
      <c r="U28" s="14"/>
    </row>
    <row r="29" spans="2:21" s="15" customFormat="1" ht="15" customHeight="1" x14ac:dyDescent="0.2">
      <c r="B29" s="32" t="s">
        <v>49</v>
      </c>
      <c r="C29" s="33" t="s">
        <v>42</v>
      </c>
      <c r="D29" s="33" t="s">
        <v>56</v>
      </c>
      <c r="E29" s="41">
        <v>500</v>
      </c>
      <c r="F29" s="42">
        <v>300</v>
      </c>
      <c r="G29" s="43">
        <v>37</v>
      </c>
      <c r="H29" s="42">
        <v>217</v>
      </c>
      <c r="I29" s="42">
        <v>0</v>
      </c>
      <c r="J29" s="42">
        <v>4</v>
      </c>
      <c r="K29" s="42">
        <v>0</v>
      </c>
      <c r="L29" s="42">
        <v>0</v>
      </c>
      <c r="M29" s="11">
        <f t="shared" si="9"/>
        <v>258</v>
      </c>
      <c r="N29" s="42">
        <v>0</v>
      </c>
      <c r="O29" s="42">
        <v>0</v>
      </c>
      <c r="P29" s="41">
        <f t="shared" si="10"/>
        <v>258</v>
      </c>
      <c r="Q29" s="44">
        <v>1</v>
      </c>
      <c r="R29" s="44">
        <v>0.86</v>
      </c>
      <c r="S29" s="32" t="s">
        <v>51</v>
      </c>
      <c r="T29" s="14"/>
      <c r="U29" s="14"/>
    </row>
    <row r="30" spans="2:21" s="15" customFormat="1" ht="15" customHeight="1" x14ac:dyDescent="0.2">
      <c r="B30" s="32" t="s">
        <v>49</v>
      </c>
      <c r="C30" s="33" t="s">
        <v>42</v>
      </c>
      <c r="D30" s="33" t="s">
        <v>57</v>
      </c>
      <c r="E30" s="41">
        <v>700</v>
      </c>
      <c r="F30" s="42">
        <v>650</v>
      </c>
      <c r="G30" s="45">
        <v>114</v>
      </c>
      <c r="H30" s="46">
        <v>385</v>
      </c>
      <c r="I30" s="46">
        <v>9</v>
      </c>
      <c r="J30" s="46">
        <v>1</v>
      </c>
      <c r="K30" s="42">
        <v>0</v>
      </c>
      <c r="L30" s="42">
        <v>0</v>
      </c>
      <c r="M30" s="11">
        <f t="shared" si="9"/>
        <v>509</v>
      </c>
      <c r="N30" s="42">
        <v>0</v>
      </c>
      <c r="O30" s="42">
        <v>0</v>
      </c>
      <c r="P30" s="41">
        <f t="shared" si="10"/>
        <v>509</v>
      </c>
      <c r="Q30" s="44">
        <v>1</v>
      </c>
      <c r="R30" s="44">
        <v>0.92363636363636359</v>
      </c>
      <c r="S30" s="32"/>
      <c r="T30" s="14"/>
      <c r="U30" s="14"/>
    </row>
    <row r="31" spans="2:21" s="15" customFormat="1" ht="15" customHeight="1" x14ac:dyDescent="0.2">
      <c r="B31" s="32" t="s">
        <v>49</v>
      </c>
      <c r="C31" s="33" t="s">
        <v>42</v>
      </c>
      <c r="D31" s="33" t="s">
        <v>58</v>
      </c>
      <c r="E31" s="41">
        <v>500</v>
      </c>
      <c r="F31" s="42">
        <v>320</v>
      </c>
      <c r="G31" s="43">
        <v>136</v>
      </c>
      <c r="H31" s="42">
        <v>186</v>
      </c>
      <c r="I31" s="42">
        <v>0</v>
      </c>
      <c r="J31" s="42">
        <v>0</v>
      </c>
      <c r="K31" s="42">
        <v>0</v>
      </c>
      <c r="L31" s="42">
        <v>0</v>
      </c>
      <c r="M31" s="11">
        <f t="shared" si="9"/>
        <v>322</v>
      </c>
      <c r="N31" s="42">
        <v>0</v>
      </c>
      <c r="O31" s="42">
        <v>0</v>
      </c>
      <c r="P31" s="41">
        <f t="shared" si="10"/>
        <v>322</v>
      </c>
      <c r="Q31" s="44">
        <v>0.8</v>
      </c>
      <c r="R31" s="44">
        <v>0.80500000000000005</v>
      </c>
      <c r="S31" s="32"/>
      <c r="T31" s="14"/>
      <c r="U31" s="14"/>
    </row>
    <row r="32" spans="2:21" s="15" customFormat="1" ht="15" customHeight="1" x14ac:dyDescent="0.2">
      <c r="B32" s="32" t="s">
        <v>49</v>
      </c>
      <c r="C32" s="33" t="s">
        <v>42</v>
      </c>
      <c r="D32" s="33" t="s">
        <v>59</v>
      </c>
      <c r="E32" s="41">
        <v>750</v>
      </c>
      <c r="F32" s="42">
        <v>500</v>
      </c>
      <c r="G32" s="45">
        <v>28</v>
      </c>
      <c r="H32" s="46">
        <v>421</v>
      </c>
      <c r="I32" s="46">
        <v>1</v>
      </c>
      <c r="J32" s="46">
        <v>0</v>
      </c>
      <c r="K32" s="42">
        <v>0</v>
      </c>
      <c r="L32" s="42">
        <v>0</v>
      </c>
      <c r="M32" s="11">
        <f t="shared" si="9"/>
        <v>450</v>
      </c>
      <c r="N32" s="42">
        <v>0</v>
      </c>
      <c r="O32" s="42">
        <v>0</v>
      </c>
      <c r="P32" s="41">
        <f t="shared" si="10"/>
        <v>450</v>
      </c>
      <c r="Q32" s="44">
        <v>1</v>
      </c>
      <c r="R32" s="44">
        <v>0.9</v>
      </c>
      <c r="S32" s="32"/>
      <c r="T32" s="14"/>
      <c r="U32" s="14"/>
    </row>
    <row r="33" spans="2:21" s="15" customFormat="1" ht="15" customHeight="1" x14ac:dyDescent="0.2">
      <c r="B33" s="32" t="s">
        <v>49</v>
      </c>
      <c r="C33" s="33" t="s">
        <v>42</v>
      </c>
      <c r="D33" s="33" t="s">
        <v>60</v>
      </c>
      <c r="E33" s="41">
        <v>420</v>
      </c>
      <c r="F33" s="42">
        <v>360</v>
      </c>
      <c r="G33" s="43">
        <v>0</v>
      </c>
      <c r="H33" s="42">
        <v>320</v>
      </c>
      <c r="I33" s="42">
        <v>0</v>
      </c>
      <c r="J33" s="42">
        <v>3</v>
      </c>
      <c r="K33" s="42">
        <v>0</v>
      </c>
      <c r="L33" s="42">
        <v>0</v>
      </c>
      <c r="M33" s="11">
        <f t="shared" si="9"/>
        <v>323</v>
      </c>
      <c r="N33" s="42">
        <v>0</v>
      </c>
      <c r="O33" s="42">
        <v>0</v>
      </c>
      <c r="P33" s="41">
        <f t="shared" si="10"/>
        <v>323</v>
      </c>
      <c r="Q33" s="44">
        <v>0.8571428571428571</v>
      </c>
      <c r="R33" s="44">
        <v>0.76904761904761909</v>
      </c>
      <c r="S33" s="32" t="s">
        <v>51</v>
      </c>
      <c r="T33" s="14"/>
      <c r="U33" s="14"/>
    </row>
    <row r="34" spans="2:21" s="15" customFormat="1" ht="15" customHeight="1" x14ac:dyDescent="0.2">
      <c r="B34" s="32" t="s">
        <v>49</v>
      </c>
      <c r="C34" s="33" t="s">
        <v>42</v>
      </c>
      <c r="D34" s="33" t="s">
        <v>61</v>
      </c>
      <c r="E34" s="41">
        <v>350</v>
      </c>
      <c r="F34" s="42">
        <v>350</v>
      </c>
      <c r="G34" s="45">
        <v>14</v>
      </c>
      <c r="H34" s="46">
        <v>214</v>
      </c>
      <c r="I34" s="46">
        <v>8</v>
      </c>
      <c r="J34" s="46">
        <v>6</v>
      </c>
      <c r="K34" s="42">
        <v>0</v>
      </c>
      <c r="L34" s="42">
        <v>0</v>
      </c>
      <c r="M34" s="11">
        <f t="shared" si="9"/>
        <v>242</v>
      </c>
      <c r="N34" s="42">
        <v>0</v>
      </c>
      <c r="O34" s="42">
        <v>0</v>
      </c>
      <c r="P34" s="41">
        <f t="shared" si="10"/>
        <v>242</v>
      </c>
      <c r="Q34" s="44">
        <v>1</v>
      </c>
      <c r="R34" s="44">
        <v>0.68</v>
      </c>
      <c r="S34" s="32" t="s">
        <v>51</v>
      </c>
      <c r="T34" s="14"/>
      <c r="U34" s="14"/>
    </row>
    <row r="35" spans="2:21" s="15" customFormat="1" ht="15" customHeight="1" x14ac:dyDescent="0.2">
      <c r="B35" s="32" t="s">
        <v>49</v>
      </c>
      <c r="C35" s="33" t="s">
        <v>42</v>
      </c>
      <c r="D35" s="33" t="s">
        <v>62</v>
      </c>
      <c r="E35" s="41">
        <v>400</v>
      </c>
      <c r="F35" s="42">
        <v>370</v>
      </c>
      <c r="G35" s="43">
        <v>65</v>
      </c>
      <c r="H35" s="42">
        <v>288</v>
      </c>
      <c r="I35" s="42">
        <v>0</v>
      </c>
      <c r="J35" s="42">
        <v>0</v>
      </c>
      <c r="K35" s="42">
        <v>0</v>
      </c>
      <c r="L35" s="42">
        <v>0</v>
      </c>
      <c r="M35" s="11">
        <f t="shared" si="9"/>
        <v>353</v>
      </c>
      <c r="N35" s="42">
        <v>0</v>
      </c>
      <c r="O35" s="42">
        <v>0</v>
      </c>
      <c r="P35" s="41">
        <f t="shared" si="10"/>
        <v>353</v>
      </c>
      <c r="Q35" s="44">
        <v>0.92500000000000004</v>
      </c>
      <c r="R35" s="44">
        <v>0.88249999999999995</v>
      </c>
      <c r="S35" s="32"/>
      <c r="T35" s="14"/>
      <c r="U35" s="14"/>
    </row>
    <row r="36" spans="2:21" s="15" customFormat="1" ht="15" customHeight="1" x14ac:dyDescent="0.2">
      <c r="B36" s="32" t="s">
        <v>49</v>
      </c>
      <c r="C36" s="33" t="s">
        <v>42</v>
      </c>
      <c r="D36" s="33" t="s">
        <v>63</v>
      </c>
      <c r="E36" s="41">
        <v>250</v>
      </c>
      <c r="F36" s="42">
        <v>220</v>
      </c>
      <c r="G36" s="45">
        <v>33</v>
      </c>
      <c r="H36" s="46">
        <v>131</v>
      </c>
      <c r="I36" s="46">
        <v>10</v>
      </c>
      <c r="J36" s="42">
        <v>0</v>
      </c>
      <c r="K36" s="42">
        <v>0</v>
      </c>
      <c r="L36" s="42">
        <v>0</v>
      </c>
      <c r="M36" s="11">
        <f t="shared" si="9"/>
        <v>174</v>
      </c>
      <c r="N36" s="42">
        <v>0</v>
      </c>
      <c r="O36" s="42">
        <v>0</v>
      </c>
      <c r="P36" s="41">
        <f t="shared" si="10"/>
        <v>174</v>
      </c>
      <c r="Q36" s="44">
        <v>1</v>
      </c>
      <c r="R36" s="44">
        <v>0.89500000000000002</v>
      </c>
      <c r="S36" s="32"/>
      <c r="T36" s="14"/>
      <c r="U36" s="14"/>
    </row>
    <row r="37" spans="2:21" s="15" customFormat="1" ht="15" customHeight="1" x14ac:dyDescent="0.2">
      <c r="B37" s="32" t="s">
        <v>49</v>
      </c>
      <c r="C37" s="33" t="s">
        <v>42</v>
      </c>
      <c r="D37" s="33" t="s">
        <v>64</v>
      </c>
      <c r="E37" s="41">
        <v>900</v>
      </c>
      <c r="F37" s="42">
        <v>650</v>
      </c>
      <c r="G37" s="45">
        <v>99</v>
      </c>
      <c r="H37" s="46">
        <v>537</v>
      </c>
      <c r="I37" s="46">
        <v>4</v>
      </c>
      <c r="J37" s="42">
        <v>0</v>
      </c>
      <c r="K37" s="42">
        <v>0</v>
      </c>
      <c r="L37" s="42">
        <v>0</v>
      </c>
      <c r="M37" s="11">
        <f t="shared" si="9"/>
        <v>640</v>
      </c>
      <c r="N37" s="42">
        <v>0</v>
      </c>
      <c r="O37" s="42">
        <v>0</v>
      </c>
      <c r="P37" s="41">
        <f t="shared" si="10"/>
        <v>640</v>
      </c>
      <c r="Q37" s="44">
        <v>1</v>
      </c>
      <c r="R37" s="44">
        <v>0.97692307692307689</v>
      </c>
      <c r="S37" s="32"/>
      <c r="T37" s="14"/>
      <c r="U37" s="14"/>
    </row>
    <row r="38" spans="2:21" s="15" customFormat="1" ht="15" customHeight="1" x14ac:dyDescent="0.2">
      <c r="B38" s="32" t="s">
        <v>49</v>
      </c>
      <c r="C38" s="33" t="s">
        <v>42</v>
      </c>
      <c r="D38" s="33" t="s">
        <v>65</v>
      </c>
      <c r="E38" s="41">
        <v>350</v>
      </c>
      <c r="F38" s="42">
        <v>350</v>
      </c>
      <c r="G38" s="45">
        <v>15</v>
      </c>
      <c r="H38" s="46">
        <v>258</v>
      </c>
      <c r="I38" s="46">
        <v>1</v>
      </c>
      <c r="J38" s="42">
        <v>0</v>
      </c>
      <c r="K38" s="42">
        <v>0</v>
      </c>
      <c r="L38" s="42">
        <v>0</v>
      </c>
      <c r="M38" s="11">
        <f t="shared" si="9"/>
        <v>274</v>
      </c>
      <c r="N38" s="42">
        <v>0</v>
      </c>
      <c r="O38" s="42">
        <v>0</v>
      </c>
      <c r="P38" s="41">
        <f t="shared" si="10"/>
        <v>274</v>
      </c>
      <c r="Q38" s="44">
        <v>1</v>
      </c>
      <c r="R38" s="44">
        <v>0.76</v>
      </c>
      <c r="S38" s="32"/>
      <c r="T38" s="14"/>
      <c r="U38" s="14"/>
    </row>
    <row r="39" spans="2:21" s="15" customFormat="1" ht="15" customHeight="1" x14ac:dyDescent="0.2">
      <c r="B39" s="32" t="s">
        <v>49</v>
      </c>
      <c r="C39" s="33" t="s">
        <v>42</v>
      </c>
      <c r="D39" s="33" t="s">
        <v>66</v>
      </c>
      <c r="E39" s="41">
        <v>850</v>
      </c>
      <c r="F39" s="42">
        <v>700</v>
      </c>
      <c r="G39" s="45">
        <v>5</v>
      </c>
      <c r="H39" s="46">
        <v>250</v>
      </c>
      <c r="I39" s="46">
        <v>1</v>
      </c>
      <c r="J39" s="46">
        <v>0</v>
      </c>
      <c r="K39" s="46">
        <v>0</v>
      </c>
      <c r="L39" s="46">
        <v>0</v>
      </c>
      <c r="M39" s="11">
        <f t="shared" si="9"/>
        <v>256</v>
      </c>
      <c r="N39" s="42">
        <v>0</v>
      </c>
      <c r="O39" s="42">
        <v>0</v>
      </c>
      <c r="P39" s="41">
        <f t="shared" si="10"/>
        <v>256</v>
      </c>
      <c r="Q39" s="44">
        <v>0.9</v>
      </c>
      <c r="R39" s="44">
        <v>0.83666666666666667</v>
      </c>
      <c r="S39" s="32"/>
      <c r="T39" s="14"/>
      <c r="U39" s="14"/>
    </row>
    <row r="40" spans="2:21" s="15" customFormat="1" ht="15" customHeight="1" x14ac:dyDescent="0.2">
      <c r="B40" s="32" t="s">
        <v>49</v>
      </c>
      <c r="C40" s="33" t="s">
        <v>42</v>
      </c>
      <c r="D40" s="33" t="s">
        <v>67</v>
      </c>
      <c r="E40" s="41">
        <v>600</v>
      </c>
      <c r="F40" s="42">
        <v>500</v>
      </c>
      <c r="G40" s="45">
        <v>43</v>
      </c>
      <c r="H40" s="46">
        <v>350</v>
      </c>
      <c r="I40" s="46">
        <v>0</v>
      </c>
      <c r="J40" s="46">
        <v>2</v>
      </c>
      <c r="K40" s="46">
        <v>0</v>
      </c>
      <c r="L40" s="46">
        <v>0</v>
      </c>
      <c r="M40" s="11">
        <f t="shared" si="9"/>
        <v>395</v>
      </c>
      <c r="N40" s="42">
        <v>0</v>
      </c>
      <c r="O40" s="42">
        <v>0</v>
      </c>
      <c r="P40" s="41">
        <f t="shared" si="10"/>
        <v>395</v>
      </c>
      <c r="Q40" s="44">
        <v>1</v>
      </c>
      <c r="R40" s="44">
        <v>0.97750000000000004</v>
      </c>
      <c r="S40" s="32" t="s">
        <v>51</v>
      </c>
      <c r="T40" s="14"/>
      <c r="U40" s="14"/>
    </row>
    <row r="41" spans="2:21" s="15" customFormat="1" ht="15" customHeight="1" x14ac:dyDescent="0.2">
      <c r="B41" s="32" t="s">
        <v>49</v>
      </c>
      <c r="C41" s="33" t="s">
        <v>42</v>
      </c>
      <c r="D41" s="33" t="s">
        <v>68</v>
      </c>
      <c r="E41" s="41">
        <v>450</v>
      </c>
      <c r="F41" s="42">
        <v>350</v>
      </c>
      <c r="G41" s="45">
        <v>72</v>
      </c>
      <c r="H41" s="46">
        <v>172</v>
      </c>
      <c r="I41" s="46">
        <v>0</v>
      </c>
      <c r="J41" s="46">
        <v>6</v>
      </c>
      <c r="K41" s="46">
        <v>0</v>
      </c>
      <c r="L41" s="46">
        <v>0</v>
      </c>
      <c r="M41" s="11">
        <f t="shared" si="9"/>
        <v>250</v>
      </c>
      <c r="N41" s="42">
        <v>0</v>
      </c>
      <c r="O41" s="42">
        <v>0</v>
      </c>
      <c r="P41" s="41">
        <f t="shared" si="10"/>
        <v>250</v>
      </c>
      <c r="Q41" s="44">
        <v>1</v>
      </c>
      <c r="R41" s="44">
        <v>0.89642857142857146</v>
      </c>
      <c r="S41" s="32" t="s">
        <v>51</v>
      </c>
      <c r="T41" s="14"/>
      <c r="U41" s="14"/>
    </row>
    <row r="42" spans="2:21" s="15" customFormat="1" ht="15" customHeight="1" x14ac:dyDescent="0.2">
      <c r="B42" s="32" t="s">
        <v>49</v>
      </c>
      <c r="C42" s="33" t="s">
        <v>42</v>
      </c>
      <c r="D42" s="33" t="s">
        <v>69</v>
      </c>
      <c r="E42" s="41">
        <v>600</v>
      </c>
      <c r="F42" s="42">
        <v>450</v>
      </c>
      <c r="G42" s="43">
        <v>78</v>
      </c>
      <c r="H42" s="42">
        <v>161</v>
      </c>
      <c r="I42" s="42">
        <v>37</v>
      </c>
      <c r="J42" s="42">
        <v>0</v>
      </c>
      <c r="K42" s="42">
        <v>0</v>
      </c>
      <c r="L42" s="42">
        <v>0</v>
      </c>
      <c r="M42" s="11">
        <f t="shared" si="9"/>
        <v>276</v>
      </c>
      <c r="N42" s="42">
        <v>0</v>
      </c>
      <c r="O42" s="42">
        <v>0</v>
      </c>
      <c r="P42" s="41">
        <f t="shared" si="10"/>
        <v>276</v>
      </c>
      <c r="Q42" s="44">
        <v>0.8571428571428571</v>
      </c>
      <c r="R42" s="44">
        <v>0.79714285714285715</v>
      </c>
      <c r="S42" s="32"/>
      <c r="T42" s="14"/>
      <c r="U42" s="14"/>
    </row>
    <row r="43" spans="2:21" s="15" customFormat="1" ht="15" customHeight="1" x14ac:dyDescent="0.2">
      <c r="B43" s="32" t="s">
        <v>49</v>
      </c>
      <c r="C43" s="33" t="s">
        <v>42</v>
      </c>
      <c r="D43" s="33" t="s">
        <v>70</v>
      </c>
      <c r="E43" s="41">
        <v>160</v>
      </c>
      <c r="F43" s="42">
        <v>150</v>
      </c>
      <c r="G43" s="45">
        <v>6</v>
      </c>
      <c r="H43" s="46">
        <v>144</v>
      </c>
      <c r="I43" s="46">
        <v>0</v>
      </c>
      <c r="J43" s="46">
        <v>6</v>
      </c>
      <c r="K43" s="46">
        <v>0</v>
      </c>
      <c r="L43" s="46">
        <v>0</v>
      </c>
      <c r="M43" s="11">
        <f t="shared" si="9"/>
        <v>156</v>
      </c>
      <c r="N43" s="42">
        <v>0</v>
      </c>
      <c r="O43" s="42">
        <v>0</v>
      </c>
      <c r="P43" s="41">
        <f t="shared" si="10"/>
        <v>156</v>
      </c>
      <c r="Q43" s="44">
        <v>0.9375</v>
      </c>
      <c r="R43" s="44">
        <v>0.95625000000000004</v>
      </c>
      <c r="S43" s="32" t="s">
        <v>51</v>
      </c>
      <c r="T43" s="14"/>
      <c r="U43" s="14"/>
    </row>
    <row r="44" spans="2:21" s="15" customFormat="1" ht="15" customHeight="1" x14ac:dyDescent="0.2">
      <c r="B44" s="32" t="s">
        <v>49</v>
      </c>
      <c r="C44" s="33" t="s">
        <v>42</v>
      </c>
      <c r="D44" s="33" t="s">
        <v>71</v>
      </c>
      <c r="E44" s="41">
        <v>900</v>
      </c>
      <c r="F44" s="42">
        <v>800</v>
      </c>
      <c r="G44" s="45">
        <v>24</v>
      </c>
      <c r="H44" s="46">
        <v>346</v>
      </c>
      <c r="I44" s="46">
        <v>92</v>
      </c>
      <c r="J44" s="46">
        <v>0</v>
      </c>
      <c r="K44" s="46">
        <v>0</v>
      </c>
      <c r="L44" s="46">
        <v>0</v>
      </c>
      <c r="M44" s="11">
        <f t="shared" si="9"/>
        <v>462</v>
      </c>
      <c r="N44" s="42">
        <v>0</v>
      </c>
      <c r="O44" s="42">
        <v>0</v>
      </c>
      <c r="P44" s="41">
        <f t="shared" si="10"/>
        <v>462</v>
      </c>
      <c r="Q44" s="44">
        <v>1</v>
      </c>
      <c r="R44" s="44">
        <v>0.71076923076923082</v>
      </c>
      <c r="S44" s="32"/>
      <c r="T44" s="14"/>
      <c r="U44" s="14"/>
    </row>
    <row r="45" spans="2:21" s="15" customFormat="1" ht="15" customHeight="1" x14ac:dyDescent="0.2">
      <c r="B45" s="32" t="s">
        <v>49</v>
      </c>
      <c r="C45" s="33" t="s">
        <v>42</v>
      </c>
      <c r="D45" s="33" t="s">
        <v>72</v>
      </c>
      <c r="E45" s="41">
        <v>600</v>
      </c>
      <c r="F45" s="42">
        <v>423</v>
      </c>
      <c r="G45" s="45">
        <v>268</v>
      </c>
      <c r="H45" s="46">
        <v>145</v>
      </c>
      <c r="I45" s="46">
        <v>0</v>
      </c>
      <c r="J45" s="46">
        <v>0</v>
      </c>
      <c r="K45" s="46">
        <v>0</v>
      </c>
      <c r="L45" s="46">
        <v>0</v>
      </c>
      <c r="M45" s="11">
        <f t="shared" si="9"/>
        <v>413</v>
      </c>
      <c r="N45" s="42">
        <v>0</v>
      </c>
      <c r="O45" s="42">
        <v>0</v>
      </c>
      <c r="P45" s="41">
        <f t="shared" si="10"/>
        <v>413</v>
      </c>
      <c r="Q45" s="44">
        <v>0.70499999999999996</v>
      </c>
      <c r="R45" s="44">
        <v>0.68833333333333335</v>
      </c>
      <c r="S45" s="32"/>
      <c r="T45" s="14"/>
      <c r="U45" s="14"/>
    </row>
    <row r="46" spans="2:21" s="15" customFormat="1" ht="15" customHeight="1" x14ac:dyDescent="0.2">
      <c r="B46" s="32" t="s">
        <v>49</v>
      </c>
      <c r="C46" s="33" t="s">
        <v>42</v>
      </c>
      <c r="D46" s="33" t="s">
        <v>73</v>
      </c>
      <c r="E46" s="41">
        <v>750</v>
      </c>
      <c r="F46" s="42">
        <v>750</v>
      </c>
      <c r="G46" s="45">
        <v>183</v>
      </c>
      <c r="H46" s="46">
        <v>337</v>
      </c>
      <c r="I46" s="46">
        <v>0</v>
      </c>
      <c r="J46" s="46">
        <v>0</v>
      </c>
      <c r="K46" s="46">
        <v>0</v>
      </c>
      <c r="L46" s="46">
        <v>0</v>
      </c>
      <c r="M46" s="11">
        <f t="shared" si="9"/>
        <v>520</v>
      </c>
      <c r="N46" s="42">
        <v>0</v>
      </c>
      <c r="O46" s="42">
        <v>0</v>
      </c>
      <c r="P46" s="41">
        <f t="shared" si="10"/>
        <v>520</v>
      </c>
      <c r="Q46" s="44">
        <v>1</v>
      </c>
      <c r="R46" s="44">
        <v>0.69333333333333336</v>
      </c>
      <c r="S46" s="32"/>
      <c r="T46" s="14"/>
      <c r="U46" s="14"/>
    </row>
    <row r="47" spans="2:21" s="15" customFormat="1" ht="15" customHeight="1" x14ac:dyDescent="0.2">
      <c r="B47" s="32" t="s">
        <v>49</v>
      </c>
      <c r="C47" s="33" t="s">
        <v>42</v>
      </c>
      <c r="D47" s="33" t="s">
        <v>74</v>
      </c>
      <c r="E47" s="41">
        <v>300</v>
      </c>
      <c r="F47" s="42">
        <v>250</v>
      </c>
      <c r="G47" s="45">
        <v>50</v>
      </c>
      <c r="H47" s="46">
        <v>100</v>
      </c>
      <c r="I47" s="46">
        <v>0</v>
      </c>
      <c r="J47" s="46">
        <v>0</v>
      </c>
      <c r="K47" s="46">
        <v>0</v>
      </c>
      <c r="L47" s="46">
        <v>0</v>
      </c>
      <c r="M47" s="11">
        <f t="shared" si="9"/>
        <v>150</v>
      </c>
      <c r="N47" s="42">
        <v>0</v>
      </c>
      <c r="O47" s="42">
        <v>0</v>
      </c>
      <c r="P47" s="41">
        <f t="shared" si="10"/>
        <v>150</v>
      </c>
      <c r="Q47" s="44">
        <v>1</v>
      </c>
      <c r="R47" s="44">
        <v>0.6</v>
      </c>
      <c r="S47" s="32"/>
      <c r="T47" s="14"/>
      <c r="U47" s="14"/>
    </row>
    <row r="48" spans="2:21" s="15" customFormat="1" ht="15" customHeight="1" x14ac:dyDescent="0.2">
      <c r="B48" s="32" t="s">
        <v>49</v>
      </c>
      <c r="C48" s="33" t="s">
        <v>42</v>
      </c>
      <c r="D48" s="33" t="s">
        <v>75</v>
      </c>
      <c r="E48" s="41">
        <v>650</v>
      </c>
      <c r="F48" s="42">
        <v>500</v>
      </c>
      <c r="G48" s="45">
        <v>0</v>
      </c>
      <c r="H48" s="46">
        <v>363</v>
      </c>
      <c r="I48" s="46">
        <v>0</v>
      </c>
      <c r="J48" s="46">
        <v>0</v>
      </c>
      <c r="K48" s="46">
        <v>0</v>
      </c>
      <c r="L48" s="46">
        <v>0</v>
      </c>
      <c r="M48" s="11">
        <f t="shared" si="9"/>
        <v>363</v>
      </c>
      <c r="N48" s="42">
        <v>0</v>
      </c>
      <c r="O48" s="42">
        <v>0</v>
      </c>
      <c r="P48" s="41">
        <f t="shared" si="10"/>
        <v>363</v>
      </c>
      <c r="Q48" s="44">
        <v>1</v>
      </c>
      <c r="R48" s="44">
        <v>0.72599999999999998</v>
      </c>
      <c r="S48" s="32"/>
      <c r="T48" s="14"/>
      <c r="U48" s="14"/>
    </row>
    <row r="49" spans="2:21" s="15" customFormat="1" ht="15" customHeight="1" x14ac:dyDescent="0.2">
      <c r="B49" s="32" t="s">
        <v>49</v>
      </c>
      <c r="C49" s="33" t="s">
        <v>42</v>
      </c>
      <c r="D49" s="33" t="s">
        <v>76</v>
      </c>
      <c r="E49" s="41">
        <v>300</v>
      </c>
      <c r="F49" s="42">
        <v>250</v>
      </c>
      <c r="G49" s="45">
        <v>90</v>
      </c>
      <c r="H49" s="46">
        <v>110</v>
      </c>
      <c r="I49" s="46">
        <v>0</v>
      </c>
      <c r="J49" s="46">
        <v>0</v>
      </c>
      <c r="K49" s="46">
        <v>0</v>
      </c>
      <c r="L49" s="46">
        <v>0</v>
      </c>
      <c r="M49" s="11">
        <f t="shared" si="9"/>
        <v>200</v>
      </c>
      <c r="N49" s="42">
        <v>0</v>
      </c>
      <c r="O49" s="42">
        <v>0</v>
      </c>
      <c r="P49" s="41">
        <f t="shared" si="10"/>
        <v>200</v>
      </c>
      <c r="Q49" s="44">
        <v>0.66666666666666663</v>
      </c>
      <c r="R49" s="44">
        <v>0.66666666666666663</v>
      </c>
      <c r="S49" s="32"/>
      <c r="T49" s="14"/>
      <c r="U49" s="14"/>
    </row>
    <row r="50" spans="2:21" s="15" customFormat="1" ht="15" customHeight="1" x14ac:dyDescent="0.2">
      <c r="B50" s="32" t="s">
        <v>49</v>
      </c>
      <c r="C50" s="33" t="s">
        <v>42</v>
      </c>
      <c r="D50" s="33" t="s">
        <v>77</v>
      </c>
      <c r="E50" s="41">
        <v>500</v>
      </c>
      <c r="F50" s="42">
        <v>450</v>
      </c>
      <c r="G50" s="45">
        <v>100</v>
      </c>
      <c r="H50" s="46">
        <v>305</v>
      </c>
      <c r="I50" s="46">
        <v>0</v>
      </c>
      <c r="J50" s="46">
        <v>0</v>
      </c>
      <c r="K50" s="46">
        <v>0</v>
      </c>
      <c r="L50" s="46">
        <v>0</v>
      </c>
      <c r="M50" s="11">
        <f t="shared" si="9"/>
        <v>405</v>
      </c>
      <c r="N50" s="42">
        <v>0</v>
      </c>
      <c r="O50" s="42">
        <v>0</v>
      </c>
      <c r="P50" s="41">
        <f t="shared" si="10"/>
        <v>405</v>
      </c>
      <c r="Q50" s="44">
        <v>0.9</v>
      </c>
      <c r="R50" s="44">
        <v>0.81</v>
      </c>
      <c r="S50" s="32"/>
      <c r="T50" s="14"/>
      <c r="U50" s="14"/>
    </row>
    <row r="51" spans="2:21" s="15" customFormat="1" ht="15" customHeight="1" x14ac:dyDescent="0.2">
      <c r="B51" s="32" t="s">
        <v>49</v>
      </c>
      <c r="C51" s="33" t="s">
        <v>42</v>
      </c>
      <c r="D51" s="33" t="s">
        <v>78</v>
      </c>
      <c r="E51" s="41">
        <v>350</v>
      </c>
      <c r="F51" s="42">
        <v>320</v>
      </c>
      <c r="G51" s="45">
        <v>161</v>
      </c>
      <c r="H51" s="46">
        <v>0</v>
      </c>
      <c r="I51" s="46">
        <v>0</v>
      </c>
      <c r="J51" s="46">
        <v>0</v>
      </c>
      <c r="K51" s="46">
        <v>0</v>
      </c>
      <c r="L51" s="46">
        <v>0</v>
      </c>
      <c r="M51" s="11">
        <f t="shared" si="9"/>
        <v>161</v>
      </c>
      <c r="N51" s="42">
        <v>0</v>
      </c>
      <c r="O51" s="42">
        <v>0</v>
      </c>
      <c r="P51" s="41">
        <f t="shared" si="10"/>
        <v>161</v>
      </c>
      <c r="Q51" s="44">
        <v>1</v>
      </c>
      <c r="R51" s="44">
        <v>0.80500000000000005</v>
      </c>
      <c r="S51" s="32"/>
      <c r="T51" s="14"/>
      <c r="U51" s="14"/>
    </row>
    <row r="52" spans="2:21" s="15" customFormat="1" ht="15" customHeight="1" x14ac:dyDescent="0.2">
      <c r="B52" s="32" t="s">
        <v>49</v>
      </c>
      <c r="C52" s="33" t="s">
        <v>42</v>
      </c>
      <c r="D52" s="33" t="s">
        <v>79</v>
      </c>
      <c r="E52" s="41">
        <v>250</v>
      </c>
      <c r="F52" s="42">
        <v>250</v>
      </c>
      <c r="G52" s="45">
        <v>173</v>
      </c>
      <c r="H52" s="46">
        <v>51</v>
      </c>
      <c r="I52" s="46">
        <v>0</v>
      </c>
      <c r="J52" s="46">
        <v>0</v>
      </c>
      <c r="K52" s="46">
        <v>0</v>
      </c>
      <c r="L52" s="46">
        <v>0</v>
      </c>
      <c r="M52" s="11">
        <f t="shared" si="9"/>
        <v>224</v>
      </c>
      <c r="N52" s="42">
        <v>0</v>
      </c>
      <c r="O52" s="42">
        <v>0</v>
      </c>
      <c r="P52" s="41">
        <f t="shared" si="10"/>
        <v>224</v>
      </c>
      <c r="Q52" s="44">
        <v>1</v>
      </c>
      <c r="R52" s="44">
        <v>0.89600000000000002</v>
      </c>
      <c r="S52" s="32"/>
      <c r="T52" s="14"/>
      <c r="U52" s="14"/>
    </row>
    <row r="53" spans="2:21" s="15" customFormat="1" ht="18.75" customHeight="1" x14ac:dyDescent="0.2">
      <c r="B53" s="16" t="s">
        <v>23</v>
      </c>
      <c r="C53" s="17"/>
      <c r="D53" s="17"/>
      <c r="E53" s="18">
        <f t="shared" ref="E53:L53" si="11">SUM(E25:E52)</f>
        <v>15856</v>
      </c>
      <c r="F53" s="18">
        <f t="shared" si="11"/>
        <v>13289</v>
      </c>
      <c r="G53" s="18">
        <f t="shared" si="11"/>
        <v>2241</v>
      </c>
      <c r="H53" s="18">
        <f t="shared" si="11"/>
        <v>7051</v>
      </c>
      <c r="I53" s="18">
        <f t="shared" si="11"/>
        <v>206</v>
      </c>
      <c r="J53" s="18">
        <f t="shared" si="11"/>
        <v>35</v>
      </c>
      <c r="K53" s="18">
        <f t="shared" si="11"/>
        <v>0</v>
      </c>
      <c r="L53" s="18">
        <f t="shared" si="11"/>
        <v>0</v>
      </c>
      <c r="M53" s="18">
        <f t="shared" si="1"/>
        <v>9533</v>
      </c>
      <c r="N53" s="18">
        <f>+SUM(N25:N52)</f>
        <v>0</v>
      </c>
      <c r="O53" s="18">
        <f>+SUM(O25:O52)</f>
        <v>0</v>
      </c>
      <c r="P53" s="47">
        <f>+SUM(P25:P52)</f>
        <v>9533</v>
      </c>
      <c r="Q53" s="31">
        <f>IFERROR(F53/E53,0)</f>
        <v>0.8381054490413723</v>
      </c>
      <c r="R53" s="31">
        <f>+IFERROR(M53/E53,0)</f>
        <v>0.60122351160443999</v>
      </c>
      <c r="S53" s="17"/>
      <c r="T53" s="14"/>
      <c r="U53" s="14"/>
    </row>
    <row r="54" spans="2:21" s="15" customFormat="1" ht="15" customHeight="1" x14ac:dyDescent="0.2">
      <c r="B54" s="32" t="s">
        <v>80</v>
      </c>
      <c r="C54" s="32" t="s">
        <v>36</v>
      </c>
      <c r="D54" s="37" t="s">
        <v>81</v>
      </c>
      <c r="E54" s="10">
        <v>4746</v>
      </c>
      <c r="F54" s="10">
        <v>4524</v>
      </c>
      <c r="G54" s="10">
        <v>3057</v>
      </c>
      <c r="H54" s="10">
        <v>704</v>
      </c>
      <c r="I54" s="10">
        <v>32</v>
      </c>
      <c r="J54" s="10">
        <v>0</v>
      </c>
      <c r="K54" s="10">
        <v>0</v>
      </c>
      <c r="L54" s="10">
        <v>0</v>
      </c>
      <c r="M54" s="48">
        <f>SUM(G54:L54)</f>
        <v>3793</v>
      </c>
      <c r="N54" s="48">
        <v>2</v>
      </c>
      <c r="O54" s="49">
        <v>0</v>
      </c>
      <c r="P54" s="49">
        <f>SUM(M54:O54)</f>
        <v>3795</v>
      </c>
      <c r="Q54" s="44">
        <v>0.95322376738305947</v>
      </c>
      <c r="R54" s="44">
        <v>0.79582806573957021</v>
      </c>
      <c r="S54" s="50"/>
      <c r="T54" s="14"/>
      <c r="U54" s="14"/>
    </row>
    <row r="55" spans="2:21" s="15" customFormat="1" ht="15" customHeight="1" x14ac:dyDescent="0.2">
      <c r="B55" s="32" t="s">
        <v>80</v>
      </c>
      <c r="C55" s="32" t="s">
        <v>36</v>
      </c>
      <c r="D55" s="37" t="s">
        <v>82</v>
      </c>
      <c r="E55" s="10">
        <v>5481</v>
      </c>
      <c r="F55" s="10">
        <v>5303</v>
      </c>
      <c r="G55" s="10">
        <v>2437</v>
      </c>
      <c r="H55" s="10">
        <v>1201</v>
      </c>
      <c r="I55" s="10">
        <v>116</v>
      </c>
      <c r="J55" s="10">
        <v>0</v>
      </c>
      <c r="K55" s="10">
        <v>0</v>
      </c>
      <c r="L55" s="10">
        <v>0</v>
      </c>
      <c r="M55" s="48">
        <f t="shared" ref="M55:M61" si="12">SUM(G55:L55)</f>
        <v>3754</v>
      </c>
      <c r="N55" s="48">
        <v>2</v>
      </c>
      <c r="O55" s="49">
        <v>0</v>
      </c>
      <c r="P55" s="49">
        <f t="shared" ref="P55:P61" si="13">SUM(M55:O55)</f>
        <v>3756</v>
      </c>
      <c r="Q55" s="44">
        <v>0.96752417442072614</v>
      </c>
      <c r="R55" s="44">
        <v>0.6730523627075351</v>
      </c>
      <c r="S55" s="50"/>
      <c r="T55" s="14"/>
      <c r="U55" s="14"/>
    </row>
    <row r="56" spans="2:21" s="15" customFormat="1" ht="15" customHeight="1" x14ac:dyDescent="0.2">
      <c r="B56" s="32" t="s">
        <v>80</v>
      </c>
      <c r="C56" s="32" t="s">
        <v>36</v>
      </c>
      <c r="D56" s="37" t="s">
        <v>83</v>
      </c>
      <c r="E56" s="10">
        <v>740</v>
      </c>
      <c r="F56" s="10">
        <v>667</v>
      </c>
      <c r="G56" s="10">
        <v>461</v>
      </c>
      <c r="H56" s="10">
        <v>170</v>
      </c>
      <c r="I56" s="10">
        <v>0</v>
      </c>
      <c r="J56" s="10">
        <v>0</v>
      </c>
      <c r="K56" s="10">
        <v>0</v>
      </c>
      <c r="L56" s="10">
        <v>0</v>
      </c>
      <c r="M56" s="48">
        <f t="shared" si="12"/>
        <v>631</v>
      </c>
      <c r="N56" s="48">
        <v>0</v>
      </c>
      <c r="O56" s="49">
        <v>0</v>
      </c>
      <c r="P56" s="49">
        <f t="shared" si="13"/>
        <v>631</v>
      </c>
      <c r="Q56" s="44">
        <v>0.90135135135135136</v>
      </c>
      <c r="R56" s="44">
        <v>0.62567567567567572</v>
      </c>
      <c r="S56" s="50"/>
      <c r="T56" s="14"/>
      <c r="U56" s="14"/>
    </row>
    <row r="57" spans="2:21" s="15" customFormat="1" ht="15" customHeight="1" x14ac:dyDescent="0.2">
      <c r="B57" s="32" t="s">
        <v>80</v>
      </c>
      <c r="C57" s="32" t="s">
        <v>36</v>
      </c>
      <c r="D57" s="37" t="s">
        <v>84</v>
      </c>
      <c r="E57" s="10">
        <v>967</v>
      </c>
      <c r="F57" s="10">
        <v>950</v>
      </c>
      <c r="G57" s="10">
        <v>381</v>
      </c>
      <c r="H57" s="10">
        <v>171</v>
      </c>
      <c r="I57" s="10">
        <v>0</v>
      </c>
      <c r="J57" s="10">
        <v>0</v>
      </c>
      <c r="K57" s="10">
        <v>0</v>
      </c>
      <c r="L57" s="10">
        <v>0</v>
      </c>
      <c r="M57" s="48">
        <f t="shared" si="12"/>
        <v>552</v>
      </c>
      <c r="N57" s="48">
        <v>0</v>
      </c>
      <c r="O57" s="49">
        <v>0</v>
      </c>
      <c r="P57" s="49">
        <f t="shared" si="13"/>
        <v>552</v>
      </c>
      <c r="Q57" s="44">
        <v>0.9824198552223371</v>
      </c>
      <c r="R57" s="44">
        <v>0.57083764219234745</v>
      </c>
      <c r="S57" s="50"/>
      <c r="T57" s="14"/>
      <c r="U57" s="14"/>
    </row>
    <row r="58" spans="2:21" s="15" customFormat="1" ht="15" customHeight="1" x14ac:dyDescent="0.2">
      <c r="B58" s="32" t="s">
        <v>80</v>
      </c>
      <c r="C58" s="32" t="s">
        <v>36</v>
      </c>
      <c r="D58" s="37" t="s">
        <v>85</v>
      </c>
      <c r="E58" s="10">
        <v>1036</v>
      </c>
      <c r="F58" s="10">
        <v>1019</v>
      </c>
      <c r="G58" s="10">
        <v>680</v>
      </c>
      <c r="H58" s="10">
        <v>133</v>
      </c>
      <c r="I58" s="10">
        <v>1</v>
      </c>
      <c r="J58" s="10">
        <v>0</v>
      </c>
      <c r="K58" s="10">
        <v>0</v>
      </c>
      <c r="L58" s="10">
        <v>0</v>
      </c>
      <c r="M58" s="48">
        <f t="shared" si="12"/>
        <v>814</v>
      </c>
      <c r="N58" s="48">
        <v>1</v>
      </c>
      <c r="O58" s="49">
        <v>0</v>
      </c>
      <c r="P58" s="49">
        <f t="shared" si="13"/>
        <v>815</v>
      </c>
      <c r="Q58" s="44">
        <v>0.98359073359073357</v>
      </c>
      <c r="R58" s="44">
        <v>0.78378378378378377</v>
      </c>
      <c r="S58" s="50"/>
      <c r="T58" s="14"/>
      <c r="U58" s="14"/>
    </row>
    <row r="59" spans="2:21" s="15" customFormat="1" ht="15" customHeight="1" x14ac:dyDescent="0.2">
      <c r="B59" s="32" t="s">
        <v>80</v>
      </c>
      <c r="C59" s="32" t="s">
        <v>36</v>
      </c>
      <c r="D59" s="37" t="s">
        <v>86</v>
      </c>
      <c r="E59" s="10">
        <v>1094</v>
      </c>
      <c r="F59" s="10">
        <v>1033</v>
      </c>
      <c r="G59" s="10">
        <v>962</v>
      </c>
      <c r="H59" s="10">
        <v>103</v>
      </c>
      <c r="I59" s="10">
        <v>0</v>
      </c>
      <c r="J59" s="10">
        <v>0</v>
      </c>
      <c r="K59" s="10">
        <v>0</v>
      </c>
      <c r="L59" s="10">
        <v>0</v>
      </c>
      <c r="M59" s="48">
        <f t="shared" si="12"/>
        <v>1065</v>
      </c>
      <c r="N59" s="48">
        <v>2</v>
      </c>
      <c r="O59" s="49">
        <v>0</v>
      </c>
      <c r="P59" s="49">
        <f t="shared" si="13"/>
        <v>1067</v>
      </c>
      <c r="Q59" s="44">
        <v>0.89853747714808041</v>
      </c>
      <c r="R59" s="44">
        <v>0.9579524680073126</v>
      </c>
      <c r="S59" s="50"/>
      <c r="T59" s="14"/>
      <c r="U59" s="14"/>
    </row>
    <row r="60" spans="2:21" s="15" customFormat="1" ht="15" customHeight="1" x14ac:dyDescent="0.2">
      <c r="B60" s="32" t="s">
        <v>80</v>
      </c>
      <c r="C60" s="32" t="s">
        <v>36</v>
      </c>
      <c r="D60" s="37" t="s">
        <v>87</v>
      </c>
      <c r="E60" s="10">
        <v>919</v>
      </c>
      <c r="F60" s="10">
        <v>863</v>
      </c>
      <c r="G60" s="10">
        <v>595</v>
      </c>
      <c r="H60" s="10">
        <v>220</v>
      </c>
      <c r="I60" s="10">
        <v>0</v>
      </c>
      <c r="J60" s="10">
        <v>0</v>
      </c>
      <c r="K60" s="10">
        <v>0</v>
      </c>
      <c r="L60" s="10">
        <v>0</v>
      </c>
      <c r="M60" s="48">
        <f t="shared" si="12"/>
        <v>815</v>
      </c>
      <c r="N60" s="48">
        <v>0</v>
      </c>
      <c r="O60" s="49">
        <v>0</v>
      </c>
      <c r="P60" s="49">
        <f t="shared" si="13"/>
        <v>815</v>
      </c>
      <c r="Q60" s="44">
        <v>0.93906420021762782</v>
      </c>
      <c r="R60" s="44">
        <v>0.8857453754080522</v>
      </c>
      <c r="S60" s="50"/>
      <c r="T60" s="14"/>
      <c r="U60" s="14"/>
    </row>
    <row r="61" spans="2:21" s="15" customFormat="1" ht="15" customHeight="1" x14ac:dyDescent="0.2">
      <c r="B61" s="32" t="s">
        <v>80</v>
      </c>
      <c r="C61" s="32" t="s">
        <v>36</v>
      </c>
      <c r="D61" s="37" t="s">
        <v>88</v>
      </c>
      <c r="E61" s="10">
        <v>914</v>
      </c>
      <c r="F61" s="10">
        <v>910</v>
      </c>
      <c r="G61" s="10">
        <v>860</v>
      </c>
      <c r="H61" s="10">
        <v>1</v>
      </c>
      <c r="I61" s="10">
        <v>0</v>
      </c>
      <c r="J61" s="10">
        <v>0</v>
      </c>
      <c r="K61" s="10">
        <v>0</v>
      </c>
      <c r="L61" s="10">
        <v>0</v>
      </c>
      <c r="M61" s="48">
        <f t="shared" si="12"/>
        <v>861</v>
      </c>
      <c r="N61" s="32">
        <v>0</v>
      </c>
      <c r="O61" s="46">
        <v>0</v>
      </c>
      <c r="P61" s="49">
        <f t="shared" si="13"/>
        <v>861</v>
      </c>
      <c r="Q61" s="44">
        <v>0.99562363238512031</v>
      </c>
      <c r="R61" s="44">
        <v>0.94091903719912473</v>
      </c>
      <c r="S61" s="9"/>
      <c r="T61" s="14"/>
      <c r="U61" s="14"/>
    </row>
    <row r="62" spans="2:21" s="15" customFormat="1" ht="15" customHeight="1" x14ac:dyDescent="0.2">
      <c r="B62" s="16" t="s">
        <v>23</v>
      </c>
      <c r="C62" s="17"/>
      <c r="D62" s="17"/>
      <c r="E62" s="18">
        <f>+SUM(E54:E61)</f>
        <v>15897</v>
      </c>
      <c r="F62" s="18">
        <f t="shared" ref="F62:L62" si="14">+SUM(F54:F61)</f>
        <v>15269</v>
      </c>
      <c r="G62" s="18">
        <f t="shared" si="14"/>
        <v>9433</v>
      </c>
      <c r="H62" s="18">
        <f t="shared" si="14"/>
        <v>2703</v>
      </c>
      <c r="I62" s="18">
        <f t="shared" si="14"/>
        <v>149</v>
      </c>
      <c r="J62" s="18">
        <f t="shared" si="14"/>
        <v>0</v>
      </c>
      <c r="K62" s="18">
        <f t="shared" si="14"/>
        <v>0</v>
      </c>
      <c r="L62" s="18">
        <f t="shared" si="14"/>
        <v>0</v>
      </c>
      <c r="M62" s="18">
        <f t="shared" si="1"/>
        <v>12285</v>
      </c>
      <c r="N62" s="18">
        <f>+SUM(N54:N61)</f>
        <v>7</v>
      </c>
      <c r="O62" s="18">
        <f>+SUM(O54:O61)</f>
        <v>0</v>
      </c>
      <c r="P62" s="18">
        <f>+SUM(P54:P61)</f>
        <v>12292</v>
      </c>
      <c r="Q62" s="19">
        <f>IFERROR(F62/E62,0)</f>
        <v>0.9604956910108825</v>
      </c>
      <c r="R62" s="19">
        <f>+IFERROR(M62/E62,0)</f>
        <v>0.77278731836195513</v>
      </c>
      <c r="S62" s="51"/>
      <c r="T62" s="14"/>
      <c r="U62" s="14"/>
    </row>
    <row r="63" spans="2:21" s="15" customFormat="1" ht="15" customHeight="1" x14ac:dyDescent="0.2">
      <c r="B63" s="32" t="s">
        <v>89</v>
      </c>
      <c r="C63" s="33" t="s">
        <v>90</v>
      </c>
      <c r="D63" s="33" t="s">
        <v>91</v>
      </c>
      <c r="E63" s="10">
        <v>6259</v>
      </c>
      <c r="F63" s="10">
        <v>1000</v>
      </c>
      <c r="G63" s="10">
        <v>242</v>
      </c>
      <c r="H63" s="10">
        <v>697</v>
      </c>
      <c r="I63" s="10">
        <v>1</v>
      </c>
      <c r="J63" s="10">
        <v>15</v>
      </c>
      <c r="K63" s="10">
        <v>0</v>
      </c>
      <c r="L63" s="10">
        <v>0</v>
      </c>
      <c r="M63" s="11">
        <f>SUM(G63:L63)</f>
        <v>955</v>
      </c>
      <c r="N63" s="10">
        <v>1</v>
      </c>
      <c r="O63" s="10">
        <v>0</v>
      </c>
      <c r="P63" s="12">
        <f>SUM(M63:O63)</f>
        <v>956</v>
      </c>
      <c r="Q63" s="13">
        <f>F63/E63</f>
        <v>0.15976993129892955</v>
      </c>
      <c r="R63" s="13">
        <f>M63/E63</f>
        <v>0.15258028439047772</v>
      </c>
      <c r="S63" s="9"/>
      <c r="T63" s="14"/>
      <c r="U63" s="14"/>
    </row>
    <row r="64" spans="2:21" s="15" customFormat="1" ht="15" customHeight="1" x14ac:dyDescent="0.2">
      <c r="B64" s="32" t="s">
        <v>89</v>
      </c>
      <c r="C64" s="33" t="s">
        <v>90</v>
      </c>
      <c r="D64" s="33" t="s">
        <v>92</v>
      </c>
      <c r="E64" s="10">
        <v>25094</v>
      </c>
      <c r="F64" s="10">
        <v>2500</v>
      </c>
      <c r="G64" s="10">
        <v>1762</v>
      </c>
      <c r="H64" s="10">
        <v>546</v>
      </c>
      <c r="I64" s="10">
        <v>8</v>
      </c>
      <c r="J64" s="10">
        <v>1</v>
      </c>
      <c r="K64" s="10">
        <v>0</v>
      </c>
      <c r="L64" s="10">
        <v>0</v>
      </c>
      <c r="M64" s="11">
        <f t="shared" ref="M64:M74" si="15">SUM(G64:L64)</f>
        <v>2317</v>
      </c>
      <c r="N64" s="10">
        <v>6</v>
      </c>
      <c r="O64" s="10">
        <v>0</v>
      </c>
      <c r="P64" s="12">
        <f t="shared" ref="P64:P74" si="16">SUM(M64:O64)</f>
        <v>2323</v>
      </c>
      <c r="Q64" s="13">
        <f t="shared" ref="Q64:Q74" si="17">F64/E64</f>
        <v>9.9625408464174697E-2</v>
      </c>
      <c r="R64" s="13">
        <f t="shared" ref="R64:R74" si="18">M64/E64</f>
        <v>9.2332828564597111E-2</v>
      </c>
      <c r="S64" s="9"/>
      <c r="T64" s="14"/>
      <c r="U64" s="14"/>
    </row>
    <row r="65" spans="2:21" s="15" customFormat="1" ht="15" customHeight="1" x14ac:dyDescent="0.2">
      <c r="B65" s="32" t="s">
        <v>89</v>
      </c>
      <c r="C65" s="33" t="s">
        <v>90</v>
      </c>
      <c r="D65" s="33" t="s">
        <v>93</v>
      </c>
      <c r="E65" s="10">
        <v>33150</v>
      </c>
      <c r="F65" s="10">
        <v>2100</v>
      </c>
      <c r="G65" s="10">
        <v>938</v>
      </c>
      <c r="H65" s="10">
        <v>1153</v>
      </c>
      <c r="I65" s="10">
        <v>4</v>
      </c>
      <c r="J65" s="10">
        <v>4</v>
      </c>
      <c r="K65" s="10">
        <v>0</v>
      </c>
      <c r="L65" s="10">
        <v>0</v>
      </c>
      <c r="M65" s="11">
        <f t="shared" si="15"/>
        <v>2099</v>
      </c>
      <c r="N65" s="10">
        <v>0</v>
      </c>
      <c r="O65" s="10">
        <v>0</v>
      </c>
      <c r="P65" s="12">
        <f t="shared" si="16"/>
        <v>2099</v>
      </c>
      <c r="Q65" s="13">
        <f t="shared" si="17"/>
        <v>6.3348416289592757E-2</v>
      </c>
      <c r="R65" s="13">
        <f t="shared" si="18"/>
        <v>6.3318250377073906E-2</v>
      </c>
      <c r="S65" s="9"/>
      <c r="T65" s="14"/>
      <c r="U65" s="14"/>
    </row>
    <row r="66" spans="2:21" s="15" customFormat="1" ht="15" customHeight="1" x14ac:dyDescent="0.2">
      <c r="B66" s="32" t="s">
        <v>89</v>
      </c>
      <c r="C66" s="33" t="s">
        <v>94</v>
      </c>
      <c r="D66" s="33" t="s">
        <v>95</v>
      </c>
      <c r="E66" s="10">
        <v>38825</v>
      </c>
      <c r="F66" s="10">
        <v>2000</v>
      </c>
      <c r="G66" s="10">
        <v>1597</v>
      </c>
      <c r="H66" s="10">
        <v>426</v>
      </c>
      <c r="I66" s="10">
        <v>11</v>
      </c>
      <c r="J66" s="10">
        <v>0</v>
      </c>
      <c r="K66" s="10">
        <v>0</v>
      </c>
      <c r="L66" s="10">
        <v>0</v>
      </c>
      <c r="M66" s="11">
        <f t="shared" si="15"/>
        <v>2034</v>
      </c>
      <c r="N66" s="10">
        <v>3</v>
      </c>
      <c r="O66" s="10">
        <v>0</v>
      </c>
      <c r="P66" s="12">
        <f t="shared" si="16"/>
        <v>2037</v>
      </c>
      <c r="Q66" s="13">
        <f t="shared" si="17"/>
        <v>5.1513200257565998E-2</v>
      </c>
      <c r="R66" s="13">
        <f t="shared" si="18"/>
        <v>5.2388924661944621E-2</v>
      </c>
      <c r="S66" s="9"/>
      <c r="T66" s="14"/>
      <c r="U66" s="14"/>
    </row>
    <row r="67" spans="2:21" s="15" customFormat="1" ht="15" customHeight="1" x14ac:dyDescent="0.2">
      <c r="B67" s="32" t="s">
        <v>89</v>
      </c>
      <c r="C67" s="33" t="s">
        <v>94</v>
      </c>
      <c r="D67" s="33" t="s">
        <v>96</v>
      </c>
      <c r="E67" s="10">
        <v>17500</v>
      </c>
      <c r="F67" s="10">
        <v>1200</v>
      </c>
      <c r="G67" s="10">
        <v>284</v>
      </c>
      <c r="H67" s="10">
        <v>411</v>
      </c>
      <c r="I67" s="10">
        <v>28</v>
      </c>
      <c r="J67" s="10">
        <v>1</v>
      </c>
      <c r="K67" s="10">
        <v>0</v>
      </c>
      <c r="L67" s="10">
        <v>0</v>
      </c>
      <c r="M67" s="11">
        <f t="shared" si="15"/>
        <v>724</v>
      </c>
      <c r="N67" s="10">
        <v>12</v>
      </c>
      <c r="O67" s="10">
        <v>0</v>
      </c>
      <c r="P67" s="12">
        <f t="shared" si="16"/>
        <v>736</v>
      </c>
      <c r="Q67" s="13">
        <f t="shared" si="17"/>
        <v>6.8571428571428575E-2</v>
      </c>
      <c r="R67" s="13">
        <f t="shared" si="18"/>
        <v>4.1371428571428573E-2</v>
      </c>
      <c r="S67" s="9"/>
      <c r="T67" s="14"/>
      <c r="U67" s="14"/>
    </row>
    <row r="68" spans="2:21" s="15" customFormat="1" ht="15" customHeight="1" x14ac:dyDescent="0.2">
      <c r="B68" s="32" t="s">
        <v>89</v>
      </c>
      <c r="C68" s="33" t="s">
        <v>94</v>
      </c>
      <c r="D68" s="33" t="s">
        <v>97</v>
      </c>
      <c r="E68" s="10">
        <v>10822</v>
      </c>
      <c r="F68" s="10">
        <v>1500</v>
      </c>
      <c r="G68" s="10">
        <v>285</v>
      </c>
      <c r="H68" s="10">
        <v>670</v>
      </c>
      <c r="I68" s="10">
        <v>17</v>
      </c>
      <c r="J68" s="10">
        <v>0</v>
      </c>
      <c r="K68" s="10">
        <v>0</v>
      </c>
      <c r="L68" s="10">
        <v>0</v>
      </c>
      <c r="M68" s="11">
        <f t="shared" si="15"/>
        <v>972</v>
      </c>
      <c r="N68" s="10">
        <v>3</v>
      </c>
      <c r="O68" s="10">
        <v>0</v>
      </c>
      <c r="P68" s="12">
        <f t="shared" si="16"/>
        <v>975</v>
      </c>
      <c r="Q68" s="13">
        <f t="shared" si="17"/>
        <v>0.13860654222879321</v>
      </c>
      <c r="R68" s="13">
        <f t="shared" si="18"/>
        <v>8.9817039364257986E-2</v>
      </c>
      <c r="S68" s="9"/>
      <c r="T68" s="14"/>
      <c r="U68" s="14"/>
    </row>
    <row r="69" spans="2:21" s="15" customFormat="1" ht="15" customHeight="1" x14ac:dyDescent="0.2">
      <c r="B69" s="32" t="s">
        <v>89</v>
      </c>
      <c r="C69" s="33" t="s">
        <v>90</v>
      </c>
      <c r="D69" s="33" t="s">
        <v>98</v>
      </c>
      <c r="E69" s="10">
        <v>57273</v>
      </c>
      <c r="F69" s="10">
        <v>2000</v>
      </c>
      <c r="G69" s="10">
        <v>622</v>
      </c>
      <c r="H69" s="10">
        <v>970</v>
      </c>
      <c r="I69" s="10">
        <v>9</v>
      </c>
      <c r="J69" s="10">
        <v>3</v>
      </c>
      <c r="K69" s="10">
        <v>0</v>
      </c>
      <c r="L69" s="10">
        <v>0</v>
      </c>
      <c r="M69" s="11">
        <f t="shared" si="15"/>
        <v>1604</v>
      </c>
      <c r="N69" s="10">
        <v>0</v>
      </c>
      <c r="O69" s="10">
        <v>0</v>
      </c>
      <c r="P69" s="12">
        <f t="shared" si="16"/>
        <v>1604</v>
      </c>
      <c r="Q69" s="13">
        <f t="shared" si="17"/>
        <v>3.492046863268905E-2</v>
      </c>
      <c r="R69" s="13">
        <f t="shared" si="18"/>
        <v>2.8006215843416619E-2</v>
      </c>
      <c r="S69" s="9"/>
      <c r="T69" s="14"/>
      <c r="U69" s="14"/>
    </row>
    <row r="70" spans="2:21" s="15" customFormat="1" ht="15" customHeight="1" x14ac:dyDescent="0.2">
      <c r="B70" s="32" t="s">
        <v>89</v>
      </c>
      <c r="C70" s="33" t="s">
        <v>90</v>
      </c>
      <c r="D70" s="33" t="s">
        <v>99</v>
      </c>
      <c r="E70" s="10">
        <v>31866</v>
      </c>
      <c r="F70" s="10">
        <v>1200</v>
      </c>
      <c r="G70" s="10">
        <v>125</v>
      </c>
      <c r="H70" s="10">
        <v>152</v>
      </c>
      <c r="I70" s="10">
        <v>0</v>
      </c>
      <c r="J70" s="10">
        <v>0</v>
      </c>
      <c r="K70" s="10">
        <v>0</v>
      </c>
      <c r="L70" s="10">
        <v>0</v>
      </c>
      <c r="M70" s="11">
        <f t="shared" si="15"/>
        <v>277</v>
      </c>
      <c r="N70" s="10">
        <v>0</v>
      </c>
      <c r="O70" s="10">
        <v>0</v>
      </c>
      <c r="P70" s="12">
        <f t="shared" si="16"/>
        <v>277</v>
      </c>
      <c r="Q70" s="13">
        <f t="shared" si="17"/>
        <v>3.7657691583505931E-2</v>
      </c>
      <c r="R70" s="13">
        <f t="shared" si="18"/>
        <v>8.6926504738592866E-3</v>
      </c>
      <c r="S70" s="9"/>
      <c r="T70" s="14"/>
      <c r="U70" s="14"/>
    </row>
    <row r="71" spans="2:21" s="15" customFormat="1" ht="15" customHeight="1" x14ac:dyDescent="0.2">
      <c r="B71" s="32" t="s">
        <v>89</v>
      </c>
      <c r="C71" s="33" t="s">
        <v>94</v>
      </c>
      <c r="D71" s="33" t="s">
        <v>100</v>
      </c>
      <c r="E71" s="10">
        <v>6440</v>
      </c>
      <c r="F71" s="10">
        <v>1100</v>
      </c>
      <c r="G71" s="10">
        <v>156</v>
      </c>
      <c r="H71" s="10">
        <v>377</v>
      </c>
      <c r="I71" s="10">
        <v>13</v>
      </c>
      <c r="J71" s="10">
        <v>0</v>
      </c>
      <c r="K71" s="10">
        <v>0</v>
      </c>
      <c r="L71" s="10">
        <v>0</v>
      </c>
      <c r="M71" s="11">
        <f t="shared" si="15"/>
        <v>546</v>
      </c>
      <c r="N71" s="10">
        <v>0</v>
      </c>
      <c r="O71" s="10">
        <v>0</v>
      </c>
      <c r="P71" s="12">
        <f t="shared" si="16"/>
        <v>546</v>
      </c>
      <c r="Q71" s="13">
        <f t="shared" si="17"/>
        <v>0.17080745341614906</v>
      </c>
      <c r="R71" s="13">
        <f t="shared" si="18"/>
        <v>8.478260869565217E-2</v>
      </c>
      <c r="S71" s="9"/>
      <c r="T71" s="14"/>
      <c r="U71" s="14"/>
    </row>
    <row r="72" spans="2:21" s="15" customFormat="1" ht="15" customHeight="1" x14ac:dyDescent="0.2">
      <c r="B72" s="32" t="s">
        <v>89</v>
      </c>
      <c r="C72" s="33" t="s">
        <v>94</v>
      </c>
      <c r="D72" s="33" t="s">
        <v>101</v>
      </c>
      <c r="E72" s="10">
        <v>11069</v>
      </c>
      <c r="F72" s="10">
        <v>1000</v>
      </c>
      <c r="G72" s="10">
        <v>386</v>
      </c>
      <c r="H72" s="10">
        <v>494</v>
      </c>
      <c r="I72" s="10">
        <v>57</v>
      </c>
      <c r="J72" s="10">
        <v>0</v>
      </c>
      <c r="K72" s="10">
        <v>0</v>
      </c>
      <c r="L72" s="10">
        <v>0</v>
      </c>
      <c r="M72" s="11">
        <f t="shared" si="15"/>
        <v>937</v>
      </c>
      <c r="N72" s="10">
        <v>0</v>
      </c>
      <c r="O72" s="10">
        <v>0</v>
      </c>
      <c r="P72" s="12">
        <f t="shared" si="16"/>
        <v>937</v>
      </c>
      <c r="Q72" s="13">
        <f t="shared" si="17"/>
        <v>9.0342397687234621E-2</v>
      </c>
      <c r="R72" s="13">
        <f t="shared" si="18"/>
        <v>8.4650826632938839E-2</v>
      </c>
      <c r="S72" s="9"/>
      <c r="T72" s="14"/>
      <c r="U72" s="14"/>
    </row>
    <row r="73" spans="2:21" s="15" customFormat="1" ht="15" customHeight="1" x14ac:dyDescent="0.2">
      <c r="B73" s="32" t="s">
        <v>89</v>
      </c>
      <c r="C73" s="33" t="s">
        <v>90</v>
      </c>
      <c r="D73" s="33" t="s">
        <v>102</v>
      </c>
      <c r="E73" s="10">
        <v>29296</v>
      </c>
      <c r="F73" s="10">
        <v>1000</v>
      </c>
      <c r="G73" s="10">
        <v>19</v>
      </c>
      <c r="H73" s="10">
        <v>241</v>
      </c>
      <c r="I73" s="10">
        <v>1</v>
      </c>
      <c r="J73" s="10">
        <v>0</v>
      </c>
      <c r="K73" s="10">
        <v>0</v>
      </c>
      <c r="L73" s="10">
        <v>0</v>
      </c>
      <c r="M73" s="11">
        <f t="shared" si="15"/>
        <v>261</v>
      </c>
      <c r="N73" s="10">
        <v>0</v>
      </c>
      <c r="O73" s="10">
        <v>0</v>
      </c>
      <c r="P73" s="12">
        <f t="shared" si="16"/>
        <v>261</v>
      </c>
      <c r="Q73" s="13">
        <f t="shared" si="17"/>
        <v>3.4134352812670674E-2</v>
      </c>
      <c r="R73" s="13">
        <f t="shared" si="18"/>
        <v>8.9090660841070462E-3</v>
      </c>
      <c r="S73" s="9"/>
      <c r="T73" s="14"/>
      <c r="U73" s="14"/>
    </row>
    <row r="74" spans="2:21" s="15" customFormat="1" ht="15" customHeight="1" x14ac:dyDescent="0.2">
      <c r="B74" s="32" t="s">
        <v>89</v>
      </c>
      <c r="C74" s="33" t="s">
        <v>90</v>
      </c>
      <c r="D74" s="33" t="s">
        <v>103</v>
      </c>
      <c r="E74" s="10">
        <v>14970</v>
      </c>
      <c r="F74" s="10">
        <v>1000</v>
      </c>
      <c r="G74" s="10">
        <v>301</v>
      </c>
      <c r="H74" s="10">
        <v>0</v>
      </c>
      <c r="I74" s="10">
        <v>0</v>
      </c>
      <c r="J74" s="10">
        <v>1</v>
      </c>
      <c r="K74" s="10">
        <v>0</v>
      </c>
      <c r="L74" s="10">
        <v>0</v>
      </c>
      <c r="M74" s="11">
        <f t="shared" si="15"/>
        <v>302</v>
      </c>
      <c r="N74" s="10">
        <v>0</v>
      </c>
      <c r="O74" s="10">
        <v>0</v>
      </c>
      <c r="P74" s="12">
        <f t="shared" si="16"/>
        <v>302</v>
      </c>
      <c r="Q74" s="13">
        <f t="shared" si="17"/>
        <v>6.6800267201068811E-2</v>
      </c>
      <c r="R74" s="13">
        <f t="shared" si="18"/>
        <v>2.0173680694722779E-2</v>
      </c>
      <c r="S74" s="9"/>
      <c r="T74" s="14"/>
      <c r="U74" s="14"/>
    </row>
    <row r="75" spans="2:21" s="15" customFormat="1" ht="15" customHeight="1" x14ac:dyDescent="0.2">
      <c r="B75" s="16" t="s">
        <v>23</v>
      </c>
      <c r="C75" s="17"/>
      <c r="D75" s="17"/>
      <c r="E75" s="18">
        <f>+SUM(E63:E74)</f>
        <v>282564</v>
      </c>
      <c r="F75" s="18">
        <f t="shared" ref="F75:L75" si="19">+SUM(F63:F74)</f>
        <v>17600</v>
      </c>
      <c r="G75" s="18">
        <f t="shared" si="19"/>
        <v>6717</v>
      </c>
      <c r="H75" s="18">
        <f t="shared" si="19"/>
        <v>6137</v>
      </c>
      <c r="I75" s="18">
        <f t="shared" si="19"/>
        <v>149</v>
      </c>
      <c r="J75" s="18">
        <f t="shared" si="19"/>
        <v>25</v>
      </c>
      <c r="K75" s="18">
        <f t="shared" si="19"/>
        <v>0</v>
      </c>
      <c r="L75" s="18">
        <f t="shared" si="19"/>
        <v>0</v>
      </c>
      <c r="M75" s="18">
        <f t="shared" si="1"/>
        <v>13028</v>
      </c>
      <c r="N75" s="18">
        <f t="shared" ref="N75:O75" si="20">+SUM(N63:N74)</f>
        <v>25</v>
      </c>
      <c r="O75" s="18">
        <f t="shared" si="20"/>
        <v>0</v>
      </c>
      <c r="P75" s="18">
        <f>M75+N75+O75</f>
        <v>13053</v>
      </c>
      <c r="Q75" s="19">
        <f>IFERROR(F75/E75,0)</f>
        <v>6.2286773969790918E-2</v>
      </c>
      <c r="R75" s="19">
        <f>+IFERROR(M75/E75,0)</f>
        <v>4.6106368822638411E-2</v>
      </c>
      <c r="S75" s="51"/>
      <c r="T75" s="14"/>
      <c r="U75" s="14"/>
    </row>
    <row r="76" spans="2:21" s="15" customFormat="1" ht="15" customHeight="1" x14ac:dyDescent="0.2">
      <c r="B76" s="20" t="s">
        <v>104</v>
      </c>
      <c r="C76" s="20" t="s">
        <v>105</v>
      </c>
      <c r="D76" s="20" t="s">
        <v>66</v>
      </c>
      <c r="E76" s="27">
        <v>417</v>
      </c>
      <c r="F76" s="27">
        <v>401</v>
      </c>
      <c r="G76" s="27">
        <v>45</v>
      </c>
      <c r="H76" s="27">
        <v>222</v>
      </c>
      <c r="I76" s="27">
        <v>14</v>
      </c>
      <c r="J76" s="27">
        <v>0</v>
      </c>
      <c r="K76" s="27">
        <v>0</v>
      </c>
      <c r="L76" s="27">
        <v>0</v>
      </c>
      <c r="M76" s="23">
        <v>281</v>
      </c>
      <c r="N76" s="27">
        <v>5</v>
      </c>
      <c r="O76" s="27">
        <v>4</v>
      </c>
      <c r="P76" s="28">
        <v>290</v>
      </c>
      <c r="Q76" s="29">
        <v>0.9616306954436451</v>
      </c>
      <c r="R76" s="29">
        <v>0.67386091127098324</v>
      </c>
      <c r="S76" s="52" t="s">
        <v>106</v>
      </c>
      <c r="T76" s="14"/>
      <c r="U76" s="14"/>
    </row>
    <row r="77" spans="2:21" s="15" customFormat="1" ht="15" customHeight="1" x14ac:dyDescent="0.2">
      <c r="B77" s="20" t="s">
        <v>104</v>
      </c>
      <c r="C77" s="20" t="s">
        <v>105</v>
      </c>
      <c r="D77" s="20" t="s">
        <v>107</v>
      </c>
      <c r="E77" s="27">
        <v>1000</v>
      </c>
      <c r="F77" s="27">
        <v>1000</v>
      </c>
      <c r="G77" s="27">
        <v>629</v>
      </c>
      <c r="H77" s="27">
        <v>338</v>
      </c>
      <c r="I77" s="27">
        <v>42</v>
      </c>
      <c r="J77" s="27">
        <v>0</v>
      </c>
      <c r="K77" s="27">
        <v>0</v>
      </c>
      <c r="L77" s="27">
        <v>0</v>
      </c>
      <c r="M77" s="23">
        <v>1009</v>
      </c>
      <c r="N77" s="27">
        <v>10</v>
      </c>
      <c r="O77" s="27">
        <v>1</v>
      </c>
      <c r="P77" s="28">
        <v>1020</v>
      </c>
      <c r="Q77" s="29">
        <v>1</v>
      </c>
      <c r="R77" s="29">
        <v>1.0089999999999999</v>
      </c>
      <c r="S77" s="52" t="s">
        <v>106</v>
      </c>
      <c r="T77" s="14"/>
      <c r="U77" s="14"/>
    </row>
    <row r="78" spans="2:21" s="15" customFormat="1" ht="15" customHeight="1" x14ac:dyDescent="0.2">
      <c r="B78" s="20" t="s">
        <v>104</v>
      </c>
      <c r="C78" s="20" t="s">
        <v>105</v>
      </c>
      <c r="D78" s="20" t="s">
        <v>108</v>
      </c>
      <c r="E78" s="27">
        <v>1550</v>
      </c>
      <c r="F78" s="27">
        <v>1550</v>
      </c>
      <c r="G78" s="27">
        <v>438</v>
      </c>
      <c r="H78" s="27">
        <v>679</v>
      </c>
      <c r="I78" s="27">
        <v>136</v>
      </c>
      <c r="J78" s="27">
        <v>0</v>
      </c>
      <c r="K78" s="27">
        <v>0</v>
      </c>
      <c r="L78" s="27">
        <v>0</v>
      </c>
      <c r="M78" s="23">
        <v>1253</v>
      </c>
      <c r="N78" s="27">
        <v>9</v>
      </c>
      <c r="O78" s="27">
        <v>2</v>
      </c>
      <c r="P78" s="28">
        <v>1264</v>
      </c>
      <c r="Q78" s="29">
        <v>1</v>
      </c>
      <c r="R78" s="29">
        <v>0.80838709677419351</v>
      </c>
      <c r="S78" s="52" t="s">
        <v>106</v>
      </c>
      <c r="T78" s="14"/>
      <c r="U78" s="14"/>
    </row>
    <row r="79" spans="2:21" s="15" customFormat="1" ht="15" customHeight="1" x14ac:dyDescent="0.2">
      <c r="B79" s="20" t="s">
        <v>104</v>
      </c>
      <c r="C79" s="20" t="s">
        <v>105</v>
      </c>
      <c r="D79" s="20" t="s">
        <v>109</v>
      </c>
      <c r="E79" s="27">
        <v>980</v>
      </c>
      <c r="F79" s="27">
        <v>980</v>
      </c>
      <c r="G79" s="27">
        <v>441</v>
      </c>
      <c r="H79" s="27">
        <v>447</v>
      </c>
      <c r="I79" s="27">
        <v>26</v>
      </c>
      <c r="J79" s="27">
        <v>0</v>
      </c>
      <c r="K79" s="27">
        <v>0</v>
      </c>
      <c r="L79" s="27">
        <v>0</v>
      </c>
      <c r="M79" s="23">
        <v>914</v>
      </c>
      <c r="N79" s="27">
        <v>13</v>
      </c>
      <c r="O79" s="27">
        <v>2</v>
      </c>
      <c r="P79" s="28">
        <v>929</v>
      </c>
      <c r="Q79" s="29">
        <v>1</v>
      </c>
      <c r="R79" s="29">
        <v>0.93265306122448977</v>
      </c>
      <c r="S79" s="52" t="s">
        <v>106</v>
      </c>
      <c r="T79" s="14"/>
      <c r="U79" s="14"/>
    </row>
    <row r="80" spans="2:21" s="15" customFormat="1" ht="15" customHeight="1" x14ac:dyDescent="0.2">
      <c r="B80" s="16" t="s">
        <v>23</v>
      </c>
      <c r="C80" s="17"/>
      <c r="D80" s="17"/>
      <c r="E80" s="18">
        <f t="shared" ref="E80:L80" si="21">+SUM(E76:E79)</f>
        <v>3947</v>
      </c>
      <c r="F80" s="18">
        <f t="shared" si="21"/>
        <v>3931</v>
      </c>
      <c r="G80" s="18">
        <f t="shared" si="21"/>
        <v>1553</v>
      </c>
      <c r="H80" s="18">
        <f t="shared" si="21"/>
        <v>1686</v>
      </c>
      <c r="I80" s="18">
        <f t="shared" si="21"/>
        <v>218</v>
      </c>
      <c r="J80" s="18">
        <f t="shared" si="21"/>
        <v>0</v>
      </c>
      <c r="K80" s="18">
        <f t="shared" si="21"/>
        <v>0</v>
      </c>
      <c r="L80" s="18">
        <f t="shared" si="21"/>
        <v>0</v>
      </c>
      <c r="M80" s="18">
        <f t="shared" si="1"/>
        <v>3457</v>
      </c>
      <c r="N80" s="18">
        <f t="shared" ref="N80:P80" si="22">+SUM(N76:N79)</f>
        <v>37</v>
      </c>
      <c r="O80" s="18">
        <f t="shared" si="22"/>
        <v>9</v>
      </c>
      <c r="P80" s="18">
        <f t="shared" si="22"/>
        <v>3503</v>
      </c>
      <c r="Q80" s="19">
        <f>IFERROR(F80/E80,0)</f>
        <v>0.99594628832024323</v>
      </c>
      <c r="R80" s="19">
        <f>+IFERROR(M80/E80,0)</f>
        <v>0.8758550798074487</v>
      </c>
      <c r="S80" s="51"/>
      <c r="T80" s="14"/>
      <c r="U80" s="14"/>
    </row>
    <row r="81" spans="2:21" s="15" customFormat="1" ht="15" customHeight="1" x14ac:dyDescent="0.2">
      <c r="B81" s="53" t="s">
        <v>110</v>
      </c>
      <c r="C81" s="35" t="s">
        <v>90</v>
      </c>
      <c r="D81" s="35" t="s">
        <v>111</v>
      </c>
      <c r="E81" s="54">
        <v>312</v>
      </c>
      <c r="F81" s="54">
        <v>307</v>
      </c>
      <c r="G81" s="54">
        <v>154</v>
      </c>
      <c r="H81" s="54">
        <v>153</v>
      </c>
      <c r="I81" s="54"/>
      <c r="J81" s="54"/>
      <c r="K81" s="54"/>
      <c r="L81" s="54"/>
      <c r="M81" s="48">
        <f>SUM(G81:L81)</f>
        <v>307</v>
      </c>
      <c r="N81" s="54">
        <v>0</v>
      </c>
      <c r="O81" s="54">
        <v>0</v>
      </c>
      <c r="P81" s="54">
        <f>SUM(M81:O81)</f>
        <v>307</v>
      </c>
      <c r="Q81" s="55">
        <f>F81/E81</f>
        <v>0.98397435897435892</v>
      </c>
      <c r="R81" s="55">
        <f>M81/E81</f>
        <v>0.98397435897435892</v>
      </c>
      <c r="S81" s="56"/>
      <c r="T81" s="14"/>
      <c r="U81" s="14"/>
    </row>
    <row r="82" spans="2:21" s="15" customFormat="1" ht="15" customHeight="1" x14ac:dyDescent="0.2">
      <c r="B82" s="53" t="s">
        <v>110</v>
      </c>
      <c r="C82" s="35" t="s">
        <v>90</v>
      </c>
      <c r="D82" s="35" t="s">
        <v>112</v>
      </c>
      <c r="E82" s="54">
        <v>169</v>
      </c>
      <c r="F82" s="54">
        <v>169</v>
      </c>
      <c r="G82" s="54">
        <v>169</v>
      </c>
      <c r="H82" s="54"/>
      <c r="I82" s="54"/>
      <c r="J82" s="54"/>
      <c r="K82" s="54"/>
      <c r="L82" s="54"/>
      <c r="M82" s="48">
        <f t="shared" ref="M82:M87" si="23">SUM(G82:L82)</f>
        <v>169</v>
      </c>
      <c r="N82" s="54">
        <v>0</v>
      </c>
      <c r="O82" s="54">
        <v>0</v>
      </c>
      <c r="P82" s="54">
        <f t="shared" ref="P82:P87" si="24">SUM(M82:O82)</f>
        <v>169</v>
      </c>
      <c r="Q82" s="55">
        <f t="shared" ref="Q82:Q87" si="25">F82/E82</f>
        <v>1</v>
      </c>
      <c r="R82" s="55">
        <f t="shared" ref="R82:R87" si="26">M82/E82</f>
        <v>1</v>
      </c>
      <c r="S82" s="56"/>
      <c r="T82" s="14"/>
      <c r="U82" s="14"/>
    </row>
    <row r="83" spans="2:21" s="15" customFormat="1" ht="15" customHeight="1" x14ac:dyDescent="0.2">
      <c r="B83" s="53" t="s">
        <v>110</v>
      </c>
      <c r="C83" s="35" t="s">
        <v>113</v>
      </c>
      <c r="D83" s="35" t="s">
        <v>114</v>
      </c>
      <c r="E83" s="54">
        <v>371</v>
      </c>
      <c r="F83" s="54">
        <v>371</v>
      </c>
      <c r="G83" s="54">
        <v>110</v>
      </c>
      <c r="H83" s="54">
        <v>261</v>
      </c>
      <c r="I83" s="54"/>
      <c r="J83" s="54"/>
      <c r="K83" s="54"/>
      <c r="L83" s="54"/>
      <c r="M83" s="48">
        <f t="shared" si="23"/>
        <v>371</v>
      </c>
      <c r="N83" s="54">
        <v>0</v>
      </c>
      <c r="O83" s="54">
        <v>0</v>
      </c>
      <c r="P83" s="54">
        <f t="shared" si="24"/>
        <v>371</v>
      </c>
      <c r="Q83" s="55">
        <f t="shared" si="25"/>
        <v>1</v>
      </c>
      <c r="R83" s="55">
        <f t="shared" si="26"/>
        <v>1</v>
      </c>
      <c r="S83" s="56"/>
      <c r="T83" s="14"/>
      <c r="U83" s="14"/>
    </row>
    <row r="84" spans="2:21" s="15" customFormat="1" ht="15" customHeight="1" x14ac:dyDescent="0.2">
      <c r="B84" s="53" t="s">
        <v>110</v>
      </c>
      <c r="C84" s="53" t="s">
        <v>115</v>
      </c>
      <c r="D84" s="35" t="s">
        <v>116</v>
      </c>
      <c r="E84" s="54">
        <v>383</v>
      </c>
      <c r="F84" s="54">
        <v>383</v>
      </c>
      <c r="G84" s="54">
        <v>13</v>
      </c>
      <c r="H84" s="54">
        <v>370</v>
      </c>
      <c r="I84" s="54"/>
      <c r="J84" s="54"/>
      <c r="K84" s="54"/>
      <c r="L84" s="54"/>
      <c r="M84" s="48">
        <f t="shared" si="23"/>
        <v>383</v>
      </c>
      <c r="N84" s="54">
        <v>0</v>
      </c>
      <c r="O84" s="54">
        <v>0</v>
      </c>
      <c r="P84" s="54">
        <f t="shared" si="24"/>
        <v>383</v>
      </c>
      <c r="Q84" s="55">
        <f t="shared" si="25"/>
        <v>1</v>
      </c>
      <c r="R84" s="55">
        <f t="shared" si="26"/>
        <v>1</v>
      </c>
      <c r="S84" s="57" t="s">
        <v>117</v>
      </c>
      <c r="T84" s="14"/>
      <c r="U84" s="14"/>
    </row>
    <row r="85" spans="2:21" s="15" customFormat="1" ht="15" customHeight="1" x14ac:dyDescent="0.2">
      <c r="B85" s="53" t="s">
        <v>110</v>
      </c>
      <c r="C85" s="53" t="s">
        <v>90</v>
      </c>
      <c r="D85" s="35" t="s">
        <v>118</v>
      </c>
      <c r="E85" s="54">
        <v>118</v>
      </c>
      <c r="F85" s="54">
        <v>118</v>
      </c>
      <c r="G85" s="54">
        <v>88</v>
      </c>
      <c r="H85" s="54">
        <v>30</v>
      </c>
      <c r="I85" s="54"/>
      <c r="J85" s="54"/>
      <c r="K85" s="54"/>
      <c r="L85" s="54"/>
      <c r="M85" s="48">
        <f t="shared" si="23"/>
        <v>118</v>
      </c>
      <c r="N85" s="54"/>
      <c r="O85" s="54"/>
      <c r="P85" s="54">
        <f t="shared" si="24"/>
        <v>118</v>
      </c>
      <c r="Q85" s="55">
        <f t="shared" si="25"/>
        <v>1</v>
      </c>
      <c r="R85" s="55">
        <f t="shared" si="26"/>
        <v>1</v>
      </c>
      <c r="S85" s="57"/>
      <c r="T85" s="14"/>
      <c r="U85" s="14"/>
    </row>
    <row r="86" spans="2:21" s="15" customFormat="1" ht="15" customHeight="1" x14ac:dyDescent="0.2">
      <c r="B86" s="53" t="s">
        <v>110</v>
      </c>
      <c r="C86" s="35" t="s">
        <v>90</v>
      </c>
      <c r="D86" s="35" t="s">
        <v>119</v>
      </c>
      <c r="E86" s="54">
        <v>370</v>
      </c>
      <c r="F86" s="54">
        <v>370</v>
      </c>
      <c r="G86" s="54">
        <v>266</v>
      </c>
      <c r="H86" s="54">
        <v>104</v>
      </c>
      <c r="I86" s="54"/>
      <c r="J86" s="54"/>
      <c r="K86" s="54"/>
      <c r="L86" s="54"/>
      <c r="M86" s="48">
        <f t="shared" si="23"/>
        <v>370</v>
      </c>
      <c r="N86" s="54">
        <v>0</v>
      </c>
      <c r="O86" s="54">
        <v>0</v>
      </c>
      <c r="P86" s="54">
        <f t="shared" si="24"/>
        <v>370</v>
      </c>
      <c r="Q86" s="55">
        <f t="shared" si="25"/>
        <v>1</v>
      </c>
      <c r="R86" s="55">
        <f t="shared" si="26"/>
        <v>1</v>
      </c>
      <c r="S86" s="58"/>
      <c r="T86" s="14"/>
      <c r="U86" s="14"/>
    </row>
    <row r="87" spans="2:21" s="15" customFormat="1" ht="15" customHeight="1" x14ac:dyDescent="0.2">
      <c r="B87" s="53" t="s">
        <v>110</v>
      </c>
      <c r="C87" s="35" t="s">
        <v>90</v>
      </c>
      <c r="D87" s="35" t="s">
        <v>120</v>
      </c>
      <c r="E87" s="54">
        <v>585</v>
      </c>
      <c r="F87" s="54">
        <v>585</v>
      </c>
      <c r="G87" s="54">
        <v>340</v>
      </c>
      <c r="H87" s="54">
        <v>245</v>
      </c>
      <c r="I87" s="54"/>
      <c r="J87" s="54"/>
      <c r="K87" s="54"/>
      <c r="L87" s="54"/>
      <c r="M87" s="48">
        <f t="shared" si="23"/>
        <v>585</v>
      </c>
      <c r="N87" s="54">
        <v>0</v>
      </c>
      <c r="O87" s="54">
        <v>0</v>
      </c>
      <c r="P87" s="54">
        <f t="shared" si="24"/>
        <v>585</v>
      </c>
      <c r="Q87" s="55">
        <f t="shared" si="25"/>
        <v>1</v>
      </c>
      <c r="R87" s="55">
        <f t="shared" si="26"/>
        <v>1</v>
      </c>
      <c r="S87" s="57" t="s">
        <v>121</v>
      </c>
      <c r="T87" s="14"/>
      <c r="U87" s="14"/>
    </row>
    <row r="88" spans="2:21" s="15" customFormat="1" ht="15" customHeight="1" x14ac:dyDescent="0.2">
      <c r="B88" s="16" t="s">
        <v>23</v>
      </c>
      <c r="C88" s="17"/>
      <c r="D88" s="17"/>
      <c r="E88" s="18">
        <f>+SUM(E81:E87)</f>
        <v>2308</v>
      </c>
      <c r="F88" s="18">
        <f t="shared" ref="F88:L88" si="27">+SUM(F81:F87)</f>
        <v>2303</v>
      </c>
      <c r="G88" s="18">
        <f t="shared" si="27"/>
        <v>1140</v>
      </c>
      <c r="H88" s="18">
        <f t="shared" si="27"/>
        <v>1163</v>
      </c>
      <c r="I88" s="18">
        <f t="shared" si="27"/>
        <v>0</v>
      </c>
      <c r="J88" s="18">
        <f t="shared" si="27"/>
        <v>0</v>
      </c>
      <c r="K88" s="18">
        <f t="shared" si="27"/>
        <v>0</v>
      </c>
      <c r="L88" s="18">
        <f t="shared" si="27"/>
        <v>0</v>
      </c>
      <c r="M88" s="18">
        <f>SUM(M81:M87)</f>
        <v>2303</v>
      </c>
      <c r="N88" s="18">
        <f t="shared" ref="N88:P88" si="28">SUM(N81:N87)</f>
        <v>0</v>
      </c>
      <c r="O88" s="18">
        <f t="shared" si="28"/>
        <v>0</v>
      </c>
      <c r="P88" s="18">
        <f t="shared" si="28"/>
        <v>2303</v>
      </c>
      <c r="Q88" s="19">
        <f>IFERROR(F88/E88,0)</f>
        <v>0.99783362218370886</v>
      </c>
      <c r="R88" s="19">
        <f>+IFERROR(M88/E88,0)</f>
        <v>0.99783362218370886</v>
      </c>
      <c r="S88" s="59"/>
      <c r="T88" s="14"/>
      <c r="U88" s="14"/>
    </row>
    <row r="89" spans="2:21" s="15" customFormat="1" ht="15" customHeight="1" x14ac:dyDescent="0.2">
      <c r="B89" s="32" t="s">
        <v>122</v>
      </c>
      <c r="C89" s="35" t="s">
        <v>123</v>
      </c>
      <c r="D89" s="35" t="s">
        <v>124</v>
      </c>
      <c r="E89" s="48">
        <v>27746</v>
      </c>
      <c r="F89" s="48">
        <v>1449</v>
      </c>
      <c r="G89" s="48">
        <v>1161</v>
      </c>
      <c r="H89" s="48">
        <v>260</v>
      </c>
      <c r="I89" s="48">
        <v>22</v>
      </c>
      <c r="J89" s="48">
        <v>6</v>
      </c>
      <c r="K89" s="48"/>
      <c r="L89" s="48"/>
      <c r="M89" s="34">
        <f>SUM(G89:L89)</f>
        <v>1449</v>
      </c>
      <c r="N89" s="48">
        <v>17</v>
      </c>
      <c r="O89" s="48">
        <v>0</v>
      </c>
      <c r="P89" s="48">
        <f>SUM(M89:O89)</f>
        <v>1466</v>
      </c>
      <c r="Q89" s="55">
        <v>5.0890218409860882E-2</v>
      </c>
      <c r="R89" s="55">
        <v>5.0890218409860882E-2</v>
      </c>
      <c r="S89" s="57"/>
      <c r="T89" s="14"/>
      <c r="U89" s="14"/>
    </row>
    <row r="90" spans="2:21" s="15" customFormat="1" ht="15" customHeight="1" x14ac:dyDescent="0.2">
      <c r="B90" s="16" t="s">
        <v>23</v>
      </c>
      <c r="C90" s="17"/>
      <c r="D90" s="17"/>
      <c r="E90" s="18">
        <f>+SUM(E89)</f>
        <v>27746</v>
      </c>
      <c r="F90" s="18">
        <f t="shared" ref="F90:L90" si="29">+SUM(F89)</f>
        <v>1449</v>
      </c>
      <c r="G90" s="18">
        <f t="shared" si="29"/>
        <v>1161</v>
      </c>
      <c r="H90" s="18">
        <f t="shared" si="29"/>
        <v>260</v>
      </c>
      <c r="I90" s="18">
        <f t="shared" si="29"/>
        <v>22</v>
      </c>
      <c r="J90" s="18">
        <f t="shared" si="29"/>
        <v>6</v>
      </c>
      <c r="K90" s="18">
        <f t="shared" si="29"/>
        <v>0</v>
      </c>
      <c r="L90" s="18">
        <f t="shared" si="29"/>
        <v>0</v>
      </c>
      <c r="M90" s="18">
        <f t="shared" si="1"/>
        <v>1449</v>
      </c>
      <c r="N90" s="18">
        <f>+SUM(N89)</f>
        <v>17</v>
      </c>
      <c r="O90" s="18">
        <f>+SUM(O89)</f>
        <v>0</v>
      </c>
      <c r="P90" s="18">
        <f>+SUM(P89)</f>
        <v>1466</v>
      </c>
      <c r="Q90" s="19">
        <f>IFERROR(F90/E90,0)</f>
        <v>5.2223743963093781E-2</v>
      </c>
      <c r="R90" s="19">
        <f>+IFERROR(M90/E90,0)</f>
        <v>5.2223743963093781E-2</v>
      </c>
      <c r="S90" s="59"/>
      <c r="T90" s="14"/>
      <c r="U90" s="14"/>
    </row>
    <row r="91" spans="2:21" s="15" customFormat="1" ht="15" customHeight="1" x14ac:dyDescent="0.2">
      <c r="B91" s="36" t="s">
        <v>125</v>
      </c>
      <c r="C91" s="36" t="s">
        <v>126</v>
      </c>
      <c r="D91" s="36" t="s">
        <v>127</v>
      </c>
      <c r="E91" s="10">
        <v>2328</v>
      </c>
      <c r="F91" s="10">
        <v>633</v>
      </c>
      <c r="G91" s="10">
        <v>341</v>
      </c>
      <c r="H91" s="10">
        <v>278</v>
      </c>
      <c r="I91" s="10">
        <v>4</v>
      </c>
      <c r="J91" s="10">
        <v>0</v>
      </c>
      <c r="K91" s="10">
        <v>0</v>
      </c>
      <c r="L91" s="10">
        <v>0</v>
      </c>
      <c r="M91" s="34">
        <f>SUM(G91:L91)</f>
        <v>623</v>
      </c>
      <c r="N91" s="10">
        <v>1</v>
      </c>
      <c r="O91" s="10">
        <v>0</v>
      </c>
      <c r="P91" s="12">
        <f>SUM(M91:O91)</f>
        <v>624</v>
      </c>
      <c r="Q91" s="13">
        <v>0.26417525773195877</v>
      </c>
      <c r="R91" s="13">
        <v>0.25987972508591067</v>
      </c>
      <c r="S91" s="60"/>
      <c r="T91" s="14"/>
      <c r="U91" s="14"/>
    </row>
    <row r="92" spans="2:21" s="15" customFormat="1" ht="15" customHeight="1" x14ac:dyDescent="0.2">
      <c r="B92" s="36" t="s">
        <v>125</v>
      </c>
      <c r="C92" s="36" t="s">
        <v>126</v>
      </c>
      <c r="D92" s="36" t="s">
        <v>128</v>
      </c>
      <c r="E92" s="10">
        <v>2215</v>
      </c>
      <c r="F92" s="10">
        <v>874</v>
      </c>
      <c r="G92" s="10">
        <v>97</v>
      </c>
      <c r="H92" s="10">
        <v>767</v>
      </c>
      <c r="I92" s="10">
        <v>5</v>
      </c>
      <c r="J92" s="10">
        <v>0</v>
      </c>
      <c r="K92" s="10">
        <v>0</v>
      </c>
      <c r="L92" s="10">
        <v>0</v>
      </c>
      <c r="M92" s="34">
        <f t="shared" ref="M92:M98" si="30">SUM(G92:L92)</f>
        <v>869</v>
      </c>
      <c r="N92" s="10">
        <v>2</v>
      </c>
      <c r="O92" s="10">
        <v>0</v>
      </c>
      <c r="P92" s="12">
        <f t="shared" ref="P92:P98" si="31">SUM(M92:O92)</f>
        <v>871</v>
      </c>
      <c r="Q92" s="13">
        <v>0.39187358916478554</v>
      </c>
      <c r="R92" s="13">
        <v>0.38961625282167045</v>
      </c>
      <c r="S92" s="60"/>
      <c r="T92" s="14"/>
      <c r="U92" s="14"/>
    </row>
    <row r="93" spans="2:21" s="15" customFormat="1" ht="15" customHeight="1" x14ac:dyDescent="0.2">
      <c r="B93" s="36" t="s">
        <v>125</v>
      </c>
      <c r="C93" s="36" t="s">
        <v>126</v>
      </c>
      <c r="D93" s="36" t="s">
        <v>129</v>
      </c>
      <c r="E93" s="10">
        <v>1791</v>
      </c>
      <c r="F93" s="10">
        <v>330</v>
      </c>
      <c r="G93" s="10">
        <v>17</v>
      </c>
      <c r="H93" s="10">
        <v>177</v>
      </c>
      <c r="I93" s="10">
        <v>9</v>
      </c>
      <c r="J93" s="10">
        <v>0</v>
      </c>
      <c r="K93" s="10">
        <v>0</v>
      </c>
      <c r="L93" s="10">
        <v>0</v>
      </c>
      <c r="M93" s="34">
        <f t="shared" si="30"/>
        <v>203</v>
      </c>
      <c r="N93" s="10">
        <v>1</v>
      </c>
      <c r="O93" s="10">
        <v>0</v>
      </c>
      <c r="P93" s="12">
        <f t="shared" si="31"/>
        <v>204</v>
      </c>
      <c r="Q93" s="13">
        <v>0.18425460636515914</v>
      </c>
      <c r="R93" s="13">
        <v>0.11334450027917364</v>
      </c>
      <c r="S93" s="60"/>
      <c r="T93" s="14"/>
      <c r="U93" s="14"/>
    </row>
    <row r="94" spans="2:21" s="15" customFormat="1" ht="15" customHeight="1" x14ac:dyDescent="0.2">
      <c r="B94" s="36" t="s">
        <v>125</v>
      </c>
      <c r="C94" s="36" t="s">
        <v>126</v>
      </c>
      <c r="D94" s="36" t="s">
        <v>130</v>
      </c>
      <c r="E94" s="10">
        <v>1964</v>
      </c>
      <c r="F94" s="10">
        <v>383</v>
      </c>
      <c r="G94" s="10">
        <v>60</v>
      </c>
      <c r="H94" s="10">
        <v>311</v>
      </c>
      <c r="I94" s="10">
        <v>7</v>
      </c>
      <c r="J94" s="10">
        <v>0</v>
      </c>
      <c r="K94" s="10">
        <v>0</v>
      </c>
      <c r="L94" s="10">
        <v>0</v>
      </c>
      <c r="M94" s="34">
        <f t="shared" si="30"/>
        <v>378</v>
      </c>
      <c r="N94" s="10">
        <v>0</v>
      </c>
      <c r="O94" s="10">
        <v>0</v>
      </c>
      <c r="P94" s="12">
        <f t="shared" si="31"/>
        <v>378</v>
      </c>
      <c r="Q94" s="13">
        <v>0.18940936863543789</v>
      </c>
      <c r="R94" s="13">
        <v>0.18686354378818737</v>
      </c>
      <c r="S94" s="60"/>
      <c r="T94" s="14"/>
      <c r="U94" s="14"/>
    </row>
    <row r="95" spans="2:21" s="15" customFormat="1" ht="15" customHeight="1" x14ac:dyDescent="0.2">
      <c r="B95" s="36" t="s">
        <v>125</v>
      </c>
      <c r="C95" s="36" t="s">
        <v>126</v>
      </c>
      <c r="D95" s="36" t="s">
        <v>131</v>
      </c>
      <c r="E95" s="10">
        <v>4583</v>
      </c>
      <c r="F95" s="10">
        <v>485</v>
      </c>
      <c r="G95" s="10">
        <v>26</v>
      </c>
      <c r="H95" s="10">
        <v>445</v>
      </c>
      <c r="I95" s="10">
        <v>9</v>
      </c>
      <c r="J95" s="10">
        <v>0</v>
      </c>
      <c r="K95" s="10">
        <v>0</v>
      </c>
      <c r="L95" s="10">
        <v>0</v>
      </c>
      <c r="M95" s="34">
        <f t="shared" si="30"/>
        <v>480</v>
      </c>
      <c r="N95" s="10">
        <v>0</v>
      </c>
      <c r="O95" s="10">
        <v>0</v>
      </c>
      <c r="P95" s="12">
        <f t="shared" si="31"/>
        <v>480</v>
      </c>
      <c r="Q95" s="13">
        <v>0.10517128518437704</v>
      </c>
      <c r="R95" s="13">
        <v>0.10408029674885447</v>
      </c>
      <c r="S95" s="60"/>
      <c r="T95" s="14"/>
      <c r="U95" s="14"/>
    </row>
    <row r="96" spans="2:21" s="15" customFormat="1" ht="15" customHeight="1" x14ac:dyDescent="0.2">
      <c r="B96" s="36" t="s">
        <v>125</v>
      </c>
      <c r="C96" s="36" t="s">
        <v>126</v>
      </c>
      <c r="D96" s="36" t="s">
        <v>132</v>
      </c>
      <c r="E96" s="10">
        <v>1103</v>
      </c>
      <c r="F96" s="10">
        <v>275</v>
      </c>
      <c r="G96" s="10">
        <v>20</v>
      </c>
      <c r="H96" s="10">
        <v>248</v>
      </c>
      <c r="I96" s="10">
        <v>2</v>
      </c>
      <c r="J96" s="10">
        <v>0</v>
      </c>
      <c r="K96" s="10">
        <v>0</v>
      </c>
      <c r="L96" s="10">
        <v>0</v>
      </c>
      <c r="M96" s="34">
        <f t="shared" si="30"/>
        <v>270</v>
      </c>
      <c r="N96" s="10">
        <v>1</v>
      </c>
      <c r="O96" s="10">
        <v>0</v>
      </c>
      <c r="P96" s="12">
        <f t="shared" si="31"/>
        <v>271</v>
      </c>
      <c r="Q96" s="13">
        <v>0.24750679963735267</v>
      </c>
      <c r="R96" s="13">
        <v>0.242973708068903</v>
      </c>
      <c r="S96" s="60"/>
      <c r="T96" s="14"/>
      <c r="U96" s="14"/>
    </row>
    <row r="97" spans="2:21" s="15" customFormat="1" ht="15" customHeight="1" x14ac:dyDescent="0.2">
      <c r="B97" s="36" t="s">
        <v>125</v>
      </c>
      <c r="C97" s="36" t="s">
        <v>42</v>
      </c>
      <c r="D97" s="36" t="s">
        <v>133</v>
      </c>
      <c r="E97" s="10">
        <v>1543</v>
      </c>
      <c r="F97" s="10">
        <v>176</v>
      </c>
      <c r="G97" s="10">
        <v>1</v>
      </c>
      <c r="H97" s="10">
        <v>167</v>
      </c>
      <c r="I97" s="10">
        <v>3</v>
      </c>
      <c r="J97" s="10">
        <v>0</v>
      </c>
      <c r="K97" s="10">
        <v>0</v>
      </c>
      <c r="L97" s="10">
        <v>0</v>
      </c>
      <c r="M97" s="34">
        <f t="shared" si="30"/>
        <v>171</v>
      </c>
      <c r="N97" s="10">
        <v>0</v>
      </c>
      <c r="O97" s="10">
        <v>0</v>
      </c>
      <c r="P97" s="12">
        <f t="shared" si="31"/>
        <v>171</v>
      </c>
      <c r="Q97" s="13">
        <v>0.11406351263771873</v>
      </c>
      <c r="R97" s="13">
        <v>0.11082307193778354</v>
      </c>
      <c r="S97" s="60"/>
      <c r="T97" s="14"/>
      <c r="U97" s="14"/>
    </row>
    <row r="98" spans="2:21" s="15" customFormat="1" ht="15" customHeight="1" x14ac:dyDescent="0.2">
      <c r="B98" s="36" t="s">
        <v>125</v>
      </c>
      <c r="C98" s="36" t="s">
        <v>42</v>
      </c>
      <c r="D98" s="36" t="s">
        <v>134</v>
      </c>
      <c r="E98" s="10">
        <v>1447</v>
      </c>
      <c r="F98" s="10">
        <v>254</v>
      </c>
      <c r="G98" s="10">
        <v>0</v>
      </c>
      <c r="H98" s="10">
        <v>248</v>
      </c>
      <c r="I98" s="10">
        <v>1</v>
      </c>
      <c r="J98" s="10">
        <v>0</v>
      </c>
      <c r="K98" s="10">
        <v>0</v>
      </c>
      <c r="L98" s="10">
        <v>0</v>
      </c>
      <c r="M98" s="34">
        <f t="shared" si="30"/>
        <v>249</v>
      </c>
      <c r="N98" s="10">
        <v>1</v>
      </c>
      <c r="O98" s="10">
        <v>0</v>
      </c>
      <c r="P98" s="12">
        <f t="shared" si="31"/>
        <v>250</v>
      </c>
      <c r="Q98" s="13">
        <v>0.17346233586731169</v>
      </c>
      <c r="R98" s="13">
        <v>0.17000691085003455</v>
      </c>
      <c r="S98" s="60"/>
      <c r="T98" s="14"/>
      <c r="U98" s="14"/>
    </row>
    <row r="99" spans="2:21" s="15" customFormat="1" ht="15" customHeight="1" x14ac:dyDescent="0.2">
      <c r="B99" s="16" t="s">
        <v>23</v>
      </c>
      <c r="C99" s="17"/>
      <c r="D99" s="17"/>
      <c r="E99" s="18">
        <f t="shared" ref="E99:O99" si="32">+SUM(E91:E98)</f>
        <v>16974</v>
      </c>
      <c r="F99" s="18">
        <f t="shared" si="32"/>
        <v>3410</v>
      </c>
      <c r="G99" s="18">
        <f t="shared" si="32"/>
        <v>562</v>
      </c>
      <c r="H99" s="18">
        <f t="shared" si="32"/>
        <v>2641</v>
      </c>
      <c r="I99" s="18">
        <f t="shared" si="32"/>
        <v>40</v>
      </c>
      <c r="J99" s="18">
        <f t="shared" si="32"/>
        <v>0</v>
      </c>
      <c r="K99" s="18">
        <f t="shared" si="32"/>
        <v>0</v>
      </c>
      <c r="L99" s="18">
        <f t="shared" si="32"/>
        <v>0</v>
      </c>
      <c r="M99" s="18">
        <f t="shared" si="1"/>
        <v>3243</v>
      </c>
      <c r="N99" s="18">
        <f t="shared" si="32"/>
        <v>6</v>
      </c>
      <c r="O99" s="18">
        <f t="shared" si="32"/>
        <v>0</v>
      </c>
      <c r="P99" s="18">
        <f>+SUM(P91:P98)</f>
        <v>3249</v>
      </c>
      <c r="Q99" s="19">
        <f>IFERROR(F99/E99,0)</f>
        <v>0.20089548721574171</v>
      </c>
      <c r="R99" s="19">
        <f>+IFERROR(M99/E99,0)</f>
        <v>0.1910569105691057</v>
      </c>
      <c r="S99" s="51"/>
      <c r="T99" s="14"/>
      <c r="U99" s="14"/>
    </row>
    <row r="100" spans="2:21" s="15" customFormat="1" ht="15" customHeight="1" x14ac:dyDescent="0.2">
      <c r="B100" s="32" t="s">
        <v>135</v>
      </c>
      <c r="C100" s="33" t="s">
        <v>126</v>
      </c>
      <c r="D100" s="33" t="s">
        <v>136</v>
      </c>
      <c r="E100" s="10">
        <v>11939</v>
      </c>
      <c r="F100" s="10">
        <v>115</v>
      </c>
      <c r="G100" s="10">
        <v>70</v>
      </c>
      <c r="H100" s="10">
        <v>45</v>
      </c>
      <c r="I100" s="10">
        <v>0</v>
      </c>
      <c r="J100" s="10">
        <v>0</v>
      </c>
      <c r="K100" s="10">
        <v>0</v>
      </c>
      <c r="L100" s="10">
        <v>0</v>
      </c>
      <c r="M100" s="34">
        <f>SUM(G100:L100)</f>
        <v>115</v>
      </c>
      <c r="N100" s="10">
        <v>0</v>
      </c>
      <c r="O100" s="10">
        <v>0</v>
      </c>
      <c r="P100" s="12">
        <f>SUM(M100:O100)</f>
        <v>115</v>
      </c>
      <c r="Q100" s="13">
        <v>9.6322975123544693E-3</v>
      </c>
      <c r="R100" s="13">
        <v>9.6322975123544693E-3</v>
      </c>
      <c r="S100" s="60"/>
      <c r="T100" s="14"/>
      <c r="U100" s="14"/>
    </row>
    <row r="101" spans="2:21" s="15" customFormat="1" ht="15" customHeight="1" x14ac:dyDescent="0.2">
      <c r="B101" s="32" t="s">
        <v>135</v>
      </c>
      <c r="C101" s="33" t="s">
        <v>126</v>
      </c>
      <c r="D101" s="33" t="s">
        <v>137</v>
      </c>
      <c r="E101" s="10">
        <v>9941</v>
      </c>
      <c r="F101" s="10">
        <v>325</v>
      </c>
      <c r="G101" s="10">
        <v>325</v>
      </c>
      <c r="H101" s="10">
        <v>0</v>
      </c>
      <c r="I101" s="10">
        <v>0</v>
      </c>
      <c r="J101" s="10">
        <v>0</v>
      </c>
      <c r="K101" s="10">
        <v>0</v>
      </c>
      <c r="L101" s="10">
        <v>0</v>
      </c>
      <c r="M101" s="34">
        <f t="shared" ref="M101:M107" si="33">SUM(G101:L101)</f>
        <v>325</v>
      </c>
      <c r="N101" s="10">
        <v>0</v>
      </c>
      <c r="O101" s="10">
        <v>0</v>
      </c>
      <c r="P101" s="12">
        <f t="shared" ref="P101:P107" si="34">SUM(M101:O101)</f>
        <v>325</v>
      </c>
      <c r="Q101" s="13">
        <v>3.2391107534453276E-2</v>
      </c>
      <c r="R101" s="13">
        <v>3.2391107534453276E-2</v>
      </c>
      <c r="S101" s="60"/>
      <c r="T101" s="14"/>
      <c r="U101" s="14"/>
    </row>
    <row r="102" spans="2:21" s="15" customFormat="1" ht="15" customHeight="1" x14ac:dyDescent="0.2">
      <c r="B102" s="32" t="s">
        <v>135</v>
      </c>
      <c r="C102" s="33" t="s">
        <v>126</v>
      </c>
      <c r="D102" s="33" t="s">
        <v>138</v>
      </c>
      <c r="E102" s="10">
        <v>11940</v>
      </c>
      <c r="F102" s="10">
        <v>608</v>
      </c>
      <c r="G102" s="10">
        <v>606</v>
      </c>
      <c r="H102" s="10">
        <v>0</v>
      </c>
      <c r="I102" s="10">
        <v>0</v>
      </c>
      <c r="J102" s="10">
        <v>0</v>
      </c>
      <c r="K102" s="10">
        <v>0</v>
      </c>
      <c r="L102" s="10">
        <v>0</v>
      </c>
      <c r="M102" s="34">
        <f t="shared" si="33"/>
        <v>606</v>
      </c>
      <c r="N102" s="10">
        <v>2</v>
      </c>
      <c r="O102" s="10">
        <v>0</v>
      </c>
      <c r="P102" s="12">
        <f t="shared" si="34"/>
        <v>608</v>
      </c>
      <c r="Q102" s="13">
        <v>5.0921273031825795E-2</v>
      </c>
      <c r="R102" s="13">
        <v>5.0753768844221107E-2</v>
      </c>
      <c r="S102" s="60"/>
      <c r="T102" s="14"/>
      <c r="U102" s="14"/>
    </row>
    <row r="103" spans="2:21" s="15" customFormat="1" ht="15" customHeight="1" x14ac:dyDescent="0.2">
      <c r="B103" s="32" t="s">
        <v>135</v>
      </c>
      <c r="C103" s="33" t="s">
        <v>42</v>
      </c>
      <c r="D103" s="33" t="s">
        <v>139</v>
      </c>
      <c r="E103" s="10">
        <v>4556</v>
      </c>
      <c r="F103" s="10">
        <v>510</v>
      </c>
      <c r="G103" s="10">
        <v>35</v>
      </c>
      <c r="H103" s="10">
        <v>462</v>
      </c>
      <c r="I103" s="10">
        <v>9</v>
      </c>
      <c r="J103" s="10">
        <v>1</v>
      </c>
      <c r="K103" s="10">
        <v>0</v>
      </c>
      <c r="L103" s="10">
        <v>0</v>
      </c>
      <c r="M103" s="34">
        <f t="shared" si="33"/>
        <v>507</v>
      </c>
      <c r="N103" s="10">
        <v>3</v>
      </c>
      <c r="O103" s="10">
        <v>0</v>
      </c>
      <c r="P103" s="12">
        <f t="shared" si="34"/>
        <v>510</v>
      </c>
      <c r="Q103" s="13">
        <v>0.10952589991220368</v>
      </c>
      <c r="R103" s="13">
        <v>0.10886742756804214</v>
      </c>
      <c r="S103" s="60"/>
      <c r="T103" s="14"/>
      <c r="U103" s="14"/>
    </row>
    <row r="104" spans="2:21" s="15" customFormat="1" ht="15" customHeight="1" x14ac:dyDescent="0.2">
      <c r="B104" s="32" t="s">
        <v>135</v>
      </c>
      <c r="C104" s="33" t="s">
        <v>140</v>
      </c>
      <c r="D104" s="33" t="s">
        <v>141</v>
      </c>
      <c r="E104" s="10">
        <v>7619</v>
      </c>
      <c r="F104" s="10">
        <v>250</v>
      </c>
      <c r="G104" s="10">
        <v>246</v>
      </c>
      <c r="H104" s="10">
        <v>2</v>
      </c>
      <c r="I104" s="10">
        <v>0</v>
      </c>
      <c r="J104" s="10">
        <v>0</v>
      </c>
      <c r="K104" s="10">
        <v>0</v>
      </c>
      <c r="L104" s="10">
        <v>0</v>
      </c>
      <c r="M104" s="34">
        <f t="shared" si="33"/>
        <v>248</v>
      </c>
      <c r="N104" s="10">
        <v>2</v>
      </c>
      <c r="O104" s="10">
        <v>0</v>
      </c>
      <c r="P104" s="12">
        <f t="shared" si="34"/>
        <v>250</v>
      </c>
      <c r="Q104" s="13">
        <v>3.281270507940675E-2</v>
      </c>
      <c r="R104" s="13">
        <v>3.2550203438771491E-2</v>
      </c>
      <c r="S104" s="60"/>
      <c r="T104" s="14"/>
      <c r="U104" s="14"/>
    </row>
    <row r="105" spans="2:21" s="15" customFormat="1" ht="15" customHeight="1" x14ac:dyDescent="0.2">
      <c r="B105" s="32" t="s">
        <v>135</v>
      </c>
      <c r="C105" s="33" t="s">
        <v>140</v>
      </c>
      <c r="D105" s="33" t="s">
        <v>142</v>
      </c>
      <c r="E105" s="10">
        <v>8644</v>
      </c>
      <c r="F105" s="10">
        <v>387</v>
      </c>
      <c r="G105" s="10">
        <v>282</v>
      </c>
      <c r="H105" s="10">
        <v>104</v>
      </c>
      <c r="I105" s="10">
        <v>1</v>
      </c>
      <c r="J105" s="10">
        <v>0</v>
      </c>
      <c r="K105" s="10">
        <v>0</v>
      </c>
      <c r="L105" s="10">
        <v>0</v>
      </c>
      <c r="M105" s="34">
        <f t="shared" si="33"/>
        <v>387</v>
      </c>
      <c r="N105" s="10">
        <v>0</v>
      </c>
      <c r="O105" s="10">
        <v>0</v>
      </c>
      <c r="P105" s="12">
        <f t="shared" si="34"/>
        <v>387</v>
      </c>
      <c r="Q105" s="13">
        <v>4.0143452105506711E-2</v>
      </c>
      <c r="R105" s="13">
        <v>4.0143452105506711E-2</v>
      </c>
      <c r="S105" s="60"/>
      <c r="T105" s="14"/>
      <c r="U105" s="14"/>
    </row>
    <row r="106" spans="2:21" s="15" customFormat="1" ht="15" customHeight="1" x14ac:dyDescent="0.2">
      <c r="B106" s="32" t="s">
        <v>135</v>
      </c>
      <c r="C106" s="33" t="s">
        <v>42</v>
      </c>
      <c r="D106" s="33" t="s">
        <v>143</v>
      </c>
      <c r="E106" s="10">
        <v>5906</v>
      </c>
      <c r="F106" s="10">
        <v>300</v>
      </c>
      <c r="G106" s="10">
        <v>18</v>
      </c>
      <c r="H106" s="10">
        <v>281</v>
      </c>
      <c r="I106" s="10">
        <v>0</v>
      </c>
      <c r="J106" s="10">
        <v>0</v>
      </c>
      <c r="K106" s="10">
        <v>0</v>
      </c>
      <c r="L106" s="10">
        <v>1</v>
      </c>
      <c r="M106" s="34">
        <f t="shared" si="33"/>
        <v>300</v>
      </c>
      <c r="N106" s="10">
        <v>0</v>
      </c>
      <c r="O106" s="10">
        <v>0</v>
      </c>
      <c r="P106" s="12">
        <f t="shared" si="34"/>
        <v>300</v>
      </c>
      <c r="Q106" s="13">
        <v>4.927192685404673E-2</v>
      </c>
      <c r="R106" s="13">
        <v>4.927192685404673E-2</v>
      </c>
      <c r="S106" s="60"/>
      <c r="T106" s="14"/>
      <c r="U106" s="14"/>
    </row>
    <row r="107" spans="2:21" s="15" customFormat="1" ht="15" customHeight="1" x14ac:dyDescent="0.2">
      <c r="B107" s="32" t="s">
        <v>135</v>
      </c>
      <c r="C107" s="33" t="s">
        <v>140</v>
      </c>
      <c r="D107" s="33" t="s">
        <v>144</v>
      </c>
      <c r="E107" s="10">
        <v>12938</v>
      </c>
      <c r="F107" s="10">
        <v>281</v>
      </c>
      <c r="G107" s="10">
        <v>263</v>
      </c>
      <c r="H107" s="10">
        <v>17</v>
      </c>
      <c r="I107" s="10">
        <v>0</v>
      </c>
      <c r="J107" s="10">
        <v>0</v>
      </c>
      <c r="K107" s="10">
        <v>0</v>
      </c>
      <c r="L107" s="10">
        <v>0</v>
      </c>
      <c r="M107" s="34">
        <f t="shared" si="33"/>
        <v>280</v>
      </c>
      <c r="N107" s="10">
        <v>1</v>
      </c>
      <c r="O107" s="10">
        <v>0</v>
      </c>
      <c r="P107" s="12">
        <f t="shared" si="34"/>
        <v>281</v>
      </c>
      <c r="Q107" s="13">
        <v>2.1641675684031535E-2</v>
      </c>
      <c r="R107" s="13">
        <v>2.1564383985159995E-2</v>
      </c>
      <c r="S107" s="60"/>
      <c r="T107" s="14"/>
      <c r="U107" s="14"/>
    </row>
    <row r="108" spans="2:21" s="15" customFormat="1" ht="15" customHeight="1" x14ac:dyDescent="0.2">
      <c r="B108" s="16" t="s">
        <v>23</v>
      </c>
      <c r="C108" s="17"/>
      <c r="D108" s="17"/>
      <c r="E108" s="18">
        <f>+SUM(E100:E107)</f>
        <v>73483</v>
      </c>
      <c r="F108" s="18">
        <f t="shared" ref="F108:L108" si="35">+SUM(F100:F107)</f>
        <v>2776</v>
      </c>
      <c r="G108" s="18">
        <f t="shared" si="35"/>
        <v>1845</v>
      </c>
      <c r="H108" s="18">
        <f t="shared" si="35"/>
        <v>911</v>
      </c>
      <c r="I108" s="18">
        <f t="shared" si="35"/>
        <v>10</v>
      </c>
      <c r="J108" s="18">
        <f t="shared" si="35"/>
        <v>1</v>
      </c>
      <c r="K108" s="18">
        <f t="shared" si="35"/>
        <v>0</v>
      </c>
      <c r="L108" s="18">
        <f t="shared" si="35"/>
        <v>1</v>
      </c>
      <c r="M108" s="18">
        <f t="shared" ref="M108:M129" si="36">SUM(G108:L108)</f>
        <v>2768</v>
      </c>
      <c r="N108" s="18">
        <f>+SUM(N100:N107)</f>
        <v>8</v>
      </c>
      <c r="O108" s="18">
        <f>+SUM(O103:O107)</f>
        <v>0</v>
      </c>
      <c r="P108" s="18">
        <f>+SUM(P100:P107)</f>
        <v>2776</v>
      </c>
      <c r="Q108" s="19">
        <f>IFERROR(F108/E108,0)</f>
        <v>3.7777445123361869E-2</v>
      </c>
      <c r="R108" s="19">
        <f>+IFERROR(M108/E108,0)</f>
        <v>3.7668576405427104E-2</v>
      </c>
      <c r="S108" s="51"/>
      <c r="T108" s="14"/>
      <c r="U108" s="14"/>
    </row>
    <row r="109" spans="2:21" s="15" customFormat="1" ht="15" customHeight="1" x14ac:dyDescent="0.2">
      <c r="B109" s="36" t="s">
        <v>145</v>
      </c>
      <c r="C109" s="36" t="s">
        <v>123</v>
      </c>
      <c r="D109" s="36" t="s">
        <v>146</v>
      </c>
      <c r="E109" s="10">
        <v>15367</v>
      </c>
      <c r="F109" s="10">
        <v>6650</v>
      </c>
      <c r="G109" s="10">
        <v>1473</v>
      </c>
      <c r="H109" s="10">
        <v>749</v>
      </c>
      <c r="I109" s="10">
        <v>50</v>
      </c>
      <c r="J109" s="10">
        <v>5</v>
      </c>
      <c r="K109" s="10">
        <v>0</v>
      </c>
      <c r="L109" s="10">
        <v>0</v>
      </c>
      <c r="M109" s="34">
        <f>SUM(G109:L109)</f>
        <v>2277</v>
      </c>
      <c r="N109" s="10">
        <v>0</v>
      </c>
      <c r="O109" s="10">
        <v>0</v>
      </c>
      <c r="P109" s="12">
        <f>SUM(M109:O109)</f>
        <v>2277</v>
      </c>
      <c r="Q109" s="13">
        <v>0.43274549359016073</v>
      </c>
      <c r="R109" s="13">
        <v>0.1467430207587688</v>
      </c>
      <c r="S109" s="60" t="s">
        <v>147</v>
      </c>
      <c r="T109" s="14"/>
      <c r="U109" s="14"/>
    </row>
    <row r="110" spans="2:21" s="15" customFormat="1" ht="15" customHeight="1" x14ac:dyDescent="0.2">
      <c r="B110" s="36" t="s">
        <v>145</v>
      </c>
      <c r="C110" s="36" t="s">
        <v>123</v>
      </c>
      <c r="D110" s="36" t="s">
        <v>148</v>
      </c>
      <c r="E110" s="10">
        <v>552</v>
      </c>
      <c r="F110" s="10">
        <v>552</v>
      </c>
      <c r="G110" s="10">
        <v>135</v>
      </c>
      <c r="H110" s="10">
        <v>40</v>
      </c>
      <c r="I110" s="10">
        <v>0</v>
      </c>
      <c r="J110" s="10">
        <v>0</v>
      </c>
      <c r="K110" s="10">
        <v>0</v>
      </c>
      <c r="L110" s="10">
        <v>0</v>
      </c>
      <c r="M110" s="34">
        <f t="shared" ref="M110:M122" si="37">SUM(G110:L110)</f>
        <v>175</v>
      </c>
      <c r="N110" s="10">
        <v>0</v>
      </c>
      <c r="O110" s="10">
        <v>0</v>
      </c>
      <c r="P110" s="12">
        <f t="shared" ref="P110:P122" si="38">SUM(M110:O110)</f>
        <v>175</v>
      </c>
      <c r="Q110" s="13">
        <v>1</v>
      </c>
      <c r="R110" s="13">
        <v>0.3170289855072464</v>
      </c>
      <c r="S110" s="60" t="s">
        <v>149</v>
      </c>
      <c r="T110" s="14"/>
      <c r="U110" s="14"/>
    </row>
    <row r="111" spans="2:21" s="15" customFormat="1" ht="15" customHeight="1" x14ac:dyDescent="0.2">
      <c r="B111" s="36" t="s">
        <v>145</v>
      </c>
      <c r="C111" s="36" t="s">
        <v>123</v>
      </c>
      <c r="D111" s="36" t="s">
        <v>150</v>
      </c>
      <c r="E111" s="10">
        <v>721</v>
      </c>
      <c r="F111" s="10">
        <v>721</v>
      </c>
      <c r="G111" s="10">
        <v>274</v>
      </c>
      <c r="H111" s="10">
        <v>33</v>
      </c>
      <c r="I111" s="10">
        <v>0</v>
      </c>
      <c r="J111" s="10">
        <v>0</v>
      </c>
      <c r="K111" s="10">
        <v>0</v>
      </c>
      <c r="L111" s="10">
        <v>0</v>
      </c>
      <c r="M111" s="34">
        <f t="shared" si="37"/>
        <v>307</v>
      </c>
      <c r="N111" s="10">
        <v>0</v>
      </c>
      <c r="O111" s="10">
        <v>0</v>
      </c>
      <c r="P111" s="12">
        <f t="shared" si="38"/>
        <v>307</v>
      </c>
      <c r="Q111" s="13">
        <v>1</v>
      </c>
      <c r="R111" s="13">
        <v>0.42163661581137307</v>
      </c>
      <c r="S111" s="60" t="s">
        <v>151</v>
      </c>
      <c r="T111" s="14"/>
      <c r="U111" s="14"/>
    </row>
    <row r="112" spans="2:21" s="15" customFormat="1" ht="15" customHeight="1" x14ac:dyDescent="0.2">
      <c r="B112" s="36" t="s">
        <v>145</v>
      </c>
      <c r="C112" s="36" t="s">
        <v>123</v>
      </c>
      <c r="D112" s="36" t="s">
        <v>152</v>
      </c>
      <c r="E112" s="10">
        <v>956</v>
      </c>
      <c r="F112" s="10">
        <v>849</v>
      </c>
      <c r="G112" s="10">
        <v>267</v>
      </c>
      <c r="H112" s="10">
        <v>208</v>
      </c>
      <c r="I112" s="10">
        <v>3</v>
      </c>
      <c r="J112" s="10">
        <v>0</v>
      </c>
      <c r="K112" s="10">
        <v>0</v>
      </c>
      <c r="L112" s="10">
        <v>0</v>
      </c>
      <c r="M112" s="34">
        <f t="shared" si="37"/>
        <v>478</v>
      </c>
      <c r="N112" s="10">
        <v>0</v>
      </c>
      <c r="O112" s="10">
        <v>0</v>
      </c>
      <c r="P112" s="12">
        <f t="shared" si="38"/>
        <v>478</v>
      </c>
      <c r="Q112" s="13">
        <v>0.88807531380753135</v>
      </c>
      <c r="R112" s="13">
        <v>0.49581589958158995</v>
      </c>
      <c r="S112" s="60" t="s">
        <v>153</v>
      </c>
      <c r="T112" s="14"/>
      <c r="U112" s="14"/>
    </row>
    <row r="113" spans="2:21" s="15" customFormat="1" ht="15" customHeight="1" x14ac:dyDescent="0.2">
      <c r="B113" s="36" t="s">
        <v>145</v>
      </c>
      <c r="C113" s="36" t="s">
        <v>154</v>
      </c>
      <c r="D113" s="36" t="s">
        <v>155</v>
      </c>
      <c r="E113" s="10">
        <v>5197</v>
      </c>
      <c r="F113" s="10">
        <v>4187</v>
      </c>
      <c r="G113" s="10">
        <v>2434</v>
      </c>
      <c r="H113" s="10">
        <v>693</v>
      </c>
      <c r="I113" s="10">
        <v>3</v>
      </c>
      <c r="J113" s="10">
        <v>12</v>
      </c>
      <c r="K113" s="10">
        <v>0</v>
      </c>
      <c r="L113" s="10">
        <v>0</v>
      </c>
      <c r="M113" s="34">
        <f t="shared" si="37"/>
        <v>3142</v>
      </c>
      <c r="N113" s="10">
        <v>0</v>
      </c>
      <c r="O113" s="10">
        <v>0</v>
      </c>
      <c r="P113" s="12">
        <f t="shared" si="38"/>
        <v>3142</v>
      </c>
      <c r="Q113" s="13">
        <v>0.80565710987107952</v>
      </c>
      <c r="R113" s="13">
        <v>0.59996151625938043</v>
      </c>
      <c r="S113" s="60" t="s">
        <v>156</v>
      </c>
      <c r="T113" s="14"/>
      <c r="U113" s="14"/>
    </row>
    <row r="114" spans="2:21" s="15" customFormat="1" ht="15" customHeight="1" x14ac:dyDescent="0.2">
      <c r="B114" s="36" t="s">
        <v>145</v>
      </c>
      <c r="C114" s="36" t="s">
        <v>154</v>
      </c>
      <c r="D114" s="36" t="s">
        <v>33</v>
      </c>
      <c r="E114" s="10">
        <v>2748</v>
      </c>
      <c r="F114" s="10">
        <v>1277</v>
      </c>
      <c r="G114" s="10">
        <v>1035</v>
      </c>
      <c r="H114" s="10">
        <v>56</v>
      </c>
      <c r="I114" s="10">
        <v>0</v>
      </c>
      <c r="J114" s="10">
        <v>1</v>
      </c>
      <c r="K114" s="10">
        <v>0</v>
      </c>
      <c r="L114" s="10">
        <v>0</v>
      </c>
      <c r="M114" s="34">
        <f t="shared" si="37"/>
        <v>1092</v>
      </c>
      <c r="N114" s="10">
        <v>0</v>
      </c>
      <c r="O114" s="10">
        <v>0</v>
      </c>
      <c r="P114" s="12">
        <f t="shared" si="38"/>
        <v>1092</v>
      </c>
      <c r="Q114" s="13">
        <v>0.46470160116448328</v>
      </c>
      <c r="R114" s="13">
        <v>0.39665211062590977</v>
      </c>
      <c r="S114" s="60" t="s">
        <v>157</v>
      </c>
      <c r="T114" s="14"/>
      <c r="U114" s="14"/>
    </row>
    <row r="115" spans="2:21" s="15" customFormat="1" ht="15" customHeight="1" x14ac:dyDescent="0.2">
      <c r="B115" s="36" t="s">
        <v>145</v>
      </c>
      <c r="C115" s="36" t="s">
        <v>154</v>
      </c>
      <c r="D115" s="36" t="s">
        <v>158</v>
      </c>
      <c r="E115" s="10">
        <v>2029</v>
      </c>
      <c r="F115" s="10">
        <v>1895</v>
      </c>
      <c r="G115" s="10">
        <v>1226</v>
      </c>
      <c r="H115" s="10">
        <v>79</v>
      </c>
      <c r="I115" s="10">
        <v>0</v>
      </c>
      <c r="J115" s="10">
        <v>4</v>
      </c>
      <c r="K115" s="10">
        <v>0</v>
      </c>
      <c r="L115" s="10">
        <v>0</v>
      </c>
      <c r="M115" s="34">
        <f t="shared" si="37"/>
        <v>1309</v>
      </c>
      <c r="N115" s="10">
        <v>0</v>
      </c>
      <c r="O115" s="10">
        <v>0</v>
      </c>
      <c r="P115" s="12">
        <f t="shared" si="38"/>
        <v>1309</v>
      </c>
      <c r="Q115" s="13">
        <v>0.93395761458846727</v>
      </c>
      <c r="R115" s="13">
        <v>0.64317397732873338</v>
      </c>
      <c r="S115" s="60" t="s">
        <v>159</v>
      </c>
      <c r="T115" s="14"/>
      <c r="U115" s="14"/>
    </row>
    <row r="116" spans="2:21" s="15" customFormat="1" ht="15" customHeight="1" x14ac:dyDescent="0.2">
      <c r="B116" s="36" t="s">
        <v>145</v>
      </c>
      <c r="C116" s="36" t="s">
        <v>154</v>
      </c>
      <c r="D116" s="36" t="s">
        <v>160</v>
      </c>
      <c r="E116" s="10">
        <v>2141</v>
      </c>
      <c r="F116" s="10">
        <v>1608</v>
      </c>
      <c r="G116" s="10">
        <v>1142</v>
      </c>
      <c r="H116" s="10">
        <v>141</v>
      </c>
      <c r="I116" s="10">
        <v>0</v>
      </c>
      <c r="J116" s="10">
        <v>2</v>
      </c>
      <c r="K116" s="10">
        <v>0</v>
      </c>
      <c r="L116" s="10">
        <v>0</v>
      </c>
      <c r="M116" s="34">
        <f t="shared" si="37"/>
        <v>1285</v>
      </c>
      <c r="N116" s="10">
        <v>0</v>
      </c>
      <c r="O116" s="10">
        <v>0</v>
      </c>
      <c r="P116" s="12">
        <f t="shared" si="38"/>
        <v>1285</v>
      </c>
      <c r="Q116" s="13">
        <v>0.75105091078935082</v>
      </c>
      <c r="R116" s="13">
        <v>0.59925268566090617</v>
      </c>
      <c r="S116" s="60" t="s">
        <v>161</v>
      </c>
      <c r="T116" s="14"/>
      <c r="U116" s="14"/>
    </row>
    <row r="117" spans="2:21" s="15" customFormat="1" ht="15" customHeight="1" x14ac:dyDescent="0.2">
      <c r="B117" s="36" t="s">
        <v>145</v>
      </c>
      <c r="C117" s="36" t="s">
        <v>123</v>
      </c>
      <c r="D117" s="36" t="s">
        <v>162</v>
      </c>
      <c r="E117" s="10">
        <v>1840</v>
      </c>
      <c r="F117" s="10">
        <v>1840</v>
      </c>
      <c r="G117" s="10">
        <v>425</v>
      </c>
      <c r="H117" s="10">
        <v>641</v>
      </c>
      <c r="I117" s="10">
        <v>33</v>
      </c>
      <c r="J117" s="10">
        <v>1</v>
      </c>
      <c r="K117" s="10">
        <v>0</v>
      </c>
      <c r="L117" s="10">
        <v>0</v>
      </c>
      <c r="M117" s="34">
        <f t="shared" si="37"/>
        <v>1100</v>
      </c>
      <c r="N117" s="10">
        <v>0</v>
      </c>
      <c r="O117" s="10">
        <v>0</v>
      </c>
      <c r="P117" s="12">
        <f t="shared" si="38"/>
        <v>1100</v>
      </c>
      <c r="Q117" s="13">
        <v>1.0193905817174516</v>
      </c>
      <c r="R117" s="13">
        <v>0.60664819944598336</v>
      </c>
      <c r="S117" s="60" t="s">
        <v>163</v>
      </c>
      <c r="T117" s="14"/>
      <c r="U117" s="14"/>
    </row>
    <row r="118" spans="2:21" s="15" customFormat="1" ht="15" customHeight="1" x14ac:dyDescent="0.2">
      <c r="B118" s="36" t="s">
        <v>145</v>
      </c>
      <c r="C118" s="36" t="s">
        <v>123</v>
      </c>
      <c r="D118" s="36" t="s">
        <v>164</v>
      </c>
      <c r="E118" s="10">
        <v>1520</v>
      </c>
      <c r="F118" s="10">
        <v>1414</v>
      </c>
      <c r="G118" s="10">
        <v>357</v>
      </c>
      <c r="H118" s="10">
        <v>107</v>
      </c>
      <c r="I118" s="10">
        <v>0</v>
      </c>
      <c r="J118" s="10">
        <v>1</v>
      </c>
      <c r="K118" s="10">
        <v>0</v>
      </c>
      <c r="L118" s="10">
        <v>0</v>
      </c>
      <c r="M118" s="34">
        <f t="shared" si="37"/>
        <v>465</v>
      </c>
      <c r="N118" s="10">
        <v>0</v>
      </c>
      <c r="O118" s="10">
        <v>0</v>
      </c>
      <c r="P118" s="12">
        <f t="shared" si="38"/>
        <v>465</v>
      </c>
      <c r="Q118" s="13">
        <v>0.93026315789473679</v>
      </c>
      <c r="R118" s="13">
        <v>0.3013157894736842</v>
      </c>
      <c r="S118" s="60" t="s">
        <v>165</v>
      </c>
      <c r="T118" s="14"/>
      <c r="U118" s="14"/>
    </row>
    <row r="119" spans="2:21" s="15" customFormat="1" ht="15" customHeight="1" x14ac:dyDescent="0.2">
      <c r="B119" s="36" t="s">
        <v>145</v>
      </c>
      <c r="C119" s="36" t="s">
        <v>123</v>
      </c>
      <c r="D119" s="36" t="s">
        <v>107</v>
      </c>
      <c r="E119" s="10">
        <v>1114</v>
      </c>
      <c r="F119" s="10">
        <v>876</v>
      </c>
      <c r="G119" s="10">
        <v>350</v>
      </c>
      <c r="H119" s="10">
        <v>299</v>
      </c>
      <c r="I119" s="10">
        <v>0</v>
      </c>
      <c r="J119" s="10">
        <v>0</v>
      </c>
      <c r="K119" s="10">
        <v>0</v>
      </c>
      <c r="L119" s="10">
        <v>0</v>
      </c>
      <c r="M119" s="34">
        <f t="shared" si="37"/>
        <v>649</v>
      </c>
      <c r="N119" s="10">
        <v>0</v>
      </c>
      <c r="O119" s="10">
        <v>0</v>
      </c>
      <c r="P119" s="12">
        <f t="shared" si="38"/>
        <v>649</v>
      </c>
      <c r="Q119" s="13">
        <v>0.78635547576301612</v>
      </c>
      <c r="R119" s="13">
        <v>0.58078994614003587</v>
      </c>
      <c r="S119" s="60" t="s">
        <v>166</v>
      </c>
      <c r="T119" s="14"/>
      <c r="U119" s="14"/>
    </row>
    <row r="120" spans="2:21" s="15" customFormat="1" ht="15" customHeight="1" x14ac:dyDescent="0.2">
      <c r="B120" s="36" t="s">
        <v>145</v>
      </c>
      <c r="C120" s="36" t="s">
        <v>123</v>
      </c>
      <c r="D120" s="36" t="s">
        <v>167</v>
      </c>
      <c r="E120" s="10">
        <v>2427</v>
      </c>
      <c r="F120" s="10">
        <v>1780</v>
      </c>
      <c r="G120" s="10">
        <v>1798</v>
      </c>
      <c r="H120" s="10">
        <v>203</v>
      </c>
      <c r="I120" s="10">
        <v>0</v>
      </c>
      <c r="J120" s="10">
        <v>1</v>
      </c>
      <c r="K120" s="10">
        <v>0</v>
      </c>
      <c r="L120" s="10">
        <v>0</v>
      </c>
      <c r="M120" s="34">
        <f t="shared" si="37"/>
        <v>2002</v>
      </c>
      <c r="N120" s="10">
        <v>0</v>
      </c>
      <c r="O120" s="10">
        <v>0</v>
      </c>
      <c r="P120" s="12">
        <f t="shared" si="38"/>
        <v>2002</v>
      </c>
      <c r="Q120" s="13">
        <v>0.73341573959620932</v>
      </c>
      <c r="R120" s="13">
        <v>0.52904820766378247</v>
      </c>
      <c r="S120" s="60" t="s">
        <v>168</v>
      </c>
      <c r="T120" s="14"/>
      <c r="U120" s="14"/>
    </row>
    <row r="121" spans="2:21" s="15" customFormat="1" ht="15" customHeight="1" x14ac:dyDescent="0.2">
      <c r="B121" s="36" t="s">
        <v>145</v>
      </c>
      <c r="C121" s="36" t="s">
        <v>123</v>
      </c>
      <c r="D121" s="36" t="s">
        <v>169</v>
      </c>
      <c r="E121" s="10">
        <v>1729</v>
      </c>
      <c r="F121" s="10">
        <v>1218</v>
      </c>
      <c r="G121" s="10">
        <v>759</v>
      </c>
      <c r="H121" s="10">
        <v>227</v>
      </c>
      <c r="I121" s="10">
        <v>0</v>
      </c>
      <c r="J121" s="10">
        <v>0</v>
      </c>
      <c r="K121" s="10">
        <v>0</v>
      </c>
      <c r="L121" s="10">
        <v>0</v>
      </c>
      <c r="M121" s="34">
        <f t="shared" si="37"/>
        <v>986</v>
      </c>
      <c r="N121" s="10">
        <v>0</v>
      </c>
      <c r="O121" s="10">
        <v>0</v>
      </c>
      <c r="P121" s="12">
        <f t="shared" si="38"/>
        <v>986</v>
      </c>
      <c r="Q121" s="13">
        <v>0.70445344129554655</v>
      </c>
      <c r="R121" s="13">
        <v>0.38808559861191438</v>
      </c>
      <c r="S121" s="60" t="s">
        <v>170</v>
      </c>
      <c r="T121" s="14"/>
      <c r="U121" s="14"/>
    </row>
    <row r="122" spans="2:21" s="15" customFormat="1" ht="15" customHeight="1" x14ac:dyDescent="0.2">
      <c r="B122" s="36" t="s">
        <v>145</v>
      </c>
      <c r="C122" s="36" t="s">
        <v>123</v>
      </c>
      <c r="D122" s="36" t="s">
        <v>171</v>
      </c>
      <c r="E122" s="10">
        <v>742</v>
      </c>
      <c r="F122" s="10">
        <v>586</v>
      </c>
      <c r="G122" s="10">
        <v>351</v>
      </c>
      <c r="H122" s="10">
        <v>236</v>
      </c>
      <c r="I122" s="10">
        <v>0</v>
      </c>
      <c r="J122" s="10">
        <v>0</v>
      </c>
      <c r="K122" s="10">
        <v>0</v>
      </c>
      <c r="L122" s="10">
        <v>0</v>
      </c>
      <c r="M122" s="34">
        <f t="shared" si="37"/>
        <v>587</v>
      </c>
      <c r="N122" s="10">
        <v>0</v>
      </c>
      <c r="O122" s="10">
        <v>0</v>
      </c>
      <c r="P122" s="12">
        <f t="shared" si="38"/>
        <v>587</v>
      </c>
      <c r="Q122" s="13">
        <v>0.78975741239892183</v>
      </c>
      <c r="R122" s="13">
        <v>0.78167115902964956</v>
      </c>
      <c r="S122" s="60" t="s">
        <v>172</v>
      </c>
      <c r="T122" s="14"/>
      <c r="U122" s="14"/>
    </row>
    <row r="123" spans="2:21" s="15" customFormat="1" ht="15" customHeight="1" x14ac:dyDescent="0.2">
      <c r="B123" s="16" t="s">
        <v>23</v>
      </c>
      <c r="C123" s="17"/>
      <c r="D123" s="17"/>
      <c r="E123" s="18">
        <f>+SUM(E109:E122)</f>
        <v>39083</v>
      </c>
      <c r="F123" s="18">
        <f t="shared" ref="F123:P123" si="39">+SUM(F109:F122)</f>
        <v>25453</v>
      </c>
      <c r="G123" s="18">
        <f t="shared" si="39"/>
        <v>12026</v>
      </c>
      <c r="H123" s="18">
        <f t="shared" si="39"/>
        <v>3712</v>
      </c>
      <c r="I123" s="18">
        <f t="shared" si="39"/>
        <v>89</v>
      </c>
      <c r="J123" s="18">
        <f t="shared" si="39"/>
        <v>27</v>
      </c>
      <c r="K123" s="18">
        <f t="shared" si="39"/>
        <v>0</v>
      </c>
      <c r="L123" s="18">
        <f t="shared" si="39"/>
        <v>0</v>
      </c>
      <c r="M123" s="18">
        <f t="shared" si="39"/>
        <v>15854</v>
      </c>
      <c r="N123" s="18">
        <f t="shared" si="39"/>
        <v>0</v>
      </c>
      <c r="O123" s="18">
        <f t="shared" si="39"/>
        <v>0</v>
      </c>
      <c r="P123" s="18">
        <f t="shared" si="39"/>
        <v>15854</v>
      </c>
      <c r="Q123" s="19">
        <f>IFERROR(F123/E123,0)</f>
        <v>0.65125502136478775</v>
      </c>
      <c r="R123" s="19">
        <f>+IFERROR(M123/E123,0)</f>
        <v>0.40564951513445746</v>
      </c>
      <c r="S123" s="51"/>
      <c r="T123" s="14"/>
      <c r="U123" s="14"/>
    </row>
    <row r="124" spans="2:21" s="15" customFormat="1" ht="15" customHeight="1" x14ac:dyDescent="0.2">
      <c r="B124" s="20" t="s">
        <v>173</v>
      </c>
      <c r="C124" s="61" t="s">
        <v>113</v>
      </c>
      <c r="D124" s="61" t="s">
        <v>174</v>
      </c>
      <c r="E124" s="62">
        <v>2910</v>
      </c>
      <c r="F124" s="62">
        <v>1246</v>
      </c>
      <c r="G124" s="62">
        <v>512</v>
      </c>
      <c r="H124" s="62"/>
      <c r="I124" s="62"/>
      <c r="J124" s="62"/>
      <c r="K124" s="62"/>
      <c r="L124" s="62"/>
      <c r="M124" s="63">
        <v>512</v>
      </c>
      <c r="N124" s="63">
        <v>6</v>
      </c>
      <c r="O124" s="63"/>
      <c r="P124" s="63">
        <v>518</v>
      </c>
      <c r="Q124" s="64">
        <v>0.42817869415807558</v>
      </c>
      <c r="R124" s="64">
        <v>0.1759450171821306</v>
      </c>
      <c r="S124" s="65"/>
      <c r="T124" s="14"/>
      <c r="U124" s="14"/>
    </row>
    <row r="125" spans="2:21" s="15" customFormat="1" ht="15" customHeight="1" x14ac:dyDescent="0.2">
      <c r="B125" s="20" t="s">
        <v>173</v>
      </c>
      <c r="C125" s="61" t="s">
        <v>107</v>
      </c>
      <c r="D125" s="61" t="s">
        <v>175</v>
      </c>
      <c r="E125" s="62">
        <v>1324</v>
      </c>
      <c r="F125" s="62">
        <v>698</v>
      </c>
      <c r="G125" s="62">
        <v>697</v>
      </c>
      <c r="H125" s="62"/>
      <c r="I125" s="62"/>
      <c r="J125" s="62"/>
      <c r="K125" s="62"/>
      <c r="L125" s="62"/>
      <c r="M125" s="63">
        <v>697</v>
      </c>
      <c r="N125" s="63">
        <v>1</v>
      </c>
      <c r="O125" s="63"/>
      <c r="P125" s="63">
        <v>698</v>
      </c>
      <c r="Q125" s="64" t="s">
        <v>176</v>
      </c>
      <c r="R125" s="64" t="s">
        <v>176</v>
      </c>
      <c r="S125" s="65"/>
      <c r="T125" s="14"/>
      <c r="U125" s="14"/>
    </row>
    <row r="126" spans="2:21" s="15" customFormat="1" ht="15" customHeight="1" x14ac:dyDescent="0.2">
      <c r="B126" s="20" t="s">
        <v>173</v>
      </c>
      <c r="C126" s="66" t="s">
        <v>107</v>
      </c>
      <c r="D126" s="66" t="s">
        <v>177</v>
      </c>
      <c r="E126" s="62">
        <v>389</v>
      </c>
      <c r="F126" s="62">
        <v>246</v>
      </c>
      <c r="G126" s="62">
        <v>246</v>
      </c>
      <c r="H126" s="62"/>
      <c r="I126" s="62"/>
      <c r="J126" s="62"/>
      <c r="K126" s="62"/>
      <c r="L126" s="62"/>
      <c r="M126" s="63">
        <v>246</v>
      </c>
      <c r="N126" s="27">
        <v>0</v>
      </c>
      <c r="O126" s="27"/>
      <c r="P126" s="63">
        <v>246</v>
      </c>
      <c r="Q126" s="64" t="s">
        <v>176</v>
      </c>
      <c r="R126" s="64" t="s">
        <v>176</v>
      </c>
      <c r="S126" s="65"/>
      <c r="T126" s="14"/>
      <c r="U126" s="14"/>
    </row>
    <row r="127" spans="2:21" s="15" customFormat="1" ht="15" customHeight="1" x14ac:dyDescent="0.2">
      <c r="B127" s="16" t="s">
        <v>23</v>
      </c>
      <c r="C127" s="17"/>
      <c r="D127" s="17"/>
      <c r="E127" s="18">
        <f>+SUM(E124:E126)</f>
        <v>4623</v>
      </c>
      <c r="F127" s="18">
        <f t="shared" ref="F127:L127" si="40">+SUM(F124:F126)</f>
        <v>2190</v>
      </c>
      <c r="G127" s="18">
        <f t="shared" si="40"/>
        <v>1455</v>
      </c>
      <c r="H127" s="18">
        <f t="shared" si="40"/>
        <v>0</v>
      </c>
      <c r="I127" s="18">
        <f t="shared" si="40"/>
        <v>0</v>
      </c>
      <c r="J127" s="18">
        <f t="shared" si="40"/>
        <v>0</v>
      </c>
      <c r="K127" s="18">
        <f t="shared" si="40"/>
        <v>0</v>
      </c>
      <c r="L127" s="18">
        <f t="shared" si="40"/>
        <v>0</v>
      </c>
      <c r="M127" s="18">
        <f t="shared" ref="M127" si="41">SUM(G127:L127)</f>
        <v>1455</v>
      </c>
      <c r="N127" s="18">
        <f>+SUM(N124:N126)</f>
        <v>7</v>
      </c>
      <c r="O127" s="18">
        <f>+SUM(O111:O126)</f>
        <v>0</v>
      </c>
      <c r="P127" s="18">
        <f>+SUM(P124:P126)</f>
        <v>1462</v>
      </c>
      <c r="Q127" s="19">
        <f>IFERROR(F127/E127,0)</f>
        <v>0.47371836469824791</v>
      </c>
      <c r="R127" s="19">
        <f>+IFERROR(M127/E127,0)</f>
        <v>0.31473069435431539</v>
      </c>
      <c r="S127" s="59"/>
      <c r="T127" s="14"/>
      <c r="U127" s="14"/>
    </row>
    <row r="128" spans="2:21" s="15" customFormat="1" ht="15" customHeight="1" x14ac:dyDescent="0.2">
      <c r="B128" s="32" t="s">
        <v>178</v>
      </c>
      <c r="C128" s="33" t="s">
        <v>115</v>
      </c>
      <c r="D128" s="33" t="s">
        <v>179</v>
      </c>
      <c r="E128" s="10">
        <v>140</v>
      </c>
      <c r="F128" s="10">
        <v>140</v>
      </c>
      <c r="G128" s="10">
        <v>1</v>
      </c>
      <c r="H128" s="10">
        <v>125</v>
      </c>
      <c r="I128" s="10"/>
      <c r="J128" s="10"/>
      <c r="K128" s="10"/>
      <c r="L128" s="10"/>
      <c r="M128" s="34">
        <v>126</v>
      </c>
      <c r="N128" s="10"/>
      <c r="O128" s="10"/>
      <c r="P128" s="12">
        <v>126</v>
      </c>
      <c r="Q128" s="13">
        <v>1</v>
      </c>
      <c r="R128" s="13">
        <v>0.88571428571428568</v>
      </c>
      <c r="S128" s="60"/>
      <c r="T128" s="14"/>
      <c r="U128" s="14"/>
    </row>
    <row r="129" spans="2:21" s="15" customFormat="1" ht="15" customHeight="1" x14ac:dyDescent="0.2">
      <c r="B129" s="16" t="s">
        <v>23</v>
      </c>
      <c r="C129" s="17"/>
      <c r="D129" s="17"/>
      <c r="E129" s="18">
        <f>+SUM(E128)</f>
        <v>140</v>
      </c>
      <c r="F129" s="18">
        <f>+SUM(F128)</f>
        <v>140</v>
      </c>
      <c r="G129" s="18">
        <f t="shared" ref="G129:L129" si="42">+SUM(G128)</f>
        <v>1</v>
      </c>
      <c r="H129" s="18">
        <f t="shared" si="42"/>
        <v>125</v>
      </c>
      <c r="I129" s="18">
        <f t="shared" si="42"/>
        <v>0</v>
      </c>
      <c r="J129" s="18">
        <f t="shared" si="42"/>
        <v>0</v>
      </c>
      <c r="K129" s="18">
        <f t="shared" si="42"/>
        <v>0</v>
      </c>
      <c r="L129" s="18">
        <f t="shared" si="42"/>
        <v>0</v>
      </c>
      <c r="M129" s="18">
        <f t="shared" si="36"/>
        <v>126</v>
      </c>
      <c r="N129" s="18">
        <f>+SUM(N128)</f>
        <v>0</v>
      </c>
      <c r="O129" s="18">
        <f>+SUM(O128)</f>
        <v>0</v>
      </c>
      <c r="P129" s="18">
        <f>+SUM(P128)</f>
        <v>126</v>
      </c>
      <c r="Q129" s="19">
        <f>IFERROR(F129/E129,0)</f>
        <v>1</v>
      </c>
      <c r="R129" s="19">
        <f>+IFERROR(M129/E129,0)</f>
        <v>0.9</v>
      </c>
      <c r="S129" s="17"/>
      <c r="T129" s="14"/>
      <c r="U129" s="14"/>
    </row>
    <row r="130" spans="2:21" s="15" customFormat="1" ht="15" customHeight="1" x14ac:dyDescent="0.2">
      <c r="B130" s="36" t="s">
        <v>180</v>
      </c>
      <c r="C130" s="36" t="s">
        <v>115</v>
      </c>
      <c r="D130" s="36" t="s">
        <v>181</v>
      </c>
      <c r="E130" s="10">
        <v>166</v>
      </c>
      <c r="F130" s="10">
        <v>166</v>
      </c>
      <c r="G130" s="10">
        <v>29</v>
      </c>
      <c r="H130" s="10">
        <v>64</v>
      </c>
      <c r="I130" s="10">
        <v>0</v>
      </c>
      <c r="J130" s="10">
        <v>0</v>
      </c>
      <c r="K130" s="10">
        <v>0</v>
      </c>
      <c r="L130" s="10">
        <v>0</v>
      </c>
      <c r="M130" s="34">
        <f>SUM(G130:L130)</f>
        <v>93</v>
      </c>
      <c r="N130" s="10">
        <v>0</v>
      </c>
      <c r="O130" s="10"/>
      <c r="P130" s="12">
        <f>SUM(M130:O130)</f>
        <v>93</v>
      </c>
      <c r="Q130" s="13">
        <v>1</v>
      </c>
      <c r="R130" s="13">
        <v>0.5</v>
      </c>
      <c r="S130" s="60"/>
      <c r="T130" s="14"/>
      <c r="U130" s="14"/>
    </row>
    <row r="131" spans="2:21" s="15" customFormat="1" ht="15" customHeight="1" x14ac:dyDescent="0.2">
      <c r="B131" s="36" t="s">
        <v>180</v>
      </c>
      <c r="C131" s="36" t="s">
        <v>20</v>
      </c>
      <c r="D131" s="36" t="s">
        <v>182</v>
      </c>
      <c r="E131" s="10">
        <v>175</v>
      </c>
      <c r="F131" s="10">
        <v>176</v>
      </c>
      <c r="G131" s="10">
        <v>133</v>
      </c>
      <c r="H131" s="10">
        <v>44</v>
      </c>
      <c r="I131" s="10">
        <v>0</v>
      </c>
      <c r="J131" s="10">
        <v>0</v>
      </c>
      <c r="K131" s="10">
        <v>0</v>
      </c>
      <c r="L131" s="10">
        <v>0</v>
      </c>
      <c r="M131" s="34">
        <f>SUM(G131:L131)</f>
        <v>177</v>
      </c>
      <c r="N131" s="10">
        <v>1</v>
      </c>
      <c r="O131" s="10"/>
      <c r="P131" s="12">
        <f>SUM(M131:O131)</f>
        <v>178</v>
      </c>
      <c r="Q131" s="13">
        <v>1.0057142857142858</v>
      </c>
      <c r="R131" s="13">
        <v>1</v>
      </c>
      <c r="S131" s="60"/>
      <c r="T131" s="14"/>
      <c r="U131" s="14"/>
    </row>
    <row r="132" spans="2:21" s="15" customFormat="1" ht="15" customHeight="1" x14ac:dyDescent="0.2">
      <c r="B132" s="16" t="s">
        <v>23</v>
      </c>
      <c r="C132" s="51"/>
      <c r="D132" s="51"/>
      <c r="E132" s="18">
        <f t="shared" ref="E132:P132" si="43">+SUM(E130:E131)</f>
        <v>341</v>
      </c>
      <c r="F132" s="18">
        <f t="shared" si="43"/>
        <v>342</v>
      </c>
      <c r="G132" s="18">
        <f t="shared" si="43"/>
        <v>162</v>
      </c>
      <c r="H132" s="18">
        <f t="shared" si="43"/>
        <v>108</v>
      </c>
      <c r="I132" s="18">
        <f t="shared" si="43"/>
        <v>0</v>
      </c>
      <c r="J132" s="18">
        <f t="shared" si="43"/>
        <v>0</v>
      </c>
      <c r="K132" s="18">
        <f t="shared" si="43"/>
        <v>0</v>
      </c>
      <c r="L132" s="18">
        <f t="shared" si="43"/>
        <v>0</v>
      </c>
      <c r="M132" s="18">
        <f t="shared" si="43"/>
        <v>270</v>
      </c>
      <c r="N132" s="18">
        <f t="shared" si="43"/>
        <v>1</v>
      </c>
      <c r="O132" s="18">
        <f t="shared" si="43"/>
        <v>0</v>
      </c>
      <c r="P132" s="18">
        <f t="shared" si="43"/>
        <v>271</v>
      </c>
      <c r="Q132" s="19">
        <f>IFERROR(F132/E132,0)</f>
        <v>1.0029325513196481</v>
      </c>
      <c r="R132" s="19">
        <f>+IFERROR(M132/E132,0)</f>
        <v>0.7917888563049853</v>
      </c>
      <c r="S132" s="51"/>
      <c r="T132" s="14"/>
      <c r="U132" s="14"/>
    </row>
    <row r="133" spans="2:21" s="15" customFormat="1" ht="15" customHeight="1" x14ac:dyDescent="0.2">
      <c r="B133" s="36" t="s">
        <v>183</v>
      </c>
      <c r="C133" s="35" t="s">
        <v>123</v>
      </c>
      <c r="D133" s="35" t="s">
        <v>184</v>
      </c>
      <c r="E133" s="48">
        <v>1304</v>
      </c>
      <c r="F133" s="48">
        <v>477</v>
      </c>
      <c r="G133" s="48">
        <v>135</v>
      </c>
      <c r="H133" s="48">
        <v>116</v>
      </c>
      <c r="I133" s="48">
        <v>1</v>
      </c>
      <c r="J133" s="48">
        <v>0</v>
      </c>
      <c r="K133" s="48">
        <v>1</v>
      </c>
      <c r="L133" s="48">
        <v>0</v>
      </c>
      <c r="M133" s="48">
        <f>SUM(G133:L133)</f>
        <v>253</v>
      </c>
      <c r="N133" s="48">
        <v>1</v>
      </c>
      <c r="O133" s="48">
        <v>0</v>
      </c>
      <c r="P133" s="48">
        <f>M133+N133+O133</f>
        <v>254</v>
      </c>
      <c r="Q133" s="13">
        <f t="shared" ref="Q133:Q134" si="44">F133/E133</f>
        <v>0.36579754601226994</v>
      </c>
      <c r="R133" s="13">
        <f t="shared" ref="R133:R134" si="45">M133/E133</f>
        <v>0.19401840490797545</v>
      </c>
      <c r="S133" s="56"/>
      <c r="T133" s="14"/>
      <c r="U133" s="14"/>
    </row>
    <row r="134" spans="2:21" s="15" customFormat="1" ht="15" customHeight="1" x14ac:dyDescent="0.2">
      <c r="B134" s="36" t="s">
        <v>183</v>
      </c>
      <c r="C134" s="35" t="s">
        <v>123</v>
      </c>
      <c r="D134" s="35" t="s">
        <v>185</v>
      </c>
      <c r="E134" s="48">
        <v>2124</v>
      </c>
      <c r="F134" s="48">
        <v>592</v>
      </c>
      <c r="G134" s="48">
        <v>110</v>
      </c>
      <c r="H134" s="48">
        <v>149</v>
      </c>
      <c r="I134" s="48">
        <v>4</v>
      </c>
      <c r="J134" s="48">
        <v>0</v>
      </c>
      <c r="K134" s="48">
        <v>0</v>
      </c>
      <c r="L134" s="48">
        <v>0</v>
      </c>
      <c r="M134" s="48">
        <f t="shared" ref="M134:M135" si="46">SUM(G134:L134)</f>
        <v>263</v>
      </c>
      <c r="N134" s="48">
        <v>0</v>
      </c>
      <c r="O134" s="48">
        <v>0</v>
      </c>
      <c r="P134" s="48">
        <f t="shared" ref="P134:P135" si="47">M134+N134+O134</f>
        <v>263</v>
      </c>
      <c r="Q134" s="13">
        <f t="shared" si="44"/>
        <v>0.27871939736346518</v>
      </c>
      <c r="R134" s="13">
        <f t="shared" si="45"/>
        <v>0.12382297551789077</v>
      </c>
      <c r="S134" s="56"/>
      <c r="T134" s="14"/>
      <c r="U134" s="14"/>
    </row>
    <row r="135" spans="2:21" s="15" customFormat="1" ht="15" customHeight="1" x14ac:dyDescent="0.2">
      <c r="B135" s="36" t="s">
        <v>183</v>
      </c>
      <c r="C135" s="36" t="s">
        <v>123</v>
      </c>
      <c r="D135" s="36" t="s">
        <v>186</v>
      </c>
      <c r="E135" s="10">
        <v>1550</v>
      </c>
      <c r="F135" s="10">
        <v>415</v>
      </c>
      <c r="G135" s="10">
        <v>186</v>
      </c>
      <c r="H135" s="10">
        <v>25</v>
      </c>
      <c r="I135" s="10">
        <v>0</v>
      </c>
      <c r="J135" s="10">
        <v>0</v>
      </c>
      <c r="K135" s="10">
        <v>0</v>
      </c>
      <c r="L135" s="10">
        <v>0</v>
      </c>
      <c r="M135" s="67">
        <f t="shared" si="46"/>
        <v>211</v>
      </c>
      <c r="N135" s="10">
        <v>1</v>
      </c>
      <c r="O135" s="10">
        <v>0</v>
      </c>
      <c r="P135" s="48">
        <f t="shared" si="47"/>
        <v>212</v>
      </c>
      <c r="Q135" s="13">
        <f>F135/E135</f>
        <v>0.26774193548387099</v>
      </c>
      <c r="R135" s="13">
        <f>M135/E135</f>
        <v>0.13612903225806453</v>
      </c>
      <c r="S135" s="60"/>
      <c r="T135" s="14"/>
      <c r="U135" s="14"/>
    </row>
    <row r="136" spans="2:21" s="15" customFormat="1" ht="15" customHeight="1" x14ac:dyDescent="0.2">
      <c r="B136" s="16" t="s">
        <v>23</v>
      </c>
      <c r="C136" s="51"/>
      <c r="D136" s="51"/>
      <c r="E136" s="18">
        <f>+SUM(E133:E135)</f>
        <v>4978</v>
      </c>
      <c r="F136" s="18">
        <f t="shared" ref="F136:I136" si="48">+SUM(F133:F135)</f>
        <v>1484</v>
      </c>
      <c r="G136" s="18">
        <f t="shared" si="48"/>
        <v>431</v>
      </c>
      <c r="H136" s="18">
        <f t="shared" si="48"/>
        <v>290</v>
      </c>
      <c r="I136" s="18">
        <f t="shared" si="48"/>
        <v>5</v>
      </c>
      <c r="J136" s="18">
        <f t="shared" ref="J136:P136" si="49">+SUM(J133:J135)</f>
        <v>0</v>
      </c>
      <c r="K136" s="18">
        <f t="shared" si="49"/>
        <v>1</v>
      </c>
      <c r="L136" s="18">
        <f t="shared" si="49"/>
        <v>0</v>
      </c>
      <c r="M136" s="18">
        <f t="shared" si="49"/>
        <v>727</v>
      </c>
      <c r="N136" s="18">
        <f t="shared" si="49"/>
        <v>2</v>
      </c>
      <c r="O136" s="18">
        <f t="shared" si="49"/>
        <v>0</v>
      </c>
      <c r="P136" s="18">
        <f t="shared" si="49"/>
        <v>729</v>
      </c>
      <c r="Q136" s="19">
        <f>IFERROR(F136/E136,0)</f>
        <v>0.29811169144234634</v>
      </c>
      <c r="R136" s="19">
        <f>+IFERROR(M136/E136,0)</f>
        <v>0.14604258738449177</v>
      </c>
      <c r="S136" s="51"/>
      <c r="T136" s="14"/>
      <c r="U136" s="14"/>
    </row>
    <row r="137" spans="2:21" s="15" customFormat="1" ht="15" customHeight="1" x14ac:dyDescent="0.2">
      <c r="B137" s="36" t="s">
        <v>187</v>
      </c>
      <c r="C137" s="36" t="s">
        <v>126</v>
      </c>
      <c r="D137" s="36" t="s">
        <v>188</v>
      </c>
      <c r="E137" s="10">
        <v>6621</v>
      </c>
      <c r="F137" s="10">
        <v>5680</v>
      </c>
      <c r="G137" s="10">
        <v>179</v>
      </c>
      <c r="H137" s="10">
        <v>4019</v>
      </c>
      <c r="I137" s="10">
        <v>830</v>
      </c>
      <c r="J137" s="10">
        <v>134</v>
      </c>
      <c r="K137" s="10">
        <v>0</v>
      </c>
      <c r="L137" s="10">
        <v>0</v>
      </c>
      <c r="M137" s="34">
        <f>SUM(G137:L137)</f>
        <v>5162</v>
      </c>
      <c r="N137" s="10">
        <v>1</v>
      </c>
      <c r="O137" s="10">
        <v>0</v>
      </c>
      <c r="P137" s="12">
        <f>SUM(M137:O137)</f>
        <v>5163</v>
      </c>
      <c r="Q137" s="13">
        <v>0.85787645370789911</v>
      </c>
      <c r="R137" s="13">
        <v>0.76634949403413377</v>
      </c>
      <c r="S137" s="60"/>
      <c r="T137" s="14"/>
      <c r="U137" s="14"/>
    </row>
    <row r="138" spans="2:21" s="15" customFormat="1" ht="15" customHeight="1" x14ac:dyDescent="0.2">
      <c r="B138" s="36" t="s">
        <v>187</v>
      </c>
      <c r="C138" s="36" t="s">
        <v>126</v>
      </c>
      <c r="D138" s="36" t="s">
        <v>189</v>
      </c>
      <c r="E138" s="10">
        <v>10683</v>
      </c>
      <c r="F138" s="10">
        <v>2208</v>
      </c>
      <c r="G138" s="10">
        <v>42</v>
      </c>
      <c r="H138" s="10">
        <v>1285</v>
      </c>
      <c r="I138" s="10">
        <v>941</v>
      </c>
      <c r="J138" s="10">
        <v>64</v>
      </c>
      <c r="K138" s="10">
        <v>0</v>
      </c>
      <c r="L138" s="10">
        <v>0</v>
      </c>
      <c r="M138" s="34">
        <f>SUM(G138:L138)</f>
        <v>2332</v>
      </c>
      <c r="N138" s="10">
        <v>0</v>
      </c>
      <c r="O138" s="10">
        <v>0</v>
      </c>
      <c r="P138" s="12">
        <f>SUM(M138:O138)</f>
        <v>2332</v>
      </c>
      <c r="Q138" s="13">
        <v>0.20668351586632969</v>
      </c>
      <c r="R138" s="13">
        <v>0.21239352241879622</v>
      </c>
      <c r="S138" s="60"/>
      <c r="T138" s="14"/>
      <c r="U138" s="14"/>
    </row>
    <row r="139" spans="2:21" s="15" customFormat="1" ht="15" customHeight="1" x14ac:dyDescent="0.2">
      <c r="B139" s="16" t="s">
        <v>23</v>
      </c>
      <c r="C139" s="51"/>
      <c r="D139" s="51"/>
      <c r="E139" s="18">
        <f t="shared" ref="E139:P139" si="50">+SUM(E137:E138)</f>
        <v>17304</v>
      </c>
      <c r="F139" s="18">
        <f t="shared" si="50"/>
        <v>7888</v>
      </c>
      <c r="G139" s="18">
        <f t="shared" si="50"/>
        <v>221</v>
      </c>
      <c r="H139" s="18">
        <f t="shared" si="50"/>
        <v>5304</v>
      </c>
      <c r="I139" s="18">
        <f t="shared" si="50"/>
        <v>1771</v>
      </c>
      <c r="J139" s="18">
        <f t="shared" si="50"/>
        <v>198</v>
      </c>
      <c r="K139" s="18">
        <f t="shared" si="50"/>
        <v>0</v>
      </c>
      <c r="L139" s="18">
        <f t="shared" si="50"/>
        <v>0</v>
      </c>
      <c r="M139" s="18">
        <f t="shared" si="50"/>
        <v>7494</v>
      </c>
      <c r="N139" s="18">
        <f t="shared" si="50"/>
        <v>1</v>
      </c>
      <c r="O139" s="18">
        <f t="shared" si="50"/>
        <v>0</v>
      </c>
      <c r="P139" s="18">
        <f t="shared" si="50"/>
        <v>7495</v>
      </c>
      <c r="Q139" s="19">
        <f>IFERROR(F139/E139,0)</f>
        <v>0.45584835876098012</v>
      </c>
      <c r="R139" s="19">
        <f>+IFERROR(M139/E139,0)</f>
        <v>0.43307905686546461</v>
      </c>
      <c r="S139" s="51"/>
      <c r="T139" s="14"/>
      <c r="U139" s="14"/>
    </row>
    <row r="140" spans="2:21" s="15" customFormat="1" ht="15" customHeight="1" x14ac:dyDescent="0.2">
      <c r="B140" s="32" t="s">
        <v>190</v>
      </c>
      <c r="C140" s="32" t="s">
        <v>126</v>
      </c>
      <c r="D140" s="32" t="s">
        <v>189</v>
      </c>
      <c r="E140" s="10">
        <v>12160</v>
      </c>
      <c r="F140" s="10">
        <v>2500</v>
      </c>
      <c r="G140" s="10">
        <v>22</v>
      </c>
      <c r="H140" s="10">
        <v>200</v>
      </c>
      <c r="I140" s="10">
        <v>1807</v>
      </c>
      <c r="J140" s="10">
        <v>318</v>
      </c>
      <c r="K140" s="10">
        <v>154</v>
      </c>
      <c r="L140" s="10"/>
      <c r="M140" s="11">
        <f>SUM(G140:L140)</f>
        <v>2501</v>
      </c>
      <c r="N140" s="10">
        <v>28</v>
      </c>
      <c r="O140" s="10"/>
      <c r="P140" s="12">
        <f>SUM(M140:O140)</f>
        <v>2529</v>
      </c>
      <c r="Q140" s="13">
        <f>F140/E140</f>
        <v>0.20559210526315788</v>
      </c>
      <c r="R140" s="13">
        <f>M140/E140</f>
        <v>0.20567434210526317</v>
      </c>
      <c r="S140" s="68"/>
      <c r="T140" s="14"/>
      <c r="U140" s="14"/>
    </row>
    <row r="141" spans="2:21" s="15" customFormat="1" ht="15" customHeight="1" x14ac:dyDescent="0.2">
      <c r="B141" s="32" t="s">
        <v>190</v>
      </c>
      <c r="C141" s="32" t="s">
        <v>126</v>
      </c>
      <c r="D141" s="32" t="s">
        <v>191</v>
      </c>
      <c r="E141" s="10">
        <v>2039</v>
      </c>
      <c r="F141" s="10">
        <v>180</v>
      </c>
      <c r="G141" s="10">
        <v>6</v>
      </c>
      <c r="H141" s="10">
        <v>7</v>
      </c>
      <c r="I141" s="10">
        <v>133</v>
      </c>
      <c r="J141" s="10"/>
      <c r="K141" s="10"/>
      <c r="L141" s="10"/>
      <c r="M141" s="11">
        <f t="shared" ref="M141:M147" si="51">SUM(G141:L141)</f>
        <v>146</v>
      </c>
      <c r="N141" s="10"/>
      <c r="O141" s="10"/>
      <c r="P141" s="12">
        <f t="shared" ref="P141:P147" si="52">SUM(M141:O141)</f>
        <v>146</v>
      </c>
      <c r="Q141" s="13">
        <f t="shared" ref="Q141:Q147" si="53">F141/E141</f>
        <v>8.827856792545366E-2</v>
      </c>
      <c r="R141" s="13">
        <f t="shared" ref="R141:R147" si="54">M141/E141</f>
        <v>7.1603727317312404E-2</v>
      </c>
      <c r="S141" s="9"/>
      <c r="T141" s="14"/>
      <c r="U141" s="14"/>
    </row>
    <row r="142" spans="2:21" s="15" customFormat="1" ht="15" customHeight="1" x14ac:dyDescent="0.2">
      <c r="B142" s="32" t="s">
        <v>190</v>
      </c>
      <c r="C142" s="32" t="s">
        <v>126</v>
      </c>
      <c r="D142" s="32" t="s">
        <v>192</v>
      </c>
      <c r="E142" s="10">
        <v>1716</v>
      </c>
      <c r="F142" s="10">
        <v>150</v>
      </c>
      <c r="G142" s="10"/>
      <c r="H142" s="10"/>
      <c r="I142" s="10">
        <v>103</v>
      </c>
      <c r="J142" s="10"/>
      <c r="K142" s="10"/>
      <c r="L142" s="10"/>
      <c r="M142" s="11">
        <f t="shared" si="51"/>
        <v>103</v>
      </c>
      <c r="N142" s="10"/>
      <c r="O142" s="10"/>
      <c r="P142" s="12">
        <f t="shared" si="52"/>
        <v>103</v>
      </c>
      <c r="Q142" s="13">
        <f t="shared" si="53"/>
        <v>8.7412587412587409E-2</v>
      </c>
      <c r="R142" s="13">
        <f t="shared" si="54"/>
        <v>6.0023310023310024E-2</v>
      </c>
      <c r="S142" s="9"/>
      <c r="T142" s="14"/>
      <c r="U142" s="14"/>
    </row>
    <row r="143" spans="2:21" s="15" customFormat="1" ht="15" customHeight="1" x14ac:dyDescent="0.2">
      <c r="B143" s="32" t="s">
        <v>190</v>
      </c>
      <c r="C143" s="32" t="s">
        <v>126</v>
      </c>
      <c r="D143" s="32" t="s">
        <v>193</v>
      </c>
      <c r="E143" s="10">
        <v>1081</v>
      </c>
      <c r="F143" s="10">
        <v>550</v>
      </c>
      <c r="G143" s="10">
        <v>57</v>
      </c>
      <c r="H143" s="10">
        <v>458</v>
      </c>
      <c r="I143" s="10">
        <v>40</v>
      </c>
      <c r="J143" s="10"/>
      <c r="K143" s="10"/>
      <c r="L143" s="10"/>
      <c r="M143" s="11">
        <f t="shared" si="51"/>
        <v>555</v>
      </c>
      <c r="N143" s="10">
        <v>5</v>
      </c>
      <c r="O143" s="10"/>
      <c r="P143" s="12">
        <f t="shared" si="52"/>
        <v>560</v>
      </c>
      <c r="Q143" s="13">
        <f t="shared" si="53"/>
        <v>0.50878815911193342</v>
      </c>
      <c r="R143" s="13">
        <f t="shared" si="54"/>
        <v>0.51341350601295099</v>
      </c>
      <c r="S143" s="9"/>
      <c r="T143" s="14"/>
      <c r="U143" s="14"/>
    </row>
    <row r="144" spans="2:21" s="15" customFormat="1" ht="15" customHeight="1" x14ac:dyDescent="0.2">
      <c r="B144" s="32" t="s">
        <v>190</v>
      </c>
      <c r="C144" s="32" t="s">
        <v>126</v>
      </c>
      <c r="D144" s="32" t="s">
        <v>194</v>
      </c>
      <c r="E144" s="10">
        <v>1082</v>
      </c>
      <c r="F144" s="10">
        <v>1000</v>
      </c>
      <c r="G144" s="10">
        <v>157</v>
      </c>
      <c r="H144" s="10">
        <v>644</v>
      </c>
      <c r="I144" s="10">
        <v>181</v>
      </c>
      <c r="J144" s="10"/>
      <c r="K144" s="10"/>
      <c r="L144" s="10"/>
      <c r="M144" s="11">
        <f t="shared" si="51"/>
        <v>982</v>
      </c>
      <c r="N144" s="10">
        <v>11</v>
      </c>
      <c r="O144" s="10"/>
      <c r="P144" s="12">
        <f t="shared" si="52"/>
        <v>993</v>
      </c>
      <c r="Q144" s="13">
        <f t="shared" si="53"/>
        <v>0.92421441774491686</v>
      </c>
      <c r="R144" s="13">
        <f t="shared" si="54"/>
        <v>0.90757855822550837</v>
      </c>
      <c r="S144" s="9"/>
      <c r="T144" s="14"/>
      <c r="U144" s="14"/>
    </row>
    <row r="145" spans="2:21" s="15" customFormat="1" ht="15" customHeight="1" x14ac:dyDescent="0.2">
      <c r="B145" s="32" t="s">
        <v>190</v>
      </c>
      <c r="C145" s="32" t="s">
        <v>126</v>
      </c>
      <c r="D145" s="32" t="s">
        <v>195</v>
      </c>
      <c r="E145" s="10">
        <v>427</v>
      </c>
      <c r="F145" s="10">
        <v>30</v>
      </c>
      <c r="G145" s="10"/>
      <c r="H145" s="10">
        <v>28</v>
      </c>
      <c r="I145" s="10"/>
      <c r="J145" s="10"/>
      <c r="K145" s="10"/>
      <c r="L145" s="10"/>
      <c r="M145" s="11">
        <f t="shared" si="51"/>
        <v>28</v>
      </c>
      <c r="N145" s="10"/>
      <c r="O145" s="10"/>
      <c r="P145" s="12">
        <f t="shared" si="52"/>
        <v>28</v>
      </c>
      <c r="Q145" s="13">
        <f t="shared" si="53"/>
        <v>7.0257611241217793E-2</v>
      </c>
      <c r="R145" s="13">
        <f t="shared" si="54"/>
        <v>6.5573770491803282E-2</v>
      </c>
      <c r="S145" s="9"/>
      <c r="T145" s="14"/>
      <c r="U145" s="14"/>
    </row>
    <row r="146" spans="2:21" s="15" customFormat="1" ht="15" customHeight="1" x14ac:dyDescent="0.2">
      <c r="B146" s="32" t="s">
        <v>190</v>
      </c>
      <c r="C146" s="32" t="s">
        <v>126</v>
      </c>
      <c r="D146" s="32" t="s">
        <v>196</v>
      </c>
      <c r="E146" s="10">
        <v>2708</v>
      </c>
      <c r="F146" s="10">
        <v>300</v>
      </c>
      <c r="G146" s="10">
        <v>483</v>
      </c>
      <c r="H146" s="10">
        <v>291</v>
      </c>
      <c r="I146" s="10">
        <v>21</v>
      </c>
      <c r="J146" s="10">
        <v>1</v>
      </c>
      <c r="K146" s="10"/>
      <c r="L146" s="10"/>
      <c r="M146" s="11">
        <f t="shared" si="51"/>
        <v>796</v>
      </c>
      <c r="N146" s="10"/>
      <c r="O146" s="10"/>
      <c r="P146" s="12">
        <f t="shared" si="52"/>
        <v>796</v>
      </c>
      <c r="Q146" s="13">
        <f t="shared" si="53"/>
        <v>0.11078286558345643</v>
      </c>
      <c r="R146" s="13">
        <f t="shared" si="54"/>
        <v>0.29394387001477107</v>
      </c>
      <c r="S146" s="9"/>
      <c r="T146" s="14"/>
      <c r="U146" s="14"/>
    </row>
    <row r="147" spans="2:21" s="15" customFormat="1" ht="15" customHeight="1" x14ac:dyDescent="0.2">
      <c r="B147" s="32" t="s">
        <v>190</v>
      </c>
      <c r="C147" s="32" t="s">
        <v>140</v>
      </c>
      <c r="D147" s="32" t="s">
        <v>141</v>
      </c>
      <c r="E147" s="10">
        <v>7502</v>
      </c>
      <c r="F147" s="10">
        <v>150</v>
      </c>
      <c r="G147" s="10">
        <v>68</v>
      </c>
      <c r="H147" s="10">
        <v>16</v>
      </c>
      <c r="I147" s="10"/>
      <c r="J147" s="10"/>
      <c r="K147" s="10"/>
      <c r="L147" s="10"/>
      <c r="M147" s="11">
        <f t="shared" si="51"/>
        <v>84</v>
      </c>
      <c r="N147" s="10"/>
      <c r="O147" s="10"/>
      <c r="P147" s="12">
        <f t="shared" si="52"/>
        <v>84</v>
      </c>
      <c r="Q147" s="13">
        <f t="shared" si="53"/>
        <v>1.9994668088509731E-2</v>
      </c>
      <c r="R147" s="13">
        <f t="shared" si="54"/>
        <v>1.1197014129565449E-2</v>
      </c>
      <c r="S147" s="9"/>
      <c r="T147" s="14"/>
      <c r="U147" s="14"/>
    </row>
    <row r="148" spans="2:21" s="15" customFormat="1" ht="15" customHeight="1" x14ac:dyDescent="0.2">
      <c r="B148" s="16" t="s">
        <v>23</v>
      </c>
      <c r="C148" s="17"/>
      <c r="D148" s="17"/>
      <c r="E148" s="18">
        <f t="shared" ref="E148:P148" si="55">+SUM(E140:E147)</f>
        <v>28715</v>
      </c>
      <c r="F148" s="18">
        <f t="shared" si="55"/>
        <v>4860</v>
      </c>
      <c r="G148" s="18">
        <f t="shared" si="55"/>
        <v>793</v>
      </c>
      <c r="H148" s="18">
        <f t="shared" si="55"/>
        <v>1644</v>
      </c>
      <c r="I148" s="18">
        <f t="shared" si="55"/>
        <v>2285</v>
      </c>
      <c r="J148" s="18">
        <f t="shared" si="55"/>
        <v>319</v>
      </c>
      <c r="K148" s="18">
        <f t="shared" si="55"/>
        <v>154</v>
      </c>
      <c r="L148" s="18">
        <f t="shared" si="55"/>
        <v>0</v>
      </c>
      <c r="M148" s="18">
        <f t="shared" si="55"/>
        <v>5195</v>
      </c>
      <c r="N148" s="18">
        <f t="shared" si="55"/>
        <v>44</v>
      </c>
      <c r="O148" s="18">
        <f t="shared" si="55"/>
        <v>0</v>
      </c>
      <c r="P148" s="18">
        <f t="shared" si="55"/>
        <v>5239</v>
      </c>
      <c r="Q148" s="19">
        <f>IFERROR(F148/E148,0)</f>
        <v>0.16924952115619016</v>
      </c>
      <c r="R148" s="19">
        <f>+IFERROR(M148/E148,0)</f>
        <v>0.1809158976144872</v>
      </c>
      <c r="S148" s="51"/>
      <c r="T148" s="14"/>
      <c r="U148" s="14"/>
    </row>
    <row r="149" spans="2:21" s="15" customFormat="1" ht="15" customHeight="1" x14ac:dyDescent="0.2">
      <c r="B149" s="32" t="s">
        <v>197</v>
      </c>
      <c r="C149" s="33" t="s">
        <v>126</v>
      </c>
      <c r="D149" s="33" t="s">
        <v>198</v>
      </c>
      <c r="E149" s="10">
        <v>4500</v>
      </c>
      <c r="F149" s="10">
        <v>4000</v>
      </c>
      <c r="G149" s="10">
        <v>1168</v>
      </c>
      <c r="H149" s="10">
        <v>2294</v>
      </c>
      <c r="I149" s="10">
        <v>283</v>
      </c>
      <c r="J149" s="10">
        <v>0</v>
      </c>
      <c r="K149" s="10">
        <v>0</v>
      </c>
      <c r="L149" s="10">
        <v>0</v>
      </c>
      <c r="M149" s="34">
        <f>SUM(G149:L149)</f>
        <v>3745</v>
      </c>
      <c r="N149" s="10">
        <v>2</v>
      </c>
      <c r="O149" s="10">
        <v>0</v>
      </c>
      <c r="P149" s="12">
        <f>SUM(M149:O149)</f>
        <v>3747</v>
      </c>
      <c r="Q149" s="13">
        <v>0.77777777777777779</v>
      </c>
      <c r="R149" s="13">
        <v>0.70577777777777773</v>
      </c>
      <c r="S149" s="60"/>
      <c r="T149" s="14"/>
      <c r="U149" s="14"/>
    </row>
    <row r="150" spans="2:21" s="15" customFormat="1" ht="15" customHeight="1" x14ac:dyDescent="0.2">
      <c r="B150" s="32" t="s">
        <v>197</v>
      </c>
      <c r="C150" s="33" t="s">
        <v>126</v>
      </c>
      <c r="D150" s="33" t="s">
        <v>199</v>
      </c>
      <c r="E150" s="10">
        <v>2373</v>
      </c>
      <c r="F150" s="10">
        <v>2373</v>
      </c>
      <c r="G150" s="10">
        <v>691</v>
      </c>
      <c r="H150" s="10">
        <v>1496</v>
      </c>
      <c r="I150" s="10">
        <v>44</v>
      </c>
      <c r="J150" s="10">
        <v>0</v>
      </c>
      <c r="K150" s="10">
        <v>0</v>
      </c>
      <c r="L150" s="10">
        <v>0</v>
      </c>
      <c r="M150" s="34">
        <f t="shared" ref="M150:M163" si="56">SUM(G150:L150)</f>
        <v>2231</v>
      </c>
      <c r="N150" s="10">
        <v>35</v>
      </c>
      <c r="O150" s="10">
        <v>0</v>
      </c>
      <c r="P150" s="12">
        <f t="shared" ref="P150:P163" si="57">SUM(M150:O150)</f>
        <v>2266</v>
      </c>
      <c r="Q150" s="13">
        <v>1</v>
      </c>
      <c r="R150" s="13">
        <v>0.94347826086956521</v>
      </c>
      <c r="S150" s="60"/>
      <c r="T150" s="14"/>
      <c r="U150" s="14"/>
    </row>
    <row r="151" spans="2:21" s="15" customFormat="1" ht="15" customHeight="1" x14ac:dyDescent="0.2">
      <c r="B151" s="32" t="s">
        <v>197</v>
      </c>
      <c r="C151" s="33" t="s">
        <v>140</v>
      </c>
      <c r="D151" s="33" t="s">
        <v>200</v>
      </c>
      <c r="E151" s="10">
        <v>1811</v>
      </c>
      <c r="F151" s="10">
        <v>1811</v>
      </c>
      <c r="G151" s="10">
        <v>691</v>
      </c>
      <c r="H151" s="10">
        <v>885</v>
      </c>
      <c r="I151" s="10">
        <v>158</v>
      </c>
      <c r="J151" s="10">
        <v>0</v>
      </c>
      <c r="K151" s="10">
        <v>0</v>
      </c>
      <c r="L151" s="10">
        <v>0</v>
      </c>
      <c r="M151" s="34">
        <f t="shared" si="56"/>
        <v>1734</v>
      </c>
      <c r="N151" s="10">
        <v>9</v>
      </c>
      <c r="O151" s="10">
        <v>0</v>
      </c>
      <c r="P151" s="12">
        <f t="shared" si="57"/>
        <v>1743</v>
      </c>
      <c r="Q151" s="13">
        <v>1</v>
      </c>
      <c r="R151" s="13">
        <v>0.95222222222222219</v>
      </c>
      <c r="S151" s="60"/>
      <c r="T151" s="14"/>
      <c r="U151" s="14"/>
    </row>
    <row r="152" spans="2:21" s="15" customFormat="1" ht="15" customHeight="1" x14ac:dyDescent="0.2">
      <c r="B152" s="32" t="s">
        <v>197</v>
      </c>
      <c r="C152" s="33" t="s">
        <v>126</v>
      </c>
      <c r="D152" s="33" t="s">
        <v>201</v>
      </c>
      <c r="E152" s="10">
        <v>1600</v>
      </c>
      <c r="F152" s="10">
        <v>1600</v>
      </c>
      <c r="G152" s="10">
        <v>485</v>
      </c>
      <c r="H152" s="10">
        <v>1038</v>
      </c>
      <c r="I152" s="10">
        <v>18</v>
      </c>
      <c r="J152" s="10">
        <v>0</v>
      </c>
      <c r="K152" s="10">
        <v>0</v>
      </c>
      <c r="L152" s="10">
        <v>0</v>
      </c>
      <c r="M152" s="34">
        <f t="shared" si="56"/>
        <v>1541</v>
      </c>
      <c r="N152" s="10">
        <v>5</v>
      </c>
      <c r="O152" s="10">
        <v>0</v>
      </c>
      <c r="P152" s="12">
        <f t="shared" si="57"/>
        <v>1546</v>
      </c>
      <c r="Q152" s="13">
        <v>1</v>
      </c>
      <c r="R152" s="13">
        <v>0.948125</v>
      </c>
      <c r="S152" s="60"/>
      <c r="T152" s="14"/>
      <c r="U152" s="14"/>
    </row>
    <row r="153" spans="2:21" s="15" customFormat="1" ht="15" customHeight="1" x14ac:dyDescent="0.2">
      <c r="B153" s="32" t="s">
        <v>197</v>
      </c>
      <c r="C153" s="33" t="s">
        <v>126</v>
      </c>
      <c r="D153" s="33" t="s">
        <v>202</v>
      </c>
      <c r="E153" s="10">
        <v>500</v>
      </c>
      <c r="F153" s="10">
        <v>500</v>
      </c>
      <c r="G153" s="10">
        <v>113</v>
      </c>
      <c r="H153" s="10">
        <v>310</v>
      </c>
      <c r="I153" s="10">
        <v>36</v>
      </c>
      <c r="J153" s="10">
        <v>0</v>
      </c>
      <c r="K153" s="10">
        <v>0</v>
      </c>
      <c r="L153" s="10">
        <v>0</v>
      </c>
      <c r="M153" s="34">
        <f t="shared" si="56"/>
        <v>459</v>
      </c>
      <c r="N153" s="10">
        <v>2</v>
      </c>
      <c r="O153" s="10">
        <v>0</v>
      </c>
      <c r="P153" s="12">
        <f t="shared" si="57"/>
        <v>461</v>
      </c>
      <c r="Q153" s="13">
        <v>1</v>
      </c>
      <c r="R153" s="13">
        <v>0.90600000000000003</v>
      </c>
      <c r="S153" s="60"/>
      <c r="T153" s="14"/>
      <c r="U153" s="14"/>
    </row>
    <row r="154" spans="2:21" s="15" customFormat="1" ht="15" customHeight="1" x14ac:dyDescent="0.2">
      <c r="B154" s="32" t="s">
        <v>197</v>
      </c>
      <c r="C154" s="33" t="s">
        <v>126</v>
      </c>
      <c r="D154" s="33" t="s">
        <v>203</v>
      </c>
      <c r="E154" s="10">
        <v>630</v>
      </c>
      <c r="F154" s="10">
        <v>630</v>
      </c>
      <c r="G154" s="10">
        <v>171</v>
      </c>
      <c r="H154" s="10">
        <v>399</v>
      </c>
      <c r="I154" s="10">
        <v>33</v>
      </c>
      <c r="J154" s="10">
        <v>0</v>
      </c>
      <c r="K154" s="10">
        <v>0</v>
      </c>
      <c r="L154" s="10">
        <v>0</v>
      </c>
      <c r="M154" s="34">
        <f t="shared" si="56"/>
        <v>603</v>
      </c>
      <c r="N154" s="10">
        <v>2</v>
      </c>
      <c r="O154" s="10">
        <v>0</v>
      </c>
      <c r="P154" s="12">
        <f t="shared" si="57"/>
        <v>605</v>
      </c>
      <c r="Q154" s="13">
        <v>1</v>
      </c>
      <c r="R154" s="13">
        <v>0.98983050847457632</v>
      </c>
      <c r="S154" s="60"/>
      <c r="T154" s="14"/>
      <c r="U154" s="14"/>
    </row>
    <row r="155" spans="2:21" s="15" customFormat="1" ht="15" customHeight="1" x14ac:dyDescent="0.2">
      <c r="B155" s="32" t="s">
        <v>197</v>
      </c>
      <c r="C155" s="33" t="s">
        <v>126</v>
      </c>
      <c r="D155" s="33" t="s">
        <v>204</v>
      </c>
      <c r="E155" s="10">
        <v>1053</v>
      </c>
      <c r="F155" s="10">
        <v>1053</v>
      </c>
      <c r="G155" s="10">
        <v>40</v>
      </c>
      <c r="H155" s="10">
        <v>476</v>
      </c>
      <c r="I155" s="10">
        <v>335</v>
      </c>
      <c r="J155" s="10">
        <v>2</v>
      </c>
      <c r="K155" s="10">
        <v>0</v>
      </c>
      <c r="L155" s="10">
        <v>0</v>
      </c>
      <c r="M155" s="34">
        <f t="shared" si="56"/>
        <v>853</v>
      </c>
      <c r="N155" s="10">
        <v>14</v>
      </c>
      <c r="O155" s="10">
        <v>0</v>
      </c>
      <c r="P155" s="12">
        <f t="shared" si="57"/>
        <v>867</v>
      </c>
      <c r="Q155" s="13">
        <v>1</v>
      </c>
      <c r="R155" s="13">
        <v>0.79107312440645772</v>
      </c>
      <c r="S155" s="60"/>
      <c r="T155" s="14"/>
      <c r="U155" s="14"/>
    </row>
    <row r="156" spans="2:21" s="15" customFormat="1" ht="15" customHeight="1" x14ac:dyDescent="0.2">
      <c r="B156" s="32" t="s">
        <v>197</v>
      </c>
      <c r="C156" s="33" t="s">
        <v>29</v>
      </c>
      <c r="D156" s="33" t="s">
        <v>205</v>
      </c>
      <c r="E156" s="10">
        <v>1186</v>
      </c>
      <c r="F156" s="10">
        <v>1186</v>
      </c>
      <c r="G156" s="10">
        <v>827</v>
      </c>
      <c r="H156" s="10">
        <v>141</v>
      </c>
      <c r="I156" s="10">
        <v>0</v>
      </c>
      <c r="J156" s="10">
        <v>0</v>
      </c>
      <c r="K156" s="10">
        <v>0</v>
      </c>
      <c r="L156" s="10">
        <v>0</v>
      </c>
      <c r="M156" s="34">
        <f t="shared" si="56"/>
        <v>968</v>
      </c>
      <c r="N156" s="10">
        <v>2</v>
      </c>
      <c r="O156" s="10">
        <v>0</v>
      </c>
      <c r="P156" s="12">
        <f t="shared" si="57"/>
        <v>970</v>
      </c>
      <c r="Q156" s="13">
        <v>1</v>
      </c>
      <c r="R156" s="13">
        <v>0.7807757166947723</v>
      </c>
      <c r="S156" s="60"/>
      <c r="T156" s="14"/>
      <c r="U156" s="14"/>
    </row>
    <row r="157" spans="2:21" s="15" customFormat="1" ht="15" customHeight="1" x14ac:dyDescent="0.2">
      <c r="B157" s="32" t="s">
        <v>197</v>
      </c>
      <c r="C157" s="33" t="s">
        <v>29</v>
      </c>
      <c r="D157" s="33" t="s">
        <v>206</v>
      </c>
      <c r="E157" s="10">
        <v>3018</v>
      </c>
      <c r="F157" s="10">
        <v>3018</v>
      </c>
      <c r="G157" s="10">
        <v>1575</v>
      </c>
      <c r="H157" s="10">
        <v>637</v>
      </c>
      <c r="I157" s="10">
        <v>1</v>
      </c>
      <c r="J157" s="10">
        <v>0</v>
      </c>
      <c r="K157" s="10">
        <v>0</v>
      </c>
      <c r="L157" s="10">
        <v>0</v>
      </c>
      <c r="M157" s="34">
        <f t="shared" si="56"/>
        <v>2213</v>
      </c>
      <c r="N157" s="10">
        <v>6</v>
      </c>
      <c r="O157" s="10">
        <v>0</v>
      </c>
      <c r="P157" s="12">
        <f t="shared" si="57"/>
        <v>2219</v>
      </c>
      <c r="Q157" s="13">
        <v>0.89131875414181572</v>
      </c>
      <c r="R157" s="13">
        <v>0.65374420145791912</v>
      </c>
      <c r="S157" s="60"/>
      <c r="T157" s="14"/>
      <c r="U157" s="14"/>
    </row>
    <row r="158" spans="2:21" s="15" customFormat="1" ht="15" customHeight="1" x14ac:dyDescent="0.2">
      <c r="B158" s="32" t="s">
        <v>197</v>
      </c>
      <c r="C158" s="33" t="s">
        <v>126</v>
      </c>
      <c r="D158" s="33" t="s">
        <v>207</v>
      </c>
      <c r="E158" s="10">
        <v>901</v>
      </c>
      <c r="F158" s="10">
        <v>901</v>
      </c>
      <c r="G158" s="10">
        <v>136</v>
      </c>
      <c r="H158" s="10">
        <v>274</v>
      </c>
      <c r="I158" s="10">
        <v>7</v>
      </c>
      <c r="J158" s="10">
        <v>0</v>
      </c>
      <c r="K158" s="10">
        <v>0</v>
      </c>
      <c r="L158" s="10">
        <v>0</v>
      </c>
      <c r="M158" s="34">
        <f t="shared" si="56"/>
        <v>417</v>
      </c>
      <c r="N158" s="10">
        <v>0</v>
      </c>
      <c r="O158" s="10">
        <v>0</v>
      </c>
      <c r="P158" s="12">
        <f t="shared" si="57"/>
        <v>417</v>
      </c>
      <c r="Q158" s="13">
        <v>1</v>
      </c>
      <c r="R158" s="13">
        <v>0.4239733629300777</v>
      </c>
      <c r="S158" s="60"/>
      <c r="T158" s="14"/>
      <c r="U158" s="14"/>
    </row>
    <row r="159" spans="2:21" s="15" customFormat="1" ht="15" customHeight="1" x14ac:dyDescent="0.2">
      <c r="B159" s="32" t="s">
        <v>197</v>
      </c>
      <c r="C159" s="33" t="s">
        <v>29</v>
      </c>
      <c r="D159" s="33" t="s">
        <v>208</v>
      </c>
      <c r="E159" s="10">
        <v>962</v>
      </c>
      <c r="F159" s="10">
        <v>962</v>
      </c>
      <c r="G159" s="10">
        <v>605</v>
      </c>
      <c r="H159" s="10">
        <v>345</v>
      </c>
      <c r="I159" s="10">
        <v>2</v>
      </c>
      <c r="J159" s="10">
        <v>0</v>
      </c>
      <c r="K159" s="10">
        <v>0</v>
      </c>
      <c r="L159" s="10">
        <v>0</v>
      </c>
      <c r="M159" s="34">
        <f t="shared" si="56"/>
        <v>952</v>
      </c>
      <c r="N159" s="10">
        <v>0</v>
      </c>
      <c r="O159" s="10">
        <v>0</v>
      </c>
      <c r="P159" s="12">
        <f t="shared" si="57"/>
        <v>952</v>
      </c>
      <c r="Q159" s="13">
        <v>1</v>
      </c>
      <c r="R159" s="13">
        <v>0.984375</v>
      </c>
      <c r="S159" s="60"/>
      <c r="T159" s="14"/>
      <c r="U159" s="14"/>
    </row>
    <row r="160" spans="2:21" s="15" customFormat="1" ht="15" customHeight="1" x14ac:dyDescent="0.2">
      <c r="B160" s="32" t="s">
        <v>197</v>
      </c>
      <c r="C160" s="33" t="s">
        <v>25</v>
      </c>
      <c r="D160" s="33" t="s">
        <v>209</v>
      </c>
      <c r="E160" s="10">
        <v>1241</v>
      </c>
      <c r="F160" s="10">
        <v>1241</v>
      </c>
      <c r="G160" s="10">
        <v>550</v>
      </c>
      <c r="H160" s="10">
        <v>1</v>
      </c>
      <c r="I160" s="10">
        <v>0</v>
      </c>
      <c r="J160" s="10">
        <v>0</v>
      </c>
      <c r="K160" s="10">
        <v>0</v>
      </c>
      <c r="L160" s="10">
        <v>0</v>
      </c>
      <c r="M160" s="34">
        <f t="shared" si="56"/>
        <v>551</v>
      </c>
      <c r="N160" s="10">
        <v>0</v>
      </c>
      <c r="O160" s="10">
        <v>0</v>
      </c>
      <c r="P160" s="12">
        <f t="shared" si="57"/>
        <v>551</v>
      </c>
      <c r="Q160" s="13"/>
      <c r="R160" s="13"/>
      <c r="S160" s="60"/>
      <c r="T160" s="14"/>
      <c r="U160" s="14"/>
    </row>
    <row r="161" spans="2:21" s="15" customFormat="1" ht="15" customHeight="1" x14ac:dyDescent="0.2">
      <c r="B161" s="32" t="s">
        <v>197</v>
      </c>
      <c r="C161" s="33" t="s">
        <v>25</v>
      </c>
      <c r="D161" s="33" t="s">
        <v>210</v>
      </c>
      <c r="E161" s="10">
        <v>1850</v>
      </c>
      <c r="F161" s="10">
        <v>1626</v>
      </c>
      <c r="G161" s="10">
        <v>1037</v>
      </c>
      <c r="H161" s="10">
        <v>542</v>
      </c>
      <c r="I161" s="10">
        <v>0</v>
      </c>
      <c r="J161" s="10">
        <v>0</v>
      </c>
      <c r="K161" s="10">
        <v>0</v>
      </c>
      <c r="L161" s="10">
        <v>0</v>
      </c>
      <c r="M161" s="34">
        <f t="shared" si="56"/>
        <v>1579</v>
      </c>
      <c r="N161" s="10">
        <v>0</v>
      </c>
      <c r="O161" s="10">
        <v>0</v>
      </c>
      <c r="P161" s="12">
        <f t="shared" si="57"/>
        <v>1579</v>
      </c>
      <c r="Q161" s="13">
        <v>0.48348106365834004</v>
      </c>
      <c r="R161" s="13">
        <v>0.43593875906526997</v>
      </c>
      <c r="S161" s="60"/>
      <c r="T161" s="14"/>
      <c r="U161" s="14"/>
    </row>
    <row r="162" spans="2:21" s="15" customFormat="1" ht="15" customHeight="1" x14ac:dyDescent="0.2">
      <c r="B162" s="32" t="s">
        <v>197</v>
      </c>
      <c r="C162" s="33" t="s">
        <v>29</v>
      </c>
      <c r="D162" s="33" t="s">
        <v>211</v>
      </c>
      <c r="E162" s="10">
        <v>630</v>
      </c>
      <c r="F162" s="10">
        <v>630</v>
      </c>
      <c r="G162" s="10">
        <v>5</v>
      </c>
      <c r="H162" s="10">
        <v>587</v>
      </c>
      <c r="I162" s="10">
        <v>0</v>
      </c>
      <c r="J162" s="10">
        <v>0</v>
      </c>
      <c r="K162" s="10">
        <v>0</v>
      </c>
      <c r="L162" s="10">
        <v>0</v>
      </c>
      <c r="M162" s="34">
        <f t="shared" si="56"/>
        <v>592</v>
      </c>
      <c r="N162" s="10">
        <v>0</v>
      </c>
      <c r="O162" s="10">
        <v>0</v>
      </c>
      <c r="P162" s="12">
        <f t="shared" si="57"/>
        <v>592</v>
      </c>
      <c r="Q162" s="13">
        <v>0.87891891891891893</v>
      </c>
      <c r="R162" s="13">
        <v>0.83675675675675676</v>
      </c>
      <c r="S162" s="60"/>
      <c r="T162" s="14"/>
      <c r="U162" s="14"/>
    </row>
    <row r="163" spans="2:21" s="15" customFormat="1" ht="15" customHeight="1" x14ac:dyDescent="0.2">
      <c r="B163" s="32" t="s">
        <v>197</v>
      </c>
      <c r="C163" s="33" t="s">
        <v>212</v>
      </c>
      <c r="D163" s="33" t="s">
        <v>213</v>
      </c>
      <c r="E163" s="10">
        <v>1110</v>
      </c>
      <c r="F163" s="10">
        <v>1110</v>
      </c>
      <c r="G163" s="10">
        <v>48</v>
      </c>
      <c r="H163" s="10">
        <v>247</v>
      </c>
      <c r="I163" s="10">
        <v>7</v>
      </c>
      <c r="J163" s="10">
        <v>0</v>
      </c>
      <c r="K163" s="10">
        <v>0</v>
      </c>
      <c r="L163" s="10">
        <v>0</v>
      </c>
      <c r="M163" s="34">
        <f t="shared" si="56"/>
        <v>302</v>
      </c>
      <c r="N163" s="10">
        <v>0</v>
      </c>
      <c r="O163" s="10">
        <v>0</v>
      </c>
      <c r="P163" s="12">
        <f t="shared" si="57"/>
        <v>302</v>
      </c>
      <c r="Q163" s="13">
        <v>1</v>
      </c>
      <c r="R163" s="13">
        <v>0.94281045751633985</v>
      </c>
      <c r="S163" s="60"/>
      <c r="T163" s="14"/>
      <c r="U163" s="14"/>
    </row>
    <row r="164" spans="2:21" s="15" customFormat="1" ht="15" customHeight="1" x14ac:dyDescent="0.2">
      <c r="B164" s="16" t="s">
        <v>23</v>
      </c>
      <c r="C164" s="17"/>
      <c r="D164" s="17"/>
      <c r="E164" s="18">
        <f>+SUM(E149:E163)</f>
        <v>23365</v>
      </c>
      <c r="F164" s="18">
        <f t="shared" ref="F164:P164" si="58">+SUM(F149:F163)</f>
        <v>22641</v>
      </c>
      <c r="G164" s="18">
        <f t="shared" si="58"/>
        <v>8142</v>
      </c>
      <c r="H164" s="18">
        <f t="shared" si="58"/>
        <v>9672</v>
      </c>
      <c r="I164" s="18">
        <f t="shared" si="58"/>
        <v>924</v>
      </c>
      <c r="J164" s="18">
        <f t="shared" si="58"/>
        <v>2</v>
      </c>
      <c r="K164" s="18">
        <f t="shared" si="58"/>
        <v>0</v>
      </c>
      <c r="L164" s="18">
        <f t="shared" si="58"/>
        <v>0</v>
      </c>
      <c r="M164" s="18">
        <f t="shared" si="58"/>
        <v>18740</v>
      </c>
      <c r="N164" s="18">
        <f t="shared" si="58"/>
        <v>77</v>
      </c>
      <c r="O164" s="18">
        <f t="shared" si="58"/>
        <v>0</v>
      </c>
      <c r="P164" s="18">
        <f t="shared" si="58"/>
        <v>18817</v>
      </c>
      <c r="Q164" s="19">
        <f>IFERROR(F164/E164,0)</f>
        <v>0.96901348170340251</v>
      </c>
      <c r="R164" s="19">
        <f>+IFERROR(M164/E164,0)</f>
        <v>0.80205435480419429</v>
      </c>
      <c r="S164" s="51"/>
      <c r="T164" s="14"/>
      <c r="U164" s="14"/>
    </row>
    <row r="165" spans="2:21" s="15" customFormat="1" ht="15" customHeight="1" x14ac:dyDescent="0.2">
      <c r="B165" s="53" t="s">
        <v>214</v>
      </c>
      <c r="C165" s="35" t="s">
        <v>90</v>
      </c>
      <c r="D165" s="35" t="s">
        <v>215</v>
      </c>
      <c r="E165" s="48">
        <v>15356</v>
      </c>
      <c r="F165" s="48">
        <v>440</v>
      </c>
      <c r="G165" s="48">
        <v>438</v>
      </c>
      <c r="H165" s="48">
        <v>2</v>
      </c>
      <c r="I165" s="48">
        <v>0</v>
      </c>
      <c r="J165" s="48">
        <v>0</v>
      </c>
      <c r="K165" s="48">
        <v>0</v>
      </c>
      <c r="L165" s="48">
        <v>0</v>
      </c>
      <c r="M165" s="48">
        <f>G165+H165+I165+J165+K165+L165</f>
        <v>440</v>
      </c>
      <c r="N165" s="48">
        <v>0</v>
      </c>
      <c r="O165" s="48">
        <v>0</v>
      </c>
      <c r="P165" s="48">
        <f>M165+N165+O165</f>
        <v>440</v>
      </c>
      <c r="Q165" s="55">
        <v>2.6048450117218024E-2</v>
      </c>
      <c r="R165" s="69">
        <v>2.6048450117218024E-2</v>
      </c>
      <c r="S165" s="70"/>
      <c r="T165" s="14"/>
      <c r="U165" s="14"/>
    </row>
    <row r="166" spans="2:21" s="15" customFormat="1" ht="15" customHeight="1" x14ac:dyDescent="0.2">
      <c r="B166" s="53" t="s">
        <v>214</v>
      </c>
      <c r="C166" s="35" t="s">
        <v>90</v>
      </c>
      <c r="D166" s="35" t="s">
        <v>215</v>
      </c>
      <c r="E166" s="48">
        <v>15356</v>
      </c>
      <c r="F166" s="48">
        <v>49</v>
      </c>
      <c r="G166" s="48">
        <v>49</v>
      </c>
      <c r="H166" s="48">
        <v>0</v>
      </c>
      <c r="I166" s="48">
        <v>0</v>
      </c>
      <c r="J166" s="48">
        <v>0</v>
      </c>
      <c r="K166" s="48">
        <v>0</v>
      </c>
      <c r="L166" s="48">
        <v>0</v>
      </c>
      <c r="M166" s="48">
        <f t="shared" ref="M166:M170" si="59">G166+H166+I166+J166+K166+L166</f>
        <v>49</v>
      </c>
      <c r="N166" s="48">
        <v>0</v>
      </c>
      <c r="O166" s="48">
        <v>0</v>
      </c>
      <c r="P166" s="48">
        <f t="shared" ref="P166:P170" si="60">M166+N166+O166</f>
        <v>49</v>
      </c>
      <c r="Q166" s="55">
        <v>1.3024225058609013E-3</v>
      </c>
      <c r="R166" s="69">
        <v>1.3024225058609013E-3</v>
      </c>
      <c r="S166" s="70"/>
      <c r="T166" s="14"/>
      <c r="U166" s="14"/>
    </row>
    <row r="167" spans="2:21" s="15" customFormat="1" ht="15" customHeight="1" x14ac:dyDescent="0.2">
      <c r="B167" s="53" t="s">
        <v>214</v>
      </c>
      <c r="C167" s="35" t="s">
        <v>90</v>
      </c>
      <c r="D167" s="35" t="s">
        <v>216</v>
      </c>
      <c r="E167" s="48">
        <v>9863</v>
      </c>
      <c r="F167" s="48">
        <v>330</v>
      </c>
      <c r="G167" s="48">
        <v>330</v>
      </c>
      <c r="H167" s="48">
        <v>0</v>
      </c>
      <c r="I167" s="48">
        <v>0</v>
      </c>
      <c r="J167" s="48">
        <v>0</v>
      </c>
      <c r="K167" s="48">
        <v>0</v>
      </c>
      <c r="L167" s="48">
        <v>0</v>
      </c>
      <c r="M167" s="48">
        <f t="shared" si="59"/>
        <v>330</v>
      </c>
      <c r="N167" s="48"/>
      <c r="O167" s="48"/>
      <c r="P167" s="48">
        <f t="shared" si="60"/>
        <v>330</v>
      </c>
      <c r="Q167" s="55"/>
      <c r="R167" s="69"/>
      <c r="S167" s="70"/>
      <c r="T167" s="14"/>
      <c r="U167" s="14"/>
    </row>
    <row r="168" spans="2:21" s="15" customFormat="1" ht="15" customHeight="1" x14ac:dyDescent="0.2">
      <c r="B168" s="53" t="s">
        <v>214</v>
      </c>
      <c r="C168" s="32" t="s">
        <v>90</v>
      </c>
      <c r="D168" s="32" t="s">
        <v>216</v>
      </c>
      <c r="E168" s="32">
        <v>9863</v>
      </c>
      <c r="F168" s="32">
        <v>116</v>
      </c>
      <c r="G168" s="32">
        <v>116</v>
      </c>
      <c r="H168" s="32">
        <v>0</v>
      </c>
      <c r="I168" s="32">
        <v>0</v>
      </c>
      <c r="J168" s="32">
        <v>0</v>
      </c>
      <c r="K168" s="32">
        <v>0</v>
      </c>
      <c r="L168" s="32">
        <v>0</v>
      </c>
      <c r="M168" s="48">
        <f t="shared" si="59"/>
        <v>116</v>
      </c>
      <c r="N168" s="32"/>
      <c r="O168" s="32"/>
      <c r="P168" s="48">
        <f t="shared" si="60"/>
        <v>116</v>
      </c>
      <c r="Q168" s="32"/>
      <c r="R168" s="32"/>
      <c r="T168" s="14"/>
      <c r="U168" s="14"/>
    </row>
    <row r="169" spans="2:21" s="15" customFormat="1" ht="15" customHeight="1" x14ac:dyDescent="0.2">
      <c r="B169" s="53" t="s">
        <v>214</v>
      </c>
      <c r="C169" s="53" t="s">
        <v>90</v>
      </c>
      <c r="D169" s="53" t="s">
        <v>216</v>
      </c>
      <c r="E169" s="10">
        <v>15356</v>
      </c>
      <c r="F169" s="10">
        <v>480</v>
      </c>
      <c r="G169" s="10">
        <v>480</v>
      </c>
      <c r="H169" s="10">
        <v>0</v>
      </c>
      <c r="I169" s="10">
        <v>0</v>
      </c>
      <c r="J169" s="10">
        <v>0</v>
      </c>
      <c r="K169" s="10">
        <v>0</v>
      </c>
      <c r="L169" s="10">
        <v>0</v>
      </c>
      <c r="M169" s="48">
        <f t="shared" si="59"/>
        <v>480</v>
      </c>
      <c r="N169" s="10">
        <v>0</v>
      </c>
      <c r="O169" s="10">
        <v>0</v>
      </c>
      <c r="P169" s="48">
        <f t="shared" si="60"/>
        <v>480</v>
      </c>
      <c r="Q169" s="13">
        <v>2.4434756159383553E-2</v>
      </c>
      <c r="R169" s="13">
        <v>2.4434756159383553E-2</v>
      </c>
      <c r="S169" s="71"/>
      <c r="T169" s="14"/>
      <c r="U169" s="14"/>
    </row>
    <row r="170" spans="2:21" s="15" customFormat="1" ht="15" customHeight="1" x14ac:dyDescent="0.2">
      <c r="B170" s="53" t="s">
        <v>214</v>
      </c>
      <c r="C170" s="53" t="s">
        <v>90</v>
      </c>
      <c r="D170" s="53" t="s">
        <v>216</v>
      </c>
      <c r="E170" s="10">
        <v>15356</v>
      </c>
      <c r="F170" s="10">
        <v>47</v>
      </c>
      <c r="G170" s="10">
        <v>47</v>
      </c>
      <c r="H170" s="10">
        <v>0</v>
      </c>
      <c r="I170" s="10">
        <v>0</v>
      </c>
      <c r="J170" s="10">
        <v>0</v>
      </c>
      <c r="K170" s="10">
        <v>0</v>
      </c>
      <c r="L170" s="10">
        <v>0</v>
      </c>
      <c r="M170" s="48">
        <f t="shared" si="59"/>
        <v>47</v>
      </c>
      <c r="N170" s="10">
        <v>0</v>
      </c>
      <c r="O170" s="10">
        <v>0</v>
      </c>
      <c r="P170" s="48">
        <f t="shared" si="60"/>
        <v>47</v>
      </c>
      <c r="Q170" s="13">
        <v>3.3458379803305281E-3</v>
      </c>
      <c r="R170" s="13">
        <v>3.3458379803305281E-3</v>
      </c>
      <c r="S170" s="71"/>
      <c r="T170" s="14"/>
      <c r="U170" s="14"/>
    </row>
    <row r="171" spans="2:21" s="15" customFormat="1" ht="15" customHeight="1" x14ac:dyDescent="0.2">
      <c r="B171" s="16" t="s">
        <v>23</v>
      </c>
      <c r="C171" s="17"/>
      <c r="D171" s="17"/>
      <c r="E171" s="18">
        <f>+SUM(E165:E170)</f>
        <v>81150</v>
      </c>
      <c r="F171" s="18">
        <f t="shared" ref="F171:P171" si="61">+SUM(F165:F170)</f>
        <v>1462</v>
      </c>
      <c r="G171" s="18">
        <f t="shared" si="61"/>
        <v>1460</v>
      </c>
      <c r="H171" s="18">
        <f t="shared" si="61"/>
        <v>2</v>
      </c>
      <c r="I171" s="18">
        <f t="shared" si="61"/>
        <v>0</v>
      </c>
      <c r="J171" s="18">
        <f t="shared" si="61"/>
        <v>0</v>
      </c>
      <c r="K171" s="18">
        <f t="shared" si="61"/>
        <v>0</v>
      </c>
      <c r="L171" s="18">
        <f t="shared" si="61"/>
        <v>0</v>
      </c>
      <c r="M171" s="18">
        <f t="shared" si="61"/>
        <v>1462</v>
      </c>
      <c r="N171" s="18">
        <f t="shared" si="61"/>
        <v>0</v>
      </c>
      <c r="O171" s="18">
        <f t="shared" si="61"/>
        <v>0</v>
      </c>
      <c r="P171" s="18">
        <f t="shared" si="61"/>
        <v>1462</v>
      </c>
      <c r="Q171" s="19">
        <f>IFERROR(F171/E171,0)</f>
        <v>1.8016019716574246E-2</v>
      </c>
      <c r="R171" s="19">
        <f>+IFERROR(M171/E171,0)</f>
        <v>1.8016019716574246E-2</v>
      </c>
      <c r="S171" s="51"/>
      <c r="T171" s="14"/>
      <c r="U171" s="14"/>
    </row>
    <row r="172" spans="2:21" s="15" customFormat="1" ht="15" customHeight="1" x14ac:dyDescent="0.2">
      <c r="B172" s="32" t="s">
        <v>217</v>
      </c>
      <c r="C172" s="36" t="s">
        <v>126</v>
      </c>
      <c r="D172" s="36" t="s">
        <v>192</v>
      </c>
      <c r="E172" s="10">
        <v>1981</v>
      </c>
      <c r="F172" s="10">
        <v>2310</v>
      </c>
      <c r="G172" s="10">
        <v>59</v>
      </c>
      <c r="H172" s="10">
        <v>1189</v>
      </c>
      <c r="I172" s="10">
        <v>981</v>
      </c>
      <c r="J172" s="10">
        <v>93</v>
      </c>
      <c r="K172" s="10">
        <v>0</v>
      </c>
      <c r="L172" s="10">
        <v>0</v>
      </c>
      <c r="M172" s="34">
        <f>G172+H172+I172+J172+K172+L172</f>
        <v>2322</v>
      </c>
      <c r="N172" s="10">
        <v>0</v>
      </c>
      <c r="O172" s="10">
        <v>0</v>
      </c>
      <c r="P172" s="12">
        <f>M172+N172+O172</f>
        <v>2322</v>
      </c>
      <c r="Q172" s="13">
        <v>1.1660777385159011</v>
      </c>
      <c r="R172" s="13">
        <v>1.1367995961635537</v>
      </c>
      <c r="S172" s="68"/>
      <c r="T172" s="14"/>
      <c r="U172" s="14"/>
    </row>
    <row r="173" spans="2:21" s="15" customFormat="1" ht="15" customHeight="1" x14ac:dyDescent="0.2">
      <c r="B173" s="32" t="s">
        <v>217</v>
      </c>
      <c r="C173" s="36" t="s">
        <v>126</v>
      </c>
      <c r="D173" s="36" t="s">
        <v>189</v>
      </c>
      <c r="E173" s="10">
        <v>10683</v>
      </c>
      <c r="F173" s="10">
        <v>5820</v>
      </c>
      <c r="G173" s="10">
        <v>40</v>
      </c>
      <c r="H173" s="10">
        <v>2996</v>
      </c>
      <c r="I173" s="10">
        <v>2758</v>
      </c>
      <c r="J173" s="10">
        <v>58</v>
      </c>
      <c r="K173" s="10">
        <v>0</v>
      </c>
      <c r="L173" s="10">
        <v>0</v>
      </c>
      <c r="M173" s="34">
        <f t="shared" ref="M173:M174" si="62">G173+H173+I173+J173+K173+L173</f>
        <v>5852</v>
      </c>
      <c r="N173" s="10">
        <v>0</v>
      </c>
      <c r="O173" s="10">
        <v>0</v>
      </c>
      <c r="P173" s="12">
        <f t="shared" ref="P173:P174" si="63">M173+N173+O173</f>
        <v>5852</v>
      </c>
      <c r="Q173" s="13">
        <v>0.54479078910418421</v>
      </c>
      <c r="R173" s="13">
        <v>0.51184124309650847</v>
      </c>
      <c r="S173" s="9"/>
      <c r="T173" s="14"/>
      <c r="U173" s="14"/>
    </row>
    <row r="174" spans="2:21" s="15" customFormat="1" ht="15" customHeight="1" x14ac:dyDescent="0.2">
      <c r="B174" s="32" t="s">
        <v>217</v>
      </c>
      <c r="C174" s="36" t="s">
        <v>126</v>
      </c>
      <c r="D174" s="36" t="s">
        <v>191</v>
      </c>
      <c r="E174" s="10">
        <v>7944</v>
      </c>
      <c r="F174" s="10">
        <v>2262</v>
      </c>
      <c r="G174" s="10">
        <v>352</v>
      </c>
      <c r="H174" s="10">
        <v>1565</v>
      </c>
      <c r="I174" s="10">
        <v>0</v>
      </c>
      <c r="J174" s="10">
        <v>0</v>
      </c>
      <c r="K174" s="10">
        <v>0</v>
      </c>
      <c r="L174" s="10">
        <v>0</v>
      </c>
      <c r="M174" s="34">
        <f t="shared" si="62"/>
        <v>1917</v>
      </c>
      <c r="N174" s="10">
        <v>0</v>
      </c>
      <c r="O174" s="10">
        <v>0</v>
      </c>
      <c r="P174" s="12">
        <f t="shared" si="63"/>
        <v>1917</v>
      </c>
      <c r="Q174" s="13">
        <v>0.28474320241691842</v>
      </c>
      <c r="R174" s="13">
        <v>0.2107250755287009</v>
      </c>
      <c r="S174" s="9"/>
      <c r="T174" s="14"/>
      <c r="U174" s="14"/>
    </row>
    <row r="175" spans="2:21" s="15" customFormat="1" ht="15" customHeight="1" x14ac:dyDescent="0.2">
      <c r="B175" s="16" t="s">
        <v>23</v>
      </c>
      <c r="C175" s="17"/>
      <c r="D175" s="17"/>
      <c r="E175" s="18">
        <f t="shared" ref="E175:P175" si="64">+SUM(E172:E174)</f>
        <v>20608</v>
      </c>
      <c r="F175" s="18">
        <f t="shared" si="64"/>
        <v>10392</v>
      </c>
      <c r="G175" s="18">
        <f t="shared" si="64"/>
        <v>451</v>
      </c>
      <c r="H175" s="18">
        <f t="shared" si="64"/>
        <v>5750</v>
      </c>
      <c r="I175" s="18">
        <f t="shared" si="64"/>
        <v>3739</v>
      </c>
      <c r="J175" s="18">
        <f t="shared" si="64"/>
        <v>151</v>
      </c>
      <c r="K175" s="18">
        <f t="shared" si="64"/>
        <v>0</v>
      </c>
      <c r="L175" s="18">
        <f t="shared" si="64"/>
        <v>0</v>
      </c>
      <c r="M175" s="18">
        <f t="shared" si="64"/>
        <v>10091</v>
      </c>
      <c r="N175" s="18">
        <f t="shared" si="64"/>
        <v>0</v>
      </c>
      <c r="O175" s="18">
        <f t="shared" si="64"/>
        <v>0</v>
      </c>
      <c r="P175" s="18">
        <f t="shared" si="64"/>
        <v>10091</v>
      </c>
      <c r="Q175" s="19">
        <f>IFERROR(F175/E175,0)</f>
        <v>0.50427018633540377</v>
      </c>
      <c r="R175" s="19">
        <f>+IFERROR(M175/E175,0)</f>
        <v>0.48966420807453415</v>
      </c>
      <c r="S175" s="51"/>
      <c r="T175" s="14"/>
      <c r="U175" s="14"/>
    </row>
    <row r="176" spans="2:21" s="15" customFormat="1" ht="15" customHeight="1" x14ac:dyDescent="0.2">
      <c r="B176" s="36" t="s">
        <v>218</v>
      </c>
      <c r="C176" s="33" t="s">
        <v>126</v>
      </c>
      <c r="D176" s="33" t="s">
        <v>219</v>
      </c>
      <c r="E176" s="10">
        <v>160</v>
      </c>
      <c r="F176" s="10">
        <v>160</v>
      </c>
      <c r="G176" s="10">
        <v>63</v>
      </c>
      <c r="H176" s="10">
        <v>90</v>
      </c>
      <c r="I176" s="10">
        <v>2</v>
      </c>
      <c r="J176" s="10">
        <v>0</v>
      </c>
      <c r="K176" s="10">
        <v>0</v>
      </c>
      <c r="L176" s="10">
        <v>0</v>
      </c>
      <c r="M176" s="34">
        <f>G176+H176+I176+J176+K176+L176</f>
        <v>155</v>
      </c>
      <c r="N176" s="10">
        <v>1</v>
      </c>
      <c r="O176" s="10">
        <v>0</v>
      </c>
      <c r="P176" s="12">
        <f>M176+N176+O176</f>
        <v>156</v>
      </c>
      <c r="Q176" s="13">
        <f>F176/E176</f>
        <v>1</v>
      </c>
      <c r="R176" s="13">
        <f>M176/E176</f>
        <v>0.96875</v>
      </c>
      <c r="S176" s="60" t="s">
        <v>220</v>
      </c>
      <c r="T176" s="14"/>
      <c r="U176" s="14"/>
    </row>
    <row r="177" spans="2:21" s="15" customFormat="1" ht="15" customHeight="1" x14ac:dyDescent="0.2">
      <c r="B177" s="36" t="s">
        <v>218</v>
      </c>
      <c r="C177" s="33" t="s">
        <v>126</v>
      </c>
      <c r="D177" s="33" t="s">
        <v>221</v>
      </c>
      <c r="E177" s="10">
        <v>1892</v>
      </c>
      <c r="F177" s="10">
        <v>1809</v>
      </c>
      <c r="G177" s="10">
        <v>176</v>
      </c>
      <c r="H177" s="10">
        <v>942</v>
      </c>
      <c r="I177" s="10">
        <v>328</v>
      </c>
      <c r="J177" s="10">
        <v>0</v>
      </c>
      <c r="K177" s="10">
        <v>0</v>
      </c>
      <c r="L177" s="10">
        <v>0</v>
      </c>
      <c r="M177" s="34">
        <f t="shared" ref="M177:M221" si="65">G177+H177+I177+J177+K177+L177</f>
        <v>1446</v>
      </c>
      <c r="N177" s="10">
        <v>9</v>
      </c>
      <c r="O177" s="10">
        <v>0</v>
      </c>
      <c r="P177" s="12">
        <f t="shared" ref="P177:P221" si="66">M177+N177+O177</f>
        <v>1455</v>
      </c>
      <c r="Q177" s="13">
        <f t="shared" ref="Q177:Q221" si="67">F177/E177</f>
        <v>0.95613107822410148</v>
      </c>
      <c r="R177" s="13">
        <f t="shared" ref="R177:R221" si="68">M177/E177</f>
        <v>0.76427061310782241</v>
      </c>
      <c r="S177" s="60" t="s">
        <v>220</v>
      </c>
      <c r="T177" s="14"/>
      <c r="U177" s="14"/>
    </row>
    <row r="178" spans="2:21" s="15" customFormat="1" ht="15" customHeight="1" x14ac:dyDescent="0.2">
      <c r="B178" s="36" t="s">
        <v>218</v>
      </c>
      <c r="C178" s="33" t="s">
        <v>126</v>
      </c>
      <c r="D178" s="33" t="s">
        <v>222</v>
      </c>
      <c r="E178" s="10">
        <v>325</v>
      </c>
      <c r="F178" s="10">
        <v>329</v>
      </c>
      <c r="G178" s="10">
        <v>107</v>
      </c>
      <c r="H178" s="10">
        <v>213</v>
      </c>
      <c r="I178" s="10">
        <v>0</v>
      </c>
      <c r="J178" s="10">
        <v>0</v>
      </c>
      <c r="K178" s="10">
        <v>0</v>
      </c>
      <c r="L178" s="10">
        <v>0</v>
      </c>
      <c r="M178" s="34">
        <f t="shared" si="65"/>
        <v>320</v>
      </c>
      <c r="N178" s="10">
        <v>2</v>
      </c>
      <c r="O178" s="10">
        <v>0</v>
      </c>
      <c r="P178" s="12">
        <f t="shared" si="66"/>
        <v>322</v>
      </c>
      <c r="Q178" s="13">
        <f t="shared" si="67"/>
        <v>1.0123076923076924</v>
      </c>
      <c r="R178" s="13">
        <f t="shared" si="68"/>
        <v>0.98461538461538467</v>
      </c>
      <c r="S178" s="60" t="s">
        <v>220</v>
      </c>
      <c r="T178" s="14"/>
      <c r="U178" s="14"/>
    </row>
    <row r="179" spans="2:21" s="15" customFormat="1" ht="15" customHeight="1" x14ac:dyDescent="0.2">
      <c r="B179" s="36" t="s">
        <v>218</v>
      </c>
      <c r="C179" s="33" t="s">
        <v>126</v>
      </c>
      <c r="D179" s="33" t="s">
        <v>223</v>
      </c>
      <c r="E179" s="10">
        <v>310</v>
      </c>
      <c r="F179" s="10">
        <v>358</v>
      </c>
      <c r="G179" s="10">
        <v>81</v>
      </c>
      <c r="H179" s="10">
        <v>195</v>
      </c>
      <c r="I179" s="10">
        <v>0</v>
      </c>
      <c r="J179" s="10">
        <v>0</v>
      </c>
      <c r="K179" s="10">
        <v>0</v>
      </c>
      <c r="L179" s="10">
        <v>0</v>
      </c>
      <c r="M179" s="34">
        <f t="shared" si="65"/>
        <v>276</v>
      </c>
      <c r="N179" s="10">
        <v>0</v>
      </c>
      <c r="O179" s="10">
        <v>0</v>
      </c>
      <c r="P179" s="12">
        <f t="shared" si="66"/>
        <v>276</v>
      </c>
      <c r="Q179" s="13">
        <f t="shared" si="67"/>
        <v>1.1548387096774193</v>
      </c>
      <c r="R179" s="13">
        <f t="shared" si="68"/>
        <v>0.89032258064516134</v>
      </c>
      <c r="S179" s="60" t="s">
        <v>220</v>
      </c>
      <c r="T179" s="14"/>
      <c r="U179" s="14"/>
    </row>
    <row r="180" spans="2:21" s="15" customFormat="1" ht="15" customHeight="1" x14ac:dyDescent="0.2">
      <c r="B180" s="36" t="s">
        <v>218</v>
      </c>
      <c r="C180" s="33" t="s">
        <v>126</v>
      </c>
      <c r="D180" s="33" t="s">
        <v>224</v>
      </c>
      <c r="E180" s="10">
        <v>246</v>
      </c>
      <c r="F180" s="10">
        <v>220</v>
      </c>
      <c r="G180" s="10">
        <v>35</v>
      </c>
      <c r="H180" s="10">
        <v>142</v>
      </c>
      <c r="I180" s="10">
        <v>2</v>
      </c>
      <c r="J180" s="10">
        <v>0</v>
      </c>
      <c r="K180" s="10">
        <v>0</v>
      </c>
      <c r="L180" s="10">
        <v>0</v>
      </c>
      <c r="M180" s="34">
        <f t="shared" si="65"/>
        <v>179</v>
      </c>
      <c r="N180" s="10">
        <v>1</v>
      </c>
      <c r="O180" s="10">
        <v>0</v>
      </c>
      <c r="P180" s="12">
        <f t="shared" si="66"/>
        <v>180</v>
      </c>
      <c r="Q180" s="13">
        <f t="shared" si="67"/>
        <v>0.89430894308943087</v>
      </c>
      <c r="R180" s="13">
        <f t="shared" si="68"/>
        <v>0.72764227642276424</v>
      </c>
      <c r="S180" s="60" t="s">
        <v>220</v>
      </c>
      <c r="T180" s="14"/>
      <c r="U180" s="14"/>
    </row>
    <row r="181" spans="2:21" s="15" customFormat="1" ht="15" customHeight="1" x14ac:dyDescent="0.2">
      <c r="B181" s="36" t="s">
        <v>218</v>
      </c>
      <c r="C181" s="33" t="s">
        <v>126</v>
      </c>
      <c r="D181" s="33" t="s">
        <v>225</v>
      </c>
      <c r="E181" s="10">
        <v>252</v>
      </c>
      <c r="F181" s="10">
        <v>256</v>
      </c>
      <c r="G181" s="10">
        <v>105</v>
      </c>
      <c r="H181" s="10">
        <v>123</v>
      </c>
      <c r="I181" s="10">
        <v>0</v>
      </c>
      <c r="J181" s="10">
        <v>0</v>
      </c>
      <c r="K181" s="10">
        <v>0</v>
      </c>
      <c r="L181" s="10">
        <v>0</v>
      </c>
      <c r="M181" s="34">
        <f t="shared" si="65"/>
        <v>228</v>
      </c>
      <c r="N181" s="10">
        <v>0</v>
      </c>
      <c r="O181" s="10">
        <v>0</v>
      </c>
      <c r="P181" s="12">
        <f t="shared" si="66"/>
        <v>228</v>
      </c>
      <c r="Q181" s="13">
        <f t="shared" si="67"/>
        <v>1.0158730158730158</v>
      </c>
      <c r="R181" s="13">
        <f t="shared" si="68"/>
        <v>0.90476190476190477</v>
      </c>
      <c r="S181" s="60" t="s">
        <v>220</v>
      </c>
      <c r="T181" s="14"/>
      <c r="U181" s="14"/>
    </row>
    <row r="182" spans="2:21" s="15" customFormat="1" ht="15" customHeight="1" x14ac:dyDescent="0.2">
      <c r="B182" s="36" t="s">
        <v>218</v>
      </c>
      <c r="C182" s="33" t="s">
        <v>126</v>
      </c>
      <c r="D182" s="33" t="s">
        <v>226</v>
      </c>
      <c r="E182" s="10">
        <v>403</v>
      </c>
      <c r="F182" s="10">
        <v>403</v>
      </c>
      <c r="G182" s="10">
        <v>64</v>
      </c>
      <c r="H182" s="10">
        <v>282</v>
      </c>
      <c r="I182" s="10">
        <v>1</v>
      </c>
      <c r="J182" s="10">
        <v>0</v>
      </c>
      <c r="K182" s="10">
        <v>0</v>
      </c>
      <c r="L182" s="10">
        <v>0</v>
      </c>
      <c r="M182" s="34">
        <f t="shared" si="65"/>
        <v>347</v>
      </c>
      <c r="N182" s="10">
        <v>0</v>
      </c>
      <c r="O182" s="10">
        <v>0</v>
      </c>
      <c r="P182" s="12">
        <f t="shared" si="66"/>
        <v>347</v>
      </c>
      <c r="Q182" s="13">
        <f t="shared" si="67"/>
        <v>1</v>
      </c>
      <c r="R182" s="13">
        <f t="shared" si="68"/>
        <v>0.86104218362282881</v>
      </c>
      <c r="S182" s="60" t="s">
        <v>220</v>
      </c>
      <c r="T182" s="14"/>
      <c r="U182" s="14"/>
    </row>
    <row r="183" spans="2:21" s="15" customFormat="1" ht="15" customHeight="1" x14ac:dyDescent="0.2">
      <c r="B183" s="36" t="s">
        <v>218</v>
      </c>
      <c r="C183" s="33" t="s">
        <v>126</v>
      </c>
      <c r="D183" s="33" t="s">
        <v>227</v>
      </c>
      <c r="E183" s="10">
        <v>1463</v>
      </c>
      <c r="F183" s="10">
        <v>1395</v>
      </c>
      <c r="G183" s="10">
        <v>597</v>
      </c>
      <c r="H183" s="10">
        <v>645</v>
      </c>
      <c r="I183" s="10">
        <v>6</v>
      </c>
      <c r="J183" s="10">
        <v>0</v>
      </c>
      <c r="K183" s="10">
        <v>0</v>
      </c>
      <c r="L183" s="10">
        <v>0</v>
      </c>
      <c r="M183" s="34">
        <f t="shared" si="65"/>
        <v>1248</v>
      </c>
      <c r="N183" s="10">
        <v>11</v>
      </c>
      <c r="O183" s="10">
        <v>0</v>
      </c>
      <c r="P183" s="12">
        <f t="shared" si="66"/>
        <v>1259</v>
      </c>
      <c r="Q183" s="13">
        <f t="shared" si="67"/>
        <v>0.95352016404647988</v>
      </c>
      <c r="R183" s="13">
        <f t="shared" si="68"/>
        <v>0.85304169514695827</v>
      </c>
      <c r="S183" s="60" t="s">
        <v>220</v>
      </c>
      <c r="T183" s="14"/>
      <c r="U183" s="14"/>
    </row>
    <row r="184" spans="2:21" s="15" customFormat="1" ht="15" customHeight="1" x14ac:dyDescent="0.2">
      <c r="B184" s="36" t="s">
        <v>218</v>
      </c>
      <c r="C184" s="33" t="s">
        <v>126</v>
      </c>
      <c r="D184" s="33" t="s">
        <v>228</v>
      </c>
      <c r="E184" s="10">
        <v>654</v>
      </c>
      <c r="F184" s="10">
        <v>654</v>
      </c>
      <c r="G184" s="10">
        <v>220</v>
      </c>
      <c r="H184" s="10">
        <v>398</v>
      </c>
      <c r="I184" s="10">
        <v>7</v>
      </c>
      <c r="J184" s="10">
        <v>0</v>
      </c>
      <c r="K184" s="10">
        <v>0</v>
      </c>
      <c r="L184" s="10">
        <v>0</v>
      </c>
      <c r="M184" s="34">
        <f t="shared" si="65"/>
        <v>625</v>
      </c>
      <c r="N184" s="10">
        <v>3</v>
      </c>
      <c r="O184" s="10">
        <v>0</v>
      </c>
      <c r="P184" s="12">
        <f t="shared" si="66"/>
        <v>628</v>
      </c>
      <c r="Q184" s="13">
        <f t="shared" si="67"/>
        <v>1</v>
      </c>
      <c r="R184" s="13">
        <f t="shared" si="68"/>
        <v>0.95565749235474007</v>
      </c>
      <c r="S184" s="60" t="s">
        <v>220</v>
      </c>
      <c r="T184" s="14"/>
      <c r="U184" s="14"/>
    </row>
    <row r="185" spans="2:21" s="15" customFormat="1" ht="15" customHeight="1" x14ac:dyDescent="0.2">
      <c r="B185" s="36" t="s">
        <v>218</v>
      </c>
      <c r="C185" s="33" t="s">
        <v>126</v>
      </c>
      <c r="D185" s="33" t="s">
        <v>229</v>
      </c>
      <c r="E185" s="10">
        <v>1341</v>
      </c>
      <c r="F185" s="10">
        <v>1195</v>
      </c>
      <c r="G185" s="10">
        <v>478</v>
      </c>
      <c r="H185" s="10">
        <v>633</v>
      </c>
      <c r="I185" s="10">
        <v>0</v>
      </c>
      <c r="J185" s="10">
        <v>0</v>
      </c>
      <c r="K185" s="10">
        <v>0</v>
      </c>
      <c r="L185" s="10">
        <v>0</v>
      </c>
      <c r="M185" s="34">
        <f t="shared" si="65"/>
        <v>1111</v>
      </c>
      <c r="N185" s="10">
        <v>9</v>
      </c>
      <c r="O185" s="10">
        <v>0</v>
      </c>
      <c r="P185" s="12">
        <f t="shared" si="66"/>
        <v>1120</v>
      </c>
      <c r="Q185" s="13">
        <f t="shared" si="67"/>
        <v>0.89112602535421326</v>
      </c>
      <c r="R185" s="13">
        <f t="shared" si="68"/>
        <v>0.82848620432513054</v>
      </c>
      <c r="S185" s="60" t="s">
        <v>220</v>
      </c>
      <c r="T185" s="14"/>
      <c r="U185" s="14"/>
    </row>
    <row r="186" spans="2:21" s="15" customFormat="1" ht="15" customHeight="1" x14ac:dyDescent="0.2">
      <c r="B186" s="36" t="s">
        <v>218</v>
      </c>
      <c r="C186" s="33" t="s">
        <v>126</v>
      </c>
      <c r="D186" s="33" t="s">
        <v>230</v>
      </c>
      <c r="E186" s="10">
        <v>796</v>
      </c>
      <c r="F186" s="10">
        <v>719</v>
      </c>
      <c r="G186" s="10">
        <v>22</v>
      </c>
      <c r="H186" s="10">
        <v>333</v>
      </c>
      <c r="I186" s="10">
        <v>3</v>
      </c>
      <c r="J186" s="10">
        <v>0</v>
      </c>
      <c r="K186" s="10">
        <v>0</v>
      </c>
      <c r="L186" s="10">
        <v>0</v>
      </c>
      <c r="M186" s="34">
        <f t="shared" si="65"/>
        <v>358</v>
      </c>
      <c r="N186" s="10">
        <v>3</v>
      </c>
      <c r="O186" s="10">
        <v>0</v>
      </c>
      <c r="P186" s="12">
        <f t="shared" si="66"/>
        <v>361</v>
      </c>
      <c r="Q186" s="13">
        <f t="shared" si="67"/>
        <v>0.90326633165829151</v>
      </c>
      <c r="R186" s="13">
        <f t="shared" si="68"/>
        <v>0.44974874371859297</v>
      </c>
      <c r="S186" s="60" t="s">
        <v>220</v>
      </c>
      <c r="T186" s="14"/>
      <c r="U186" s="14"/>
    </row>
    <row r="187" spans="2:21" s="15" customFormat="1" ht="15" customHeight="1" x14ac:dyDescent="0.2">
      <c r="B187" s="36" t="s">
        <v>218</v>
      </c>
      <c r="C187" s="33" t="s">
        <v>126</v>
      </c>
      <c r="D187" s="33" t="s">
        <v>231</v>
      </c>
      <c r="E187" s="10">
        <v>928</v>
      </c>
      <c r="F187" s="10">
        <v>928</v>
      </c>
      <c r="G187" s="10">
        <v>264</v>
      </c>
      <c r="H187" s="10">
        <v>606</v>
      </c>
      <c r="I187" s="10">
        <v>0</v>
      </c>
      <c r="J187" s="10">
        <v>0</v>
      </c>
      <c r="K187" s="10">
        <v>0</v>
      </c>
      <c r="L187" s="10">
        <v>0</v>
      </c>
      <c r="M187" s="34">
        <f t="shared" si="65"/>
        <v>870</v>
      </c>
      <c r="N187" s="10">
        <v>6</v>
      </c>
      <c r="O187" s="10">
        <v>0</v>
      </c>
      <c r="P187" s="12">
        <f t="shared" si="66"/>
        <v>876</v>
      </c>
      <c r="Q187" s="13">
        <f t="shared" si="67"/>
        <v>1</v>
      </c>
      <c r="R187" s="13">
        <f t="shared" si="68"/>
        <v>0.9375</v>
      </c>
      <c r="S187" s="60" t="s">
        <v>220</v>
      </c>
      <c r="T187" s="14"/>
      <c r="U187" s="14"/>
    </row>
    <row r="188" spans="2:21" s="15" customFormat="1" ht="15" customHeight="1" x14ac:dyDescent="0.2">
      <c r="B188" s="36" t="s">
        <v>218</v>
      </c>
      <c r="C188" s="33" t="s">
        <v>126</v>
      </c>
      <c r="D188" s="33" t="s">
        <v>232</v>
      </c>
      <c r="E188" s="10">
        <v>1119</v>
      </c>
      <c r="F188" s="10">
        <v>1079</v>
      </c>
      <c r="G188" s="10">
        <v>295</v>
      </c>
      <c r="H188" s="10">
        <v>652</v>
      </c>
      <c r="I188" s="10">
        <v>1</v>
      </c>
      <c r="J188" s="10">
        <v>0</v>
      </c>
      <c r="K188" s="10">
        <v>0</v>
      </c>
      <c r="L188" s="10">
        <v>0</v>
      </c>
      <c r="M188" s="34">
        <f t="shared" si="65"/>
        <v>948</v>
      </c>
      <c r="N188" s="10">
        <v>8</v>
      </c>
      <c r="O188" s="10">
        <v>0</v>
      </c>
      <c r="P188" s="12">
        <f t="shared" si="66"/>
        <v>956</v>
      </c>
      <c r="Q188" s="13">
        <f t="shared" si="67"/>
        <v>0.96425379803395894</v>
      </c>
      <c r="R188" s="13">
        <f t="shared" si="68"/>
        <v>0.84718498659517427</v>
      </c>
      <c r="S188" s="60" t="s">
        <v>220</v>
      </c>
      <c r="T188" s="14"/>
      <c r="U188" s="14"/>
    </row>
    <row r="189" spans="2:21" s="15" customFormat="1" ht="15" customHeight="1" x14ac:dyDescent="0.2">
      <c r="B189" s="36" t="s">
        <v>218</v>
      </c>
      <c r="C189" s="33" t="s">
        <v>126</v>
      </c>
      <c r="D189" s="33" t="s">
        <v>196</v>
      </c>
      <c r="E189" s="10">
        <v>595</v>
      </c>
      <c r="F189" s="10">
        <v>595</v>
      </c>
      <c r="G189" s="10">
        <v>186</v>
      </c>
      <c r="H189" s="10">
        <v>307</v>
      </c>
      <c r="I189" s="10">
        <v>8</v>
      </c>
      <c r="J189" s="10">
        <v>0</v>
      </c>
      <c r="K189" s="10">
        <v>0</v>
      </c>
      <c r="L189" s="10">
        <v>0</v>
      </c>
      <c r="M189" s="34">
        <f t="shared" si="65"/>
        <v>501</v>
      </c>
      <c r="N189" s="10">
        <v>4</v>
      </c>
      <c r="O189" s="10">
        <v>0</v>
      </c>
      <c r="P189" s="12">
        <f t="shared" si="66"/>
        <v>505</v>
      </c>
      <c r="Q189" s="13">
        <f t="shared" si="67"/>
        <v>1</v>
      </c>
      <c r="R189" s="13">
        <f t="shared" si="68"/>
        <v>0.84201680672268908</v>
      </c>
      <c r="S189" s="60" t="s">
        <v>220</v>
      </c>
      <c r="T189" s="14"/>
      <c r="U189" s="14"/>
    </row>
    <row r="190" spans="2:21" s="15" customFormat="1" ht="15" customHeight="1" x14ac:dyDescent="0.2">
      <c r="B190" s="36" t="s">
        <v>218</v>
      </c>
      <c r="C190" s="33" t="s">
        <v>126</v>
      </c>
      <c r="D190" s="33" t="s">
        <v>233</v>
      </c>
      <c r="E190" s="10">
        <v>526</v>
      </c>
      <c r="F190" s="10">
        <v>526</v>
      </c>
      <c r="G190" s="10">
        <v>73</v>
      </c>
      <c r="H190" s="10">
        <v>409</v>
      </c>
      <c r="I190" s="10">
        <v>0</v>
      </c>
      <c r="J190" s="10">
        <v>0</v>
      </c>
      <c r="K190" s="10">
        <v>0</v>
      </c>
      <c r="L190" s="10">
        <v>0</v>
      </c>
      <c r="M190" s="34">
        <f t="shared" si="65"/>
        <v>482</v>
      </c>
      <c r="N190" s="10">
        <v>4</v>
      </c>
      <c r="O190" s="10">
        <v>0</v>
      </c>
      <c r="P190" s="12">
        <f t="shared" si="66"/>
        <v>486</v>
      </c>
      <c r="Q190" s="13">
        <f t="shared" si="67"/>
        <v>1</v>
      </c>
      <c r="R190" s="13">
        <f t="shared" si="68"/>
        <v>0.91634980988593151</v>
      </c>
      <c r="S190" s="60" t="s">
        <v>220</v>
      </c>
      <c r="T190" s="14"/>
      <c r="U190" s="14"/>
    </row>
    <row r="191" spans="2:21" s="15" customFormat="1" ht="15" customHeight="1" x14ac:dyDescent="0.2">
      <c r="B191" s="36" t="s">
        <v>218</v>
      </c>
      <c r="C191" s="33" t="s">
        <v>126</v>
      </c>
      <c r="D191" s="33" t="s">
        <v>234</v>
      </c>
      <c r="E191" s="10">
        <v>1071</v>
      </c>
      <c r="F191" s="10">
        <v>1105</v>
      </c>
      <c r="G191" s="10">
        <v>111</v>
      </c>
      <c r="H191" s="10">
        <v>750</v>
      </c>
      <c r="I191" s="10">
        <v>4</v>
      </c>
      <c r="J191" s="10">
        <v>0</v>
      </c>
      <c r="K191" s="10">
        <v>0</v>
      </c>
      <c r="L191" s="10">
        <v>0</v>
      </c>
      <c r="M191" s="34">
        <f t="shared" si="65"/>
        <v>865</v>
      </c>
      <c r="N191" s="10">
        <v>4</v>
      </c>
      <c r="O191" s="10">
        <v>0</v>
      </c>
      <c r="P191" s="12">
        <f t="shared" si="66"/>
        <v>869</v>
      </c>
      <c r="Q191" s="13">
        <f t="shared" si="67"/>
        <v>1.0317460317460319</v>
      </c>
      <c r="R191" s="13">
        <f t="shared" si="68"/>
        <v>0.80765639589169003</v>
      </c>
      <c r="S191" s="60" t="s">
        <v>220</v>
      </c>
      <c r="T191" s="14"/>
      <c r="U191" s="14"/>
    </row>
    <row r="192" spans="2:21" s="15" customFormat="1" ht="15" customHeight="1" x14ac:dyDescent="0.2">
      <c r="B192" s="36" t="s">
        <v>218</v>
      </c>
      <c r="C192" s="33" t="s">
        <v>126</v>
      </c>
      <c r="D192" s="33" t="s">
        <v>235</v>
      </c>
      <c r="E192" s="10">
        <v>850</v>
      </c>
      <c r="F192" s="10">
        <v>850</v>
      </c>
      <c r="G192" s="10">
        <v>268</v>
      </c>
      <c r="H192" s="10">
        <v>508</v>
      </c>
      <c r="I192" s="10">
        <v>9</v>
      </c>
      <c r="J192" s="10">
        <v>0</v>
      </c>
      <c r="K192" s="10">
        <v>0</v>
      </c>
      <c r="L192" s="10">
        <v>0</v>
      </c>
      <c r="M192" s="34">
        <f t="shared" si="65"/>
        <v>785</v>
      </c>
      <c r="N192" s="10">
        <v>6</v>
      </c>
      <c r="O192" s="10">
        <v>0</v>
      </c>
      <c r="P192" s="12">
        <f t="shared" si="66"/>
        <v>791</v>
      </c>
      <c r="Q192" s="13">
        <f t="shared" si="67"/>
        <v>1</v>
      </c>
      <c r="R192" s="13">
        <f t="shared" si="68"/>
        <v>0.92352941176470593</v>
      </c>
      <c r="S192" s="60" t="s">
        <v>220</v>
      </c>
      <c r="T192" s="14"/>
      <c r="U192" s="14"/>
    </row>
    <row r="193" spans="2:21" s="15" customFormat="1" ht="15" customHeight="1" x14ac:dyDescent="0.2">
      <c r="B193" s="36" t="s">
        <v>218</v>
      </c>
      <c r="C193" s="33" t="s">
        <v>42</v>
      </c>
      <c r="D193" s="33" t="s">
        <v>236</v>
      </c>
      <c r="E193" s="10">
        <v>1550</v>
      </c>
      <c r="F193" s="10">
        <v>1425</v>
      </c>
      <c r="G193" s="10">
        <v>70</v>
      </c>
      <c r="H193" s="10">
        <v>1068</v>
      </c>
      <c r="I193" s="10">
        <v>7</v>
      </c>
      <c r="J193" s="10">
        <v>0</v>
      </c>
      <c r="K193" s="10">
        <v>0</v>
      </c>
      <c r="L193" s="10">
        <v>0</v>
      </c>
      <c r="M193" s="34">
        <f t="shared" si="65"/>
        <v>1145</v>
      </c>
      <c r="N193" s="10">
        <v>7</v>
      </c>
      <c r="O193" s="10">
        <v>0</v>
      </c>
      <c r="P193" s="12">
        <f t="shared" si="66"/>
        <v>1152</v>
      </c>
      <c r="Q193" s="13">
        <f t="shared" si="67"/>
        <v>0.91935483870967738</v>
      </c>
      <c r="R193" s="13">
        <f t="shared" si="68"/>
        <v>0.73870967741935489</v>
      </c>
      <c r="S193" s="60" t="s">
        <v>220</v>
      </c>
      <c r="T193" s="14"/>
      <c r="U193" s="14"/>
    </row>
    <row r="194" spans="2:21" s="15" customFormat="1" ht="15" customHeight="1" x14ac:dyDescent="0.2">
      <c r="B194" s="36" t="s">
        <v>218</v>
      </c>
      <c r="C194" s="33" t="s">
        <v>126</v>
      </c>
      <c r="D194" s="33" t="s">
        <v>237</v>
      </c>
      <c r="E194" s="10">
        <v>360</v>
      </c>
      <c r="F194" s="10">
        <v>350</v>
      </c>
      <c r="G194" s="10">
        <v>125</v>
      </c>
      <c r="H194" s="10">
        <v>205</v>
      </c>
      <c r="I194" s="10">
        <v>0</v>
      </c>
      <c r="J194" s="10">
        <v>0</v>
      </c>
      <c r="K194" s="10">
        <v>0</v>
      </c>
      <c r="L194" s="10">
        <v>0</v>
      </c>
      <c r="M194" s="34">
        <f t="shared" si="65"/>
        <v>330</v>
      </c>
      <c r="N194" s="10">
        <v>2</v>
      </c>
      <c r="O194" s="10">
        <v>0</v>
      </c>
      <c r="P194" s="12">
        <f t="shared" si="66"/>
        <v>332</v>
      </c>
      <c r="Q194" s="13">
        <f t="shared" si="67"/>
        <v>0.97222222222222221</v>
      </c>
      <c r="R194" s="13">
        <f t="shared" si="68"/>
        <v>0.91666666666666663</v>
      </c>
      <c r="S194" s="60" t="s">
        <v>220</v>
      </c>
      <c r="T194" s="14"/>
      <c r="U194" s="14"/>
    </row>
    <row r="195" spans="2:21" s="15" customFormat="1" ht="15" customHeight="1" x14ac:dyDescent="0.2">
      <c r="B195" s="36" t="s">
        <v>218</v>
      </c>
      <c r="C195" s="33" t="s">
        <v>126</v>
      </c>
      <c r="D195" s="33" t="s">
        <v>238</v>
      </c>
      <c r="E195" s="10">
        <v>284</v>
      </c>
      <c r="F195" s="10">
        <v>284</v>
      </c>
      <c r="G195" s="10">
        <v>39</v>
      </c>
      <c r="H195" s="10">
        <v>126</v>
      </c>
      <c r="I195" s="10">
        <v>0</v>
      </c>
      <c r="J195" s="10">
        <v>0</v>
      </c>
      <c r="K195" s="10">
        <v>0</v>
      </c>
      <c r="L195" s="10">
        <v>0</v>
      </c>
      <c r="M195" s="34">
        <f t="shared" si="65"/>
        <v>165</v>
      </c>
      <c r="N195" s="10">
        <v>0</v>
      </c>
      <c r="O195" s="10">
        <v>0</v>
      </c>
      <c r="P195" s="12">
        <f t="shared" si="66"/>
        <v>165</v>
      </c>
      <c r="Q195" s="13">
        <f t="shared" si="67"/>
        <v>1</v>
      </c>
      <c r="R195" s="13">
        <f t="shared" si="68"/>
        <v>0.58098591549295775</v>
      </c>
      <c r="S195" s="60" t="s">
        <v>220</v>
      </c>
      <c r="T195" s="14"/>
      <c r="U195" s="14"/>
    </row>
    <row r="196" spans="2:21" s="15" customFormat="1" ht="15" customHeight="1" x14ac:dyDescent="0.2">
      <c r="B196" s="36" t="s">
        <v>218</v>
      </c>
      <c r="C196" s="33" t="s">
        <v>126</v>
      </c>
      <c r="D196" s="33" t="s">
        <v>239</v>
      </c>
      <c r="E196" s="10">
        <v>6288</v>
      </c>
      <c r="F196" s="10">
        <v>4972</v>
      </c>
      <c r="G196" s="10">
        <v>2031</v>
      </c>
      <c r="H196" s="10">
        <v>2242</v>
      </c>
      <c r="I196" s="10">
        <v>346</v>
      </c>
      <c r="J196" s="10">
        <v>0</v>
      </c>
      <c r="K196" s="10">
        <v>0</v>
      </c>
      <c r="L196" s="10">
        <v>0</v>
      </c>
      <c r="M196" s="34">
        <f t="shared" si="65"/>
        <v>4619</v>
      </c>
      <c r="N196" s="10">
        <v>12</v>
      </c>
      <c r="O196" s="10">
        <v>0</v>
      </c>
      <c r="P196" s="12">
        <f t="shared" si="66"/>
        <v>4631</v>
      </c>
      <c r="Q196" s="13">
        <f t="shared" si="67"/>
        <v>0.79071246819338425</v>
      </c>
      <c r="R196" s="13">
        <f t="shared" si="68"/>
        <v>0.73457379134860046</v>
      </c>
      <c r="S196" s="60" t="s">
        <v>220</v>
      </c>
      <c r="T196" s="14"/>
      <c r="U196" s="14"/>
    </row>
    <row r="197" spans="2:21" s="15" customFormat="1" ht="15" customHeight="1" x14ac:dyDescent="0.2">
      <c r="B197" s="36" t="s">
        <v>218</v>
      </c>
      <c r="C197" s="33" t="s">
        <v>126</v>
      </c>
      <c r="D197" s="33" t="s">
        <v>240</v>
      </c>
      <c r="E197" s="10">
        <v>1333</v>
      </c>
      <c r="F197" s="10">
        <v>1169</v>
      </c>
      <c r="G197" s="10">
        <v>900</v>
      </c>
      <c r="H197" s="10">
        <v>271</v>
      </c>
      <c r="I197" s="10">
        <v>4</v>
      </c>
      <c r="J197" s="10">
        <v>0</v>
      </c>
      <c r="K197" s="10">
        <v>0</v>
      </c>
      <c r="L197" s="10">
        <v>0</v>
      </c>
      <c r="M197" s="34">
        <f t="shared" si="65"/>
        <v>1175</v>
      </c>
      <c r="N197" s="10">
        <v>1</v>
      </c>
      <c r="O197" s="10">
        <v>0</v>
      </c>
      <c r="P197" s="12">
        <f t="shared" si="66"/>
        <v>1176</v>
      </c>
      <c r="Q197" s="13">
        <f t="shared" si="67"/>
        <v>0.8769692423105776</v>
      </c>
      <c r="R197" s="13">
        <f t="shared" si="68"/>
        <v>0.88147036759189801</v>
      </c>
      <c r="S197" s="60" t="s">
        <v>220</v>
      </c>
      <c r="T197" s="14"/>
      <c r="U197" s="14"/>
    </row>
    <row r="198" spans="2:21" s="15" customFormat="1" ht="15" customHeight="1" x14ac:dyDescent="0.2">
      <c r="B198" s="36" t="s">
        <v>218</v>
      </c>
      <c r="C198" s="33" t="s">
        <v>241</v>
      </c>
      <c r="D198" s="33" t="s">
        <v>242</v>
      </c>
      <c r="E198" s="10">
        <v>1790</v>
      </c>
      <c r="F198" s="10">
        <v>1790</v>
      </c>
      <c r="G198" s="10">
        <v>239</v>
      </c>
      <c r="H198" s="10">
        <v>657</v>
      </c>
      <c r="I198" s="10">
        <v>0</v>
      </c>
      <c r="J198" s="10">
        <v>0</v>
      </c>
      <c r="K198" s="10">
        <v>0</v>
      </c>
      <c r="L198" s="10">
        <v>0</v>
      </c>
      <c r="M198" s="34">
        <f t="shared" si="65"/>
        <v>896</v>
      </c>
      <c r="N198" s="10">
        <v>1</v>
      </c>
      <c r="O198" s="10">
        <v>0</v>
      </c>
      <c r="P198" s="12">
        <f t="shared" si="66"/>
        <v>897</v>
      </c>
      <c r="Q198" s="13">
        <f t="shared" si="67"/>
        <v>1</v>
      </c>
      <c r="R198" s="13">
        <f t="shared" si="68"/>
        <v>0.50055865921787712</v>
      </c>
      <c r="S198" s="60" t="s">
        <v>220</v>
      </c>
      <c r="T198" s="14"/>
      <c r="U198" s="14"/>
    </row>
    <row r="199" spans="2:21" s="15" customFormat="1" ht="15" customHeight="1" x14ac:dyDescent="0.2">
      <c r="B199" s="36" t="s">
        <v>218</v>
      </c>
      <c r="C199" s="33" t="s">
        <v>90</v>
      </c>
      <c r="D199" s="33" t="s">
        <v>243</v>
      </c>
      <c r="E199" s="10">
        <v>3809</v>
      </c>
      <c r="F199" s="10">
        <v>3550</v>
      </c>
      <c r="G199" s="10">
        <v>2340</v>
      </c>
      <c r="H199" s="10">
        <v>736</v>
      </c>
      <c r="I199" s="10">
        <v>89</v>
      </c>
      <c r="J199" s="10">
        <v>0</v>
      </c>
      <c r="K199" s="10">
        <v>0</v>
      </c>
      <c r="L199" s="10">
        <v>0</v>
      </c>
      <c r="M199" s="34">
        <f t="shared" si="65"/>
        <v>3165</v>
      </c>
      <c r="N199" s="10">
        <v>9</v>
      </c>
      <c r="O199" s="10">
        <v>0</v>
      </c>
      <c r="P199" s="12">
        <f t="shared" si="66"/>
        <v>3174</v>
      </c>
      <c r="Q199" s="13">
        <f t="shared" si="67"/>
        <v>0.9320031504331846</v>
      </c>
      <c r="R199" s="13">
        <f t="shared" si="68"/>
        <v>0.83092675242845893</v>
      </c>
      <c r="S199" s="60" t="s">
        <v>220</v>
      </c>
      <c r="T199" s="14"/>
      <c r="U199" s="14"/>
    </row>
    <row r="200" spans="2:21" s="15" customFormat="1" ht="15" customHeight="1" x14ac:dyDescent="0.2">
      <c r="B200" s="36" t="s">
        <v>218</v>
      </c>
      <c r="C200" s="33" t="s">
        <v>90</v>
      </c>
      <c r="D200" s="33" t="s">
        <v>112</v>
      </c>
      <c r="E200" s="10">
        <v>1794</v>
      </c>
      <c r="F200" s="10">
        <v>1720</v>
      </c>
      <c r="G200" s="10">
        <v>656</v>
      </c>
      <c r="H200" s="10">
        <v>629</v>
      </c>
      <c r="I200" s="10">
        <v>4</v>
      </c>
      <c r="J200" s="10">
        <v>0</v>
      </c>
      <c r="K200" s="10">
        <v>0</v>
      </c>
      <c r="L200" s="10">
        <v>0</v>
      </c>
      <c r="M200" s="34">
        <f t="shared" si="65"/>
        <v>1289</v>
      </c>
      <c r="N200" s="10">
        <v>1</v>
      </c>
      <c r="O200" s="10">
        <v>0</v>
      </c>
      <c r="P200" s="12">
        <f t="shared" si="66"/>
        <v>1290</v>
      </c>
      <c r="Q200" s="13">
        <f t="shared" si="67"/>
        <v>0.95875139353400218</v>
      </c>
      <c r="R200" s="13">
        <f t="shared" si="68"/>
        <v>0.71850613154960985</v>
      </c>
      <c r="S200" s="60" t="s">
        <v>220</v>
      </c>
      <c r="T200" s="14"/>
      <c r="U200" s="14"/>
    </row>
    <row r="201" spans="2:21" s="15" customFormat="1" ht="15" customHeight="1" x14ac:dyDescent="0.2">
      <c r="B201" s="36" t="s">
        <v>218</v>
      </c>
      <c r="C201" s="33" t="s">
        <v>90</v>
      </c>
      <c r="D201" s="33" t="s">
        <v>244</v>
      </c>
      <c r="E201" s="10">
        <v>626</v>
      </c>
      <c r="F201" s="10">
        <v>626</v>
      </c>
      <c r="G201" s="10">
        <v>302</v>
      </c>
      <c r="H201" s="10">
        <v>277</v>
      </c>
      <c r="I201" s="10">
        <v>2</v>
      </c>
      <c r="J201" s="10">
        <v>0</v>
      </c>
      <c r="K201" s="10">
        <v>0</v>
      </c>
      <c r="L201" s="10">
        <v>0</v>
      </c>
      <c r="M201" s="34">
        <f t="shared" si="65"/>
        <v>581</v>
      </c>
      <c r="N201" s="10">
        <v>0</v>
      </c>
      <c r="O201" s="10">
        <v>0</v>
      </c>
      <c r="P201" s="12">
        <f t="shared" si="66"/>
        <v>581</v>
      </c>
      <c r="Q201" s="13">
        <f t="shared" si="67"/>
        <v>1</v>
      </c>
      <c r="R201" s="13">
        <f t="shared" si="68"/>
        <v>0.9281150159744409</v>
      </c>
      <c r="S201" s="60" t="s">
        <v>220</v>
      </c>
      <c r="T201" s="14"/>
      <c r="U201" s="14"/>
    </row>
    <row r="202" spans="2:21" s="15" customFormat="1" ht="15" customHeight="1" x14ac:dyDescent="0.2">
      <c r="B202" s="36" t="s">
        <v>218</v>
      </c>
      <c r="C202" s="33" t="s">
        <v>90</v>
      </c>
      <c r="D202" s="33" t="s">
        <v>245</v>
      </c>
      <c r="E202" s="10">
        <v>2477</v>
      </c>
      <c r="F202" s="10">
        <v>2105</v>
      </c>
      <c r="G202" s="10">
        <v>681</v>
      </c>
      <c r="H202" s="10">
        <v>990</v>
      </c>
      <c r="I202" s="10">
        <v>42</v>
      </c>
      <c r="J202" s="10">
        <v>0</v>
      </c>
      <c r="K202" s="10">
        <v>0</v>
      </c>
      <c r="L202" s="10">
        <v>0</v>
      </c>
      <c r="M202" s="34">
        <f t="shared" si="65"/>
        <v>1713</v>
      </c>
      <c r="N202" s="10">
        <v>11</v>
      </c>
      <c r="O202" s="10">
        <v>0</v>
      </c>
      <c r="P202" s="12">
        <f t="shared" si="66"/>
        <v>1724</v>
      </c>
      <c r="Q202" s="13">
        <f t="shared" si="67"/>
        <v>0.84981832862333473</v>
      </c>
      <c r="R202" s="13">
        <f t="shared" si="68"/>
        <v>0.69156237383932173</v>
      </c>
      <c r="S202" s="60" t="s">
        <v>220</v>
      </c>
      <c r="T202" s="14"/>
      <c r="U202" s="14"/>
    </row>
    <row r="203" spans="2:21" s="15" customFormat="1" ht="15" customHeight="1" x14ac:dyDescent="0.2">
      <c r="B203" s="36" t="s">
        <v>218</v>
      </c>
      <c r="C203" s="33" t="s">
        <v>36</v>
      </c>
      <c r="D203" s="33" t="s">
        <v>246</v>
      </c>
      <c r="E203" s="10">
        <v>2823</v>
      </c>
      <c r="F203" s="10">
        <v>2823</v>
      </c>
      <c r="G203" s="10">
        <v>1591</v>
      </c>
      <c r="H203" s="10">
        <v>375</v>
      </c>
      <c r="I203" s="10">
        <v>0</v>
      </c>
      <c r="J203" s="10">
        <v>0</v>
      </c>
      <c r="K203" s="10">
        <v>0</v>
      </c>
      <c r="L203" s="10">
        <v>0</v>
      </c>
      <c r="M203" s="34">
        <f t="shared" si="65"/>
        <v>1966</v>
      </c>
      <c r="N203" s="10">
        <v>0</v>
      </c>
      <c r="O203" s="10">
        <v>0</v>
      </c>
      <c r="P203" s="12">
        <f t="shared" si="66"/>
        <v>1966</v>
      </c>
      <c r="Q203" s="13">
        <f t="shared" si="67"/>
        <v>1</v>
      </c>
      <c r="R203" s="13">
        <f t="shared" si="68"/>
        <v>0.69642224583776124</v>
      </c>
      <c r="S203" s="60" t="s">
        <v>220</v>
      </c>
      <c r="T203" s="14"/>
      <c r="U203" s="14"/>
    </row>
    <row r="204" spans="2:21" s="15" customFormat="1" ht="15" customHeight="1" x14ac:dyDescent="0.2">
      <c r="B204" s="36" t="s">
        <v>218</v>
      </c>
      <c r="C204" s="33" t="s">
        <v>36</v>
      </c>
      <c r="D204" s="33" t="s">
        <v>247</v>
      </c>
      <c r="E204" s="10">
        <v>2127</v>
      </c>
      <c r="F204" s="10">
        <v>2587</v>
      </c>
      <c r="G204" s="10">
        <v>1101</v>
      </c>
      <c r="H204" s="10">
        <v>716</v>
      </c>
      <c r="I204" s="10">
        <v>41</v>
      </c>
      <c r="J204" s="10">
        <v>0</v>
      </c>
      <c r="K204" s="10">
        <v>0</v>
      </c>
      <c r="L204" s="10">
        <v>0</v>
      </c>
      <c r="M204" s="34">
        <f t="shared" si="65"/>
        <v>1858</v>
      </c>
      <c r="N204" s="10">
        <v>0</v>
      </c>
      <c r="O204" s="10">
        <v>0</v>
      </c>
      <c r="P204" s="12">
        <f t="shared" si="66"/>
        <v>1858</v>
      </c>
      <c r="Q204" s="13">
        <f t="shared" si="67"/>
        <v>1.2162670427832629</v>
      </c>
      <c r="R204" s="13">
        <f t="shared" si="68"/>
        <v>0.87353079454630933</v>
      </c>
      <c r="S204" s="60" t="s">
        <v>220</v>
      </c>
      <c r="T204" s="14"/>
      <c r="U204" s="14"/>
    </row>
    <row r="205" spans="2:21" s="15" customFormat="1" ht="15" customHeight="1" x14ac:dyDescent="0.2">
      <c r="B205" s="36" t="s">
        <v>218</v>
      </c>
      <c r="C205" s="33" t="s">
        <v>90</v>
      </c>
      <c r="D205" s="33" t="s">
        <v>248</v>
      </c>
      <c r="E205" s="10">
        <v>3133</v>
      </c>
      <c r="F205" s="10">
        <v>953</v>
      </c>
      <c r="G205" s="10">
        <v>435</v>
      </c>
      <c r="H205" s="10">
        <v>321</v>
      </c>
      <c r="I205" s="10">
        <v>0</v>
      </c>
      <c r="J205" s="10">
        <v>0</v>
      </c>
      <c r="K205" s="10">
        <v>0</v>
      </c>
      <c r="L205" s="10">
        <v>0</v>
      </c>
      <c r="M205" s="34">
        <f t="shared" si="65"/>
        <v>756</v>
      </c>
      <c r="N205" s="10">
        <v>0</v>
      </c>
      <c r="O205" s="10">
        <v>0</v>
      </c>
      <c r="P205" s="12">
        <f t="shared" si="66"/>
        <v>756</v>
      </c>
      <c r="Q205" s="13">
        <f t="shared" si="67"/>
        <v>0.30418129588254067</v>
      </c>
      <c r="R205" s="13">
        <f t="shared" si="68"/>
        <v>0.24130226619853176</v>
      </c>
      <c r="S205" s="60" t="s">
        <v>220</v>
      </c>
      <c r="T205" s="14"/>
      <c r="U205" s="14"/>
    </row>
    <row r="206" spans="2:21" s="15" customFormat="1" ht="15" customHeight="1" x14ac:dyDescent="0.2">
      <c r="B206" s="36" t="s">
        <v>218</v>
      </c>
      <c r="C206" s="33" t="s">
        <v>90</v>
      </c>
      <c r="D206" s="33" t="s">
        <v>245</v>
      </c>
      <c r="E206" s="10">
        <v>2477</v>
      </c>
      <c r="F206" s="10">
        <v>682</v>
      </c>
      <c r="G206" s="10">
        <v>263</v>
      </c>
      <c r="H206" s="10">
        <v>337</v>
      </c>
      <c r="I206" s="10">
        <v>0</v>
      </c>
      <c r="J206" s="10">
        <v>0</v>
      </c>
      <c r="K206" s="10">
        <v>0</v>
      </c>
      <c r="L206" s="10">
        <v>0</v>
      </c>
      <c r="M206" s="34">
        <f t="shared" si="65"/>
        <v>600</v>
      </c>
      <c r="N206" s="10">
        <v>0</v>
      </c>
      <c r="O206" s="10">
        <v>0</v>
      </c>
      <c r="P206" s="12">
        <f t="shared" si="66"/>
        <v>600</v>
      </c>
      <c r="Q206" s="13">
        <f t="shared" si="67"/>
        <v>0.27533306419055309</v>
      </c>
      <c r="R206" s="13">
        <f t="shared" si="68"/>
        <v>0.24222850222042794</v>
      </c>
      <c r="S206" s="60" t="s">
        <v>220</v>
      </c>
      <c r="T206" s="14"/>
      <c r="U206" s="14"/>
    </row>
    <row r="207" spans="2:21" s="15" customFormat="1" ht="15" customHeight="1" x14ac:dyDescent="0.2">
      <c r="B207" s="36" t="s">
        <v>218</v>
      </c>
      <c r="C207" s="33" t="s">
        <v>90</v>
      </c>
      <c r="D207" s="33" t="s">
        <v>112</v>
      </c>
      <c r="E207" s="10">
        <v>1794</v>
      </c>
      <c r="F207" s="10">
        <v>346</v>
      </c>
      <c r="G207" s="10">
        <v>241</v>
      </c>
      <c r="H207" s="10">
        <v>62</v>
      </c>
      <c r="I207" s="10">
        <v>0</v>
      </c>
      <c r="J207" s="10">
        <v>0</v>
      </c>
      <c r="K207" s="10">
        <v>0</v>
      </c>
      <c r="L207" s="10">
        <v>0</v>
      </c>
      <c r="M207" s="34">
        <f t="shared" si="65"/>
        <v>303</v>
      </c>
      <c r="N207" s="10">
        <v>0</v>
      </c>
      <c r="O207" s="10">
        <v>0</v>
      </c>
      <c r="P207" s="12">
        <f t="shared" si="66"/>
        <v>303</v>
      </c>
      <c r="Q207" s="13">
        <f t="shared" si="67"/>
        <v>0.19286510590858416</v>
      </c>
      <c r="R207" s="13">
        <f t="shared" si="68"/>
        <v>0.16889632107023411</v>
      </c>
      <c r="S207" s="60" t="s">
        <v>220</v>
      </c>
      <c r="T207" s="14"/>
      <c r="U207" s="14"/>
    </row>
    <row r="208" spans="2:21" s="15" customFormat="1" ht="15" customHeight="1" x14ac:dyDescent="0.2">
      <c r="B208" s="36" t="s">
        <v>218</v>
      </c>
      <c r="C208" s="33" t="s">
        <v>90</v>
      </c>
      <c r="D208" s="33" t="s">
        <v>249</v>
      </c>
      <c r="E208" s="10">
        <v>813</v>
      </c>
      <c r="F208" s="10">
        <v>813</v>
      </c>
      <c r="G208" s="10">
        <v>338</v>
      </c>
      <c r="H208" s="10">
        <v>417</v>
      </c>
      <c r="I208" s="10">
        <v>0</v>
      </c>
      <c r="J208" s="10">
        <v>0</v>
      </c>
      <c r="K208" s="10">
        <v>0</v>
      </c>
      <c r="L208" s="10">
        <v>0</v>
      </c>
      <c r="M208" s="34">
        <f t="shared" si="65"/>
        <v>755</v>
      </c>
      <c r="N208" s="10">
        <v>7</v>
      </c>
      <c r="O208" s="10">
        <v>0</v>
      </c>
      <c r="P208" s="12">
        <f t="shared" si="66"/>
        <v>762</v>
      </c>
      <c r="Q208" s="13">
        <f t="shared" si="67"/>
        <v>1</v>
      </c>
      <c r="R208" s="13">
        <f t="shared" si="68"/>
        <v>0.9286592865928659</v>
      </c>
      <c r="S208" s="60" t="s">
        <v>220</v>
      </c>
      <c r="T208" s="14"/>
      <c r="U208" s="14"/>
    </row>
    <row r="209" spans="2:21" s="15" customFormat="1" ht="15" customHeight="1" x14ac:dyDescent="0.2">
      <c r="B209" s="36" t="s">
        <v>218</v>
      </c>
      <c r="C209" s="33" t="s">
        <v>115</v>
      </c>
      <c r="D209" s="33" t="s">
        <v>250</v>
      </c>
      <c r="E209" s="10">
        <v>428</v>
      </c>
      <c r="F209" s="10">
        <v>428</v>
      </c>
      <c r="G209" s="10">
        <v>63</v>
      </c>
      <c r="H209" s="10">
        <v>199</v>
      </c>
      <c r="I209" s="10">
        <v>1</v>
      </c>
      <c r="J209" s="10">
        <v>0</v>
      </c>
      <c r="K209" s="10">
        <v>0</v>
      </c>
      <c r="L209" s="10">
        <v>0</v>
      </c>
      <c r="M209" s="34">
        <f t="shared" si="65"/>
        <v>263</v>
      </c>
      <c r="N209" s="10">
        <v>0</v>
      </c>
      <c r="O209" s="10">
        <v>0</v>
      </c>
      <c r="P209" s="12">
        <f t="shared" si="66"/>
        <v>263</v>
      </c>
      <c r="Q209" s="13">
        <f t="shared" si="67"/>
        <v>1</v>
      </c>
      <c r="R209" s="13">
        <f t="shared" si="68"/>
        <v>0.61448598130841126</v>
      </c>
      <c r="S209" s="60" t="s">
        <v>220</v>
      </c>
      <c r="T209" s="14"/>
      <c r="U209" s="14"/>
    </row>
    <row r="210" spans="2:21" s="15" customFormat="1" ht="15" customHeight="1" x14ac:dyDescent="0.2">
      <c r="B210" s="36" t="s">
        <v>218</v>
      </c>
      <c r="C210" s="33" t="s">
        <v>115</v>
      </c>
      <c r="D210" s="33" t="s">
        <v>251</v>
      </c>
      <c r="E210" s="10">
        <v>837</v>
      </c>
      <c r="F210" s="10">
        <v>642</v>
      </c>
      <c r="G210" s="10">
        <v>19</v>
      </c>
      <c r="H210" s="10">
        <v>563</v>
      </c>
      <c r="I210" s="10">
        <v>1</v>
      </c>
      <c r="J210" s="10">
        <v>0</v>
      </c>
      <c r="K210" s="10">
        <v>0</v>
      </c>
      <c r="L210" s="10">
        <v>0</v>
      </c>
      <c r="M210" s="34">
        <f t="shared" si="65"/>
        <v>583</v>
      </c>
      <c r="N210" s="10">
        <v>0</v>
      </c>
      <c r="O210" s="10">
        <v>0</v>
      </c>
      <c r="P210" s="12">
        <f t="shared" si="66"/>
        <v>583</v>
      </c>
      <c r="Q210" s="13">
        <f t="shared" si="67"/>
        <v>0.76702508960573479</v>
      </c>
      <c r="R210" s="13">
        <f t="shared" si="68"/>
        <v>0.69653524492234165</v>
      </c>
      <c r="S210" s="60"/>
      <c r="T210" s="14"/>
      <c r="U210" s="14"/>
    </row>
    <row r="211" spans="2:21" s="15" customFormat="1" ht="15" customHeight="1" x14ac:dyDescent="0.2">
      <c r="B211" s="36" t="s">
        <v>218</v>
      </c>
      <c r="C211" s="33" t="s">
        <v>115</v>
      </c>
      <c r="D211" s="33" t="s">
        <v>205</v>
      </c>
      <c r="E211" s="10">
        <v>343</v>
      </c>
      <c r="F211" s="10">
        <v>343</v>
      </c>
      <c r="G211" s="10">
        <v>13</v>
      </c>
      <c r="H211" s="10">
        <v>284</v>
      </c>
      <c r="I211" s="10">
        <v>0</v>
      </c>
      <c r="J211" s="10">
        <v>0</v>
      </c>
      <c r="K211" s="10">
        <v>0</v>
      </c>
      <c r="L211" s="10">
        <v>0</v>
      </c>
      <c r="M211" s="34">
        <f t="shared" si="65"/>
        <v>297</v>
      </c>
      <c r="N211" s="10">
        <v>0</v>
      </c>
      <c r="O211" s="10">
        <v>0</v>
      </c>
      <c r="P211" s="12">
        <f t="shared" si="66"/>
        <v>297</v>
      </c>
      <c r="Q211" s="13">
        <f t="shared" si="67"/>
        <v>1</v>
      </c>
      <c r="R211" s="13">
        <f t="shared" si="68"/>
        <v>0.86588921282798836</v>
      </c>
      <c r="S211" s="60"/>
      <c r="T211" s="14"/>
      <c r="U211" s="14"/>
    </row>
    <row r="212" spans="2:21" s="15" customFormat="1" ht="15" customHeight="1" x14ac:dyDescent="0.2">
      <c r="B212" s="36" t="s">
        <v>218</v>
      </c>
      <c r="C212" s="33" t="s">
        <v>140</v>
      </c>
      <c r="D212" s="33" t="s">
        <v>252</v>
      </c>
      <c r="E212" s="10">
        <v>10235</v>
      </c>
      <c r="F212" s="10">
        <v>860</v>
      </c>
      <c r="G212" s="10">
        <v>662</v>
      </c>
      <c r="H212" s="10">
        <v>12</v>
      </c>
      <c r="I212" s="10">
        <v>0</v>
      </c>
      <c r="J212" s="10">
        <v>0</v>
      </c>
      <c r="K212" s="10">
        <v>0</v>
      </c>
      <c r="L212" s="10">
        <v>0</v>
      </c>
      <c r="M212" s="34">
        <f t="shared" si="65"/>
        <v>674</v>
      </c>
      <c r="N212" s="10">
        <v>0</v>
      </c>
      <c r="O212" s="10">
        <v>0</v>
      </c>
      <c r="P212" s="12">
        <f t="shared" si="66"/>
        <v>674</v>
      </c>
      <c r="Q212" s="13">
        <f t="shared" si="67"/>
        <v>8.4025403028822665E-2</v>
      </c>
      <c r="R212" s="13">
        <f t="shared" si="68"/>
        <v>6.5852467024914513E-2</v>
      </c>
      <c r="S212" s="60"/>
      <c r="T212" s="14"/>
      <c r="U212" s="14"/>
    </row>
    <row r="213" spans="2:21" s="15" customFormat="1" ht="15" customHeight="1" x14ac:dyDescent="0.2">
      <c r="B213" s="36" t="s">
        <v>218</v>
      </c>
      <c r="C213" s="33" t="s">
        <v>113</v>
      </c>
      <c r="D213" s="33" t="s">
        <v>253</v>
      </c>
      <c r="E213" s="10">
        <v>10885</v>
      </c>
      <c r="F213" s="10">
        <v>2914</v>
      </c>
      <c r="G213" s="10">
        <v>872</v>
      </c>
      <c r="H213" s="10">
        <v>16</v>
      </c>
      <c r="I213" s="10">
        <v>0</v>
      </c>
      <c r="J213" s="10">
        <v>0</v>
      </c>
      <c r="K213" s="10">
        <v>0</v>
      </c>
      <c r="L213" s="10">
        <v>0</v>
      </c>
      <c r="M213" s="34">
        <f t="shared" si="65"/>
        <v>888</v>
      </c>
      <c r="N213" s="10">
        <v>0</v>
      </c>
      <c r="O213" s="10">
        <v>0</v>
      </c>
      <c r="P213" s="12">
        <f t="shared" si="66"/>
        <v>888</v>
      </c>
      <c r="Q213" s="13">
        <f t="shared" si="67"/>
        <v>0.26770785484611853</v>
      </c>
      <c r="R213" s="13">
        <f t="shared" si="68"/>
        <v>8.158015617822692E-2</v>
      </c>
      <c r="S213" s="60"/>
      <c r="T213" s="14"/>
      <c r="U213" s="14"/>
    </row>
    <row r="214" spans="2:21" s="15" customFormat="1" ht="15" customHeight="1" x14ac:dyDescent="0.2">
      <c r="B214" s="36" t="s">
        <v>218</v>
      </c>
      <c r="C214" s="33" t="s">
        <v>42</v>
      </c>
      <c r="D214" s="33" t="s">
        <v>254</v>
      </c>
      <c r="E214" s="10">
        <v>6292</v>
      </c>
      <c r="F214" s="10">
        <v>291</v>
      </c>
      <c r="G214" s="10">
        <v>173</v>
      </c>
      <c r="H214" s="10">
        <v>7</v>
      </c>
      <c r="I214" s="10">
        <v>0</v>
      </c>
      <c r="J214" s="10">
        <v>0</v>
      </c>
      <c r="K214" s="10">
        <v>0</v>
      </c>
      <c r="L214" s="10">
        <v>0</v>
      </c>
      <c r="M214" s="34">
        <f t="shared" si="65"/>
        <v>180</v>
      </c>
      <c r="N214" s="10">
        <v>0</v>
      </c>
      <c r="O214" s="10">
        <v>0</v>
      </c>
      <c r="P214" s="12">
        <f t="shared" si="66"/>
        <v>180</v>
      </c>
      <c r="Q214" s="13">
        <f t="shared" si="67"/>
        <v>4.6249205340114431E-2</v>
      </c>
      <c r="R214" s="13">
        <f t="shared" si="68"/>
        <v>2.8607755880483154E-2</v>
      </c>
      <c r="S214" s="60"/>
      <c r="T214" s="14"/>
      <c r="U214" s="14"/>
    </row>
    <row r="215" spans="2:21" s="15" customFormat="1" ht="15" customHeight="1" x14ac:dyDescent="0.2">
      <c r="B215" s="36" t="s">
        <v>218</v>
      </c>
      <c r="C215" s="33" t="s">
        <v>113</v>
      </c>
      <c r="D215" s="33" t="s">
        <v>174</v>
      </c>
      <c r="E215" s="10">
        <v>4628</v>
      </c>
      <c r="F215" s="10">
        <v>1679</v>
      </c>
      <c r="G215" s="10">
        <v>689</v>
      </c>
      <c r="H215" s="10">
        <v>0</v>
      </c>
      <c r="I215" s="10">
        <v>1</v>
      </c>
      <c r="J215" s="10">
        <v>0</v>
      </c>
      <c r="K215" s="10">
        <v>0</v>
      </c>
      <c r="L215" s="10">
        <v>0</v>
      </c>
      <c r="M215" s="34">
        <f t="shared" si="65"/>
        <v>690</v>
      </c>
      <c r="N215" s="10">
        <v>6</v>
      </c>
      <c r="O215" s="10">
        <v>0</v>
      </c>
      <c r="P215" s="12">
        <f t="shared" si="66"/>
        <v>696</v>
      </c>
      <c r="Q215" s="13">
        <f t="shared" si="67"/>
        <v>0.36279170267934313</v>
      </c>
      <c r="R215" s="13">
        <f t="shared" si="68"/>
        <v>0.14909248055315472</v>
      </c>
      <c r="S215" s="60" t="s">
        <v>220</v>
      </c>
      <c r="T215" s="14"/>
      <c r="U215" s="14"/>
    </row>
    <row r="216" spans="2:21" s="15" customFormat="1" ht="15" customHeight="1" x14ac:dyDescent="0.2">
      <c r="B216" s="36" t="s">
        <v>218</v>
      </c>
      <c r="C216" s="33" t="s">
        <v>126</v>
      </c>
      <c r="D216" s="33" t="s">
        <v>255</v>
      </c>
      <c r="E216" s="10">
        <v>258</v>
      </c>
      <c r="F216" s="10">
        <v>258</v>
      </c>
      <c r="G216" s="10">
        <v>203</v>
      </c>
      <c r="H216" s="10">
        <v>1</v>
      </c>
      <c r="I216" s="10">
        <v>0</v>
      </c>
      <c r="J216" s="10">
        <v>0</v>
      </c>
      <c r="K216" s="10">
        <v>0</v>
      </c>
      <c r="L216" s="10">
        <v>0</v>
      </c>
      <c r="M216" s="34">
        <f t="shared" si="65"/>
        <v>204</v>
      </c>
      <c r="N216" s="10">
        <v>0</v>
      </c>
      <c r="O216" s="10">
        <v>0</v>
      </c>
      <c r="P216" s="12">
        <f t="shared" si="66"/>
        <v>204</v>
      </c>
      <c r="Q216" s="13">
        <f t="shared" si="67"/>
        <v>1</v>
      </c>
      <c r="R216" s="13">
        <f t="shared" si="68"/>
        <v>0.79069767441860461</v>
      </c>
      <c r="S216" s="60" t="s">
        <v>220</v>
      </c>
      <c r="T216" s="14"/>
      <c r="U216" s="14"/>
    </row>
    <row r="217" spans="2:21" s="15" customFormat="1" ht="15" customHeight="1" x14ac:dyDescent="0.2">
      <c r="B217" s="36" t="s">
        <v>218</v>
      </c>
      <c r="C217" s="33" t="s">
        <v>126</v>
      </c>
      <c r="D217" s="33" t="s">
        <v>239</v>
      </c>
      <c r="E217" s="10">
        <v>6288</v>
      </c>
      <c r="F217" s="10">
        <v>358</v>
      </c>
      <c r="G217" s="10">
        <v>214</v>
      </c>
      <c r="H217" s="10">
        <v>2</v>
      </c>
      <c r="I217" s="10">
        <v>0</v>
      </c>
      <c r="J217" s="10">
        <v>0</v>
      </c>
      <c r="K217" s="10">
        <v>0</v>
      </c>
      <c r="L217" s="10">
        <v>0</v>
      </c>
      <c r="M217" s="34">
        <f t="shared" si="65"/>
        <v>216</v>
      </c>
      <c r="N217" s="10">
        <v>0</v>
      </c>
      <c r="O217" s="10">
        <v>0</v>
      </c>
      <c r="P217" s="12">
        <f t="shared" si="66"/>
        <v>216</v>
      </c>
      <c r="Q217" s="13">
        <f t="shared" si="67"/>
        <v>5.6933842239185753E-2</v>
      </c>
      <c r="R217" s="13">
        <f t="shared" si="68"/>
        <v>3.4351145038167941E-2</v>
      </c>
      <c r="S217" s="60" t="s">
        <v>220</v>
      </c>
      <c r="T217" s="14"/>
      <c r="U217" s="14"/>
    </row>
    <row r="218" spans="2:21" s="15" customFormat="1" ht="15" customHeight="1" x14ac:dyDescent="0.2">
      <c r="B218" s="36" t="s">
        <v>218</v>
      </c>
      <c r="C218" s="33" t="s">
        <v>126</v>
      </c>
      <c r="D218" s="33" t="s">
        <v>256</v>
      </c>
      <c r="E218" s="10">
        <v>262</v>
      </c>
      <c r="F218" s="10">
        <v>215</v>
      </c>
      <c r="G218" s="10">
        <v>139</v>
      </c>
      <c r="H218" s="10">
        <v>0</v>
      </c>
      <c r="I218" s="10">
        <v>0</v>
      </c>
      <c r="J218" s="10">
        <v>0</v>
      </c>
      <c r="K218" s="10">
        <v>0</v>
      </c>
      <c r="L218" s="10">
        <v>0</v>
      </c>
      <c r="M218" s="34">
        <f t="shared" si="65"/>
        <v>139</v>
      </c>
      <c r="N218" s="10">
        <v>0</v>
      </c>
      <c r="O218" s="10">
        <v>0</v>
      </c>
      <c r="P218" s="12">
        <f t="shared" si="66"/>
        <v>139</v>
      </c>
      <c r="Q218" s="13">
        <f t="shared" si="67"/>
        <v>0.82061068702290074</v>
      </c>
      <c r="R218" s="13">
        <f t="shared" si="68"/>
        <v>0.53053435114503822</v>
      </c>
      <c r="S218" s="60" t="s">
        <v>220</v>
      </c>
      <c r="T218" s="14"/>
      <c r="U218" s="14"/>
    </row>
    <row r="219" spans="2:21" s="15" customFormat="1" ht="15" customHeight="1" x14ac:dyDescent="0.2">
      <c r="B219" s="36" t="s">
        <v>218</v>
      </c>
      <c r="C219" s="33"/>
      <c r="D219" s="33" t="s">
        <v>257</v>
      </c>
      <c r="E219" s="10">
        <v>296</v>
      </c>
      <c r="F219" s="10">
        <v>225</v>
      </c>
      <c r="G219" s="10">
        <v>34</v>
      </c>
      <c r="H219" s="10">
        <v>160</v>
      </c>
      <c r="I219" s="10">
        <v>6</v>
      </c>
      <c r="J219" s="10">
        <v>0</v>
      </c>
      <c r="K219" s="10">
        <v>0</v>
      </c>
      <c r="L219" s="10">
        <v>0</v>
      </c>
      <c r="M219" s="34">
        <f t="shared" si="65"/>
        <v>200</v>
      </c>
      <c r="N219" s="10">
        <v>2</v>
      </c>
      <c r="O219" s="10">
        <v>0</v>
      </c>
      <c r="P219" s="12">
        <f t="shared" si="66"/>
        <v>202</v>
      </c>
      <c r="Q219" s="13"/>
      <c r="R219" s="13"/>
      <c r="S219" s="60"/>
      <c r="T219" s="14"/>
      <c r="U219" s="14"/>
    </row>
    <row r="220" spans="2:21" s="15" customFormat="1" ht="15" customHeight="1" x14ac:dyDescent="0.2">
      <c r="B220" s="36" t="s">
        <v>218</v>
      </c>
      <c r="C220" s="33" t="s">
        <v>113</v>
      </c>
      <c r="D220" s="33" t="s">
        <v>258</v>
      </c>
      <c r="E220" s="10">
        <v>960</v>
      </c>
      <c r="F220" s="10">
        <v>702</v>
      </c>
      <c r="G220" s="10">
        <v>76</v>
      </c>
      <c r="H220" s="10">
        <v>587</v>
      </c>
      <c r="I220" s="10">
        <v>0</v>
      </c>
      <c r="J220" s="10">
        <v>0</v>
      </c>
      <c r="K220" s="10">
        <v>0</v>
      </c>
      <c r="L220" s="10">
        <v>0</v>
      </c>
      <c r="M220" s="34">
        <f t="shared" si="65"/>
        <v>663</v>
      </c>
      <c r="N220" s="10">
        <v>0</v>
      </c>
      <c r="O220" s="10">
        <v>0</v>
      </c>
      <c r="P220" s="12">
        <f t="shared" si="66"/>
        <v>663</v>
      </c>
      <c r="Q220" s="13">
        <f t="shared" si="67"/>
        <v>0.73124999999999996</v>
      </c>
      <c r="R220" s="13">
        <f t="shared" si="68"/>
        <v>0.69062500000000004</v>
      </c>
      <c r="S220" s="60" t="s">
        <v>220</v>
      </c>
      <c r="T220" s="14"/>
      <c r="U220" s="14"/>
    </row>
    <row r="221" spans="2:21" s="15" customFormat="1" ht="15" customHeight="1" x14ac:dyDescent="0.2">
      <c r="B221" s="36" t="s">
        <v>218</v>
      </c>
      <c r="C221" s="33" t="s">
        <v>140</v>
      </c>
      <c r="D221" s="33" t="s">
        <v>259</v>
      </c>
      <c r="E221" s="10">
        <v>1921</v>
      </c>
      <c r="F221" s="10">
        <v>457</v>
      </c>
      <c r="G221" s="10">
        <v>305</v>
      </c>
      <c r="H221" s="10">
        <v>129</v>
      </c>
      <c r="I221" s="10">
        <v>0</v>
      </c>
      <c r="J221" s="10">
        <v>0</v>
      </c>
      <c r="K221" s="10">
        <v>0</v>
      </c>
      <c r="L221" s="10">
        <v>0</v>
      </c>
      <c r="M221" s="34">
        <f t="shared" si="65"/>
        <v>434</v>
      </c>
      <c r="N221" s="10">
        <v>0</v>
      </c>
      <c r="O221" s="10">
        <v>0</v>
      </c>
      <c r="P221" s="12">
        <f t="shared" si="66"/>
        <v>434</v>
      </c>
      <c r="Q221" s="13">
        <f t="shared" si="67"/>
        <v>0.23789692868297763</v>
      </c>
      <c r="R221" s="13">
        <f t="shared" si="68"/>
        <v>0.22592399791775117</v>
      </c>
      <c r="S221" s="60" t="s">
        <v>220</v>
      </c>
      <c r="T221" s="14"/>
      <c r="U221" s="14"/>
    </row>
    <row r="222" spans="2:21" s="15" customFormat="1" ht="15" customHeight="1" x14ac:dyDescent="0.2">
      <c r="B222" s="16" t="s">
        <v>23</v>
      </c>
      <c r="C222" s="17"/>
      <c r="D222" s="17"/>
      <c r="E222" s="18">
        <f t="shared" ref="E222:P222" si="69">+SUM(E176:E221)</f>
        <v>90042</v>
      </c>
      <c r="F222" s="18">
        <f t="shared" si="69"/>
        <v>48148</v>
      </c>
      <c r="G222" s="18">
        <f t="shared" si="69"/>
        <v>17959</v>
      </c>
      <c r="H222" s="18">
        <f t="shared" si="69"/>
        <v>18617</v>
      </c>
      <c r="I222" s="18">
        <f t="shared" si="69"/>
        <v>915</v>
      </c>
      <c r="J222" s="18">
        <f t="shared" si="69"/>
        <v>0</v>
      </c>
      <c r="K222" s="18">
        <f t="shared" si="69"/>
        <v>0</v>
      </c>
      <c r="L222" s="18">
        <f t="shared" si="69"/>
        <v>0</v>
      </c>
      <c r="M222" s="18">
        <f t="shared" si="69"/>
        <v>37491</v>
      </c>
      <c r="N222" s="18">
        <f t="shared" si="69"/>
        <v>130</v>
      </c>
      <c r="O222" s="18">
        <f t="shared" si="69"/>
        <v>0</v>
      </c>
      <c r="P222" s="18">
        <f t="shared" si="69"/>
        <v>37621</v>
      </c>
      <c r="Q222" s="19">
        <f>IFERROR(F222/E222,0)</f>
        <v>0.53472823793340885</v>
      </c>
      <c r="R222" s="19">
        <f>+IFERROR(M222/E222,0)</f>
        <v>0.41637235956553609</v>
      </c>
      <c r="S222" s="51"/>
      <c r="T222" s="14"/>
      <c r="U222" s="14"/>
    </row>
    <row r="223" spans="2:21" s="15" customFormat="1" ht="15" customHeight="1" x14ac:dyDescent="0.2">
      <c r="B223" s="32" t="s">
        <v>260</v>
      </c>
      <c r="C223" s="36" t="s">
        <v>261</v>
      </c>
      <c r="D223" s="36" t="s">
        <v>262</v>
      </c>
      <c r="E223" s="10">
        <v>3094</v>
      </c>
      <c r="F223" s="10">
        <v>3057</v>
      </c>
      <c r="G223" s="10">
        <v>1578</v>
      </c>
      <c r="H223" s="10">
        <v>1121</v>
      </c>
      <c r="I223" s="10"/>
      <c r="J223" s="10"/>
      <c r="K223" s="10"/>
      <c r="L223" s="10"/>
      <c r="M223" s="34">
        <f>G223+H223+I223+J223+K223+L223</f>
        <v>2699</v>
      </c>
      <c r="N223" s="10">
        <v>6</v>
      </c>
      <c r="O223" s="10"/>
      <c r="P223" s="12">
        <f>M223+N223+O223</f>
        <v>2705</v>
      </c>
      <c r="Q223" s="13">
        <f t="shared" ref="Q223:Q256" si="70">F223/E223</f>
        <v>0.98804137039431161</v>
      </c>
      <c r="R223" s="13">
        <f t="shared" ref="R223:R256" si="71">M223/E223</f>
        <v>0.87233354880413705</v>
      </c>
      <c r="S223" s="60"/>
      <c r="T223" s="14"/>
      <c r="U223" s="14"/>
    </row>
    <row r="224" spans="2:21" s="15" customFormat="1" ht="15" customHeight="1" x14ac:dyDescent="0.2">
      <c r="B224" s="32" t="s">
        <v>260</v>
      </c>
      <c r="C224" s="36" t="s">
        <v>261</v>
      </c>
      <c r="D224" s="36" t="s">
        <v>263</v>
      </c>
      <c r="E224" s="10">
        <v>1686</v>
      </c>
      <c r="F224" s="10">
        <v>1680</v>
      </c>
      <c r="G224" s="10">
        <v>879</v>
      </c>
      <c r="H224" s="10">
        <v>741</v>
      </c>
      <c r="I224" s="10">
        <v>2</v>
      </c>
      <c r="J224" s="10"/>
      <c r="K224" s="10"/>
      <c r="L224" s="10"/>
      <c r="M224" s="34">
        <f t="shared" ref="M224:M256" si="72">G224+H224+I224+J224+K224+L224</f>
        <v>1622</v>
      </c>
      <c r="N224" s="10">
        <v>1</v>
      </c>
      <c r="O224" s="10"/>
      <c r="P224" s="12">
        <f t="shared" ref="P224:P256" si="73">M224+N224+O224</f>
        <v>1623</v>
      </c>
      <c r="Q224" s="13">
        <f t="shared" si="70"/>
        <v>0.99644128113879005</v>
      </c>
      <c r="R224" s="13">
        <f t="shared" si="71"/>
        <v>0.96204033214709372</v>
      </c>
      <c r="S224" s="60"/>
      <c r="T224" s="14"/>
      <c r="U224" s="14"/>
    </row>
    <row r="225" spans="2:21" s="15" customFormat="1" ht="15" customHeight="1" x14ac:dyDescent="0.2">
      <c r="B225" s="32" t="s">
        <v>260</v>
      </c>
      <c r="C225" s="36" t="s">
        <v>261</v>
      </c>
      <c r="D225" s="36" t="s">
        <v>264</v>
      </c>
      <c r="E225" s="10">
        <v>1033</v>
      </c>
      <c r="F225" s="10">
        <v>920</v>
      </c>
      <c r="G225" s="10">
        <v>631</v>
      </c>
      <c r="H225" s="10">
        <v>216</v>
      </c>
      <c r="I225" s="10">
        <v>3</v>
      </c>
      <c r="J225" s="10"/>
      <c r="K225" s="10"/>
      <c r="L225" s="10"/>
      <c r="M225" s="34">
        <f t="shared" si="72"/>
        <v>850</v>
      </c>
      <c r="N225" s="10">
        <v>7</v>
      </c>
      <c r="O225" s="10"/>
      <c r="P225" s="12">
        <f t="shared" si="73"/>
        <v>857</v>
      </c>
      <c r="Q225" s="13">
        <f t="shared" si="70"/>
        <v>0.89060987415295256</v>
      </c>
      <c r="R225" s="13">
        <f t="shared" si="71"/>
        <v>0.82284607938044529</v>
      </c>
      <c r="S225" s="60"/>
      <c r="T225" s="14"/>
      <c r="U225" s="14"/>
    </row>
    <row r="226" spans="2:21" s="15" customFormat="1" ht="15" customHeight="1" x14ac:dyDescent="0.2">
      <c r="B226" s="32" t="s">
        <v>260</v>
      </c>
      <c r="C226" s="36" t="s">
        <v>261</v>
      </c>
      <c r="D226" s="36" t="s">
        <v>265</v>
      </c>
      <c r="E226" s="10">
        <v>1921</v>
      </c>
      <c r="F226" s="10">
        <v>1903</v>
      </c>
      <c r="G226" s="10">
        <v>824</v>
      </c>
      <c r="H226" s="10">
        <v>1067</v>
      </c>
      <c r="I226" s="10">
        <v>5</v>
      </c>
      <c r="J226" s="10"/>
      <c r="K226" s="10"/>
      <c r="L226" s="10"/>
      <c r="M226" s="34">
        <f t="shared" si="72"/>
        <v>1896</v>
      </c>
      <c r="N226" s="10">
        <v>2</v>
      </c>
      <c r="O226" s="10"/>
      <c r="P226" s="12">
        <f t="shared" si="73"/>
        <v>1898</v>
      </c>
      <c r="Q226" s="13">
        <f t="shared" si="70"/>
        <v>0.99062988027069232</v>
      </c>
      <c r="R226" s="13">
        <f t="shared" si="71"/>
        <v>0.98698594482040602</v>
      </c>
      <c r="S226" s="60"/>
      <c r="T226" s="14"/>
      <c r="U226" s="14"/>
    </row>
    <row r="227" spans="2:21" s="15" customFormat="1" ht="15" customHeight="1" x14ac:dyDescent="0.2">
      <c r="B227" s="32" t="s">
        <v>260</v>
      </c>
      <c r="C227" s="36" t="s">
        <v>261</v>
      </c>
      <c r="D227" s="36" t="s">
        <v>266</v>
      </c>
      <c r="E227" s="10">
        <v>3944</v>
      </c>
      <c r="F227" s="10">
        <v>3281</v>
      </c>
      <c r="G227" s="10">
        <v>1616</v>
      </c>
      <c r="H227" s="10">
        <v>760</v>
      </c>
      <c r="I227" s="10">
        <v>42</v>
      </c>
      <c r="J227" s="10"/>
      <c r="K227" s="10"/>
      <c r="L227" s="10"/>
      <c r="M227" s="34">
        <f t="shared" si="72"/>
        <v>2418</v>
      </c>
      <c r="N227" s="10">
        <v>7</v>
      </c>
      <c r="O227" s="10"/>
      <c r="P227" s="12">
        <f t="shared" si="73"/>
        <v>2425</v>
      </c>
      <c r="Q227" s="13">
        <f t="shared" si="70"/>
        <v>0.8318965517241379</v>
      </c>
      <c r="R227" s="13">
        <f t="shared" si="71"/>
        <v>0.61308316430020282</v>
      </c>
      <c r="S227" s="60"/>
      <c r="T227" s="14"/>
      <c r="U227" s="14"/>
    </row>
    <row r="228" spans="2:21" s="15" customFormat="1" ht="15" customHeight="1" x14ac:dyDescent="0.2">
      <c r="B228" s="32" t="s">
        <v>260</v>
      </c>
      <c r="C228" s="36" t="s">
        <v>261</v>
      </c>
      <c r="D228" s="36" t="s">
        <v>267</v>
      </c>
      <c r="E228" s="10">
        <v>2095</v>
      </c>
      <c r="F228" s="10">
        <v>1421</v>
      </c>
      <c r="G228" s="10">
        <v>961</v>
      </c>
      <c r="H228" s="10">
        <v>457</v>
      </c>
      <c r="I228" s="10"/>
      <c r="J228" s="10"/>
      <c r="K228" s="10"/>
      <c r="L228" s="10"/>
      <c r="M228" s="34">
        <f t="shared" si="72"/>
        <v>1418</v>
      </c>
      <c r="N228" s="10">
        <v>3</v>
      </c>
      <c r="O228" s="10"/>
      <c r="P228" s="12">
        <f t="shared" si="73"/>
        <v>1421</v>
      </c>
      <c r="Q228" s="13">
        <f t="shared" si="70"/>
        <v>0.67828162291169447</v>
      </c>
      <c r="R228" s="13">
        <f t="shared" si="71"/>
        <v>0.67684964200477327</v>
      </c>
      <c r="S228" s="60"/>
      <c r="T228" s="14"/>
      <c r="U228" s="14"/>
    </row>
    <row r="229" spans="2:21" s="15" customFormat="1" ht="15" customHeight="1" x14ac:dyDescent="0.2">
      <c r="B229" s="32" t="s">
        <v>260</v>
      </c>
      <c r="C229" s="36" t="s">
        <v>261</v>
      </c>
      <c r="D229" s="36" t="s">
        <v>73</v>
      </c>
      <c r="E229" s="10">
        <v>1361</v>
      </c>
      <c r="F229" s="10">
        <v>1361</v>
      </c>
      <c r="G229" s="10">
        <v>609</v>
      </c>
      <c r="H229" s="10">
        <v>740</v>
      </c>
      <c r="I229" s="10">
        <v>3</v>
      </c>
      <c r="J229" s="10"/>
      <c r="K229" s="10"/>
      <c r="L229" s="10"/>
      <c r="M229" s="34">
        <f t="shared" si="72"/>
        <v>1352</v>
      </c>
      <c r="N229" s="10">
        <v>3</v>
      </c>
      <c r="O229" s="10"/>
      <c r="P229" s="12">
        <f t="shared" si="73"/>
        <v>1355</v>
      </c>
      <c r="Q229" s="13">
        <f t="shared" si="70"/>
        <v>1</v>
      </c>
      <c r="R229" s="13">
        <f t="shared" si="71"/>
        <v>0.99338721528288021</v>
      </c>
      <c r="S229" s="60"/>
      <c r="T229" s="14"/>
      <c r="U229" s="14"/>
    </row>
    <row r="230" spans="2:21" s="15" customFormat="1" ht="15" customHeight="1" x14ac:dyDescent="0.2">
      <c r="B230" s="32" t="s">
        <v>260</v>
      </c>
      <c r="C230" s="36" t="s">
        <v>261</v>
      </c>
      <c r="D230" s="36" t="s">
        <v>268</v>
      </c>
      <c r="E230" s="10">
        <v>879</v>
      </c>
      <c r="F230" s="10">
        <v>877</v>
      </c>
      <c r="G230" s="10">
        <v>318</v>
      </c>
      <c r="H230" s="10">
        <v>520</v>
      </c>
      <c r="I230" s="10">
        <v>22</v>
      </c>
      <c r="J230" s="10"/>
      <c r="K230" s="10"/>
      <c r="L230" s="10"/>
      <c r="M230" s="34">
        <f t="shared" si="72"/>
        <v>860</v>
      </c>
      <c r="N230" s="10">
        <v>0</v>
      </c>
      <c r="O230" s="10"/>
      <c r="P230" s="12">
        <f t="shared" si="73"/>
        <v>860</v>
      </c>
      <c r="Q230" s="13">
        <f t="shared" si="70"/>
        <v>0.99772468714448237</v>
      </c>
      <c r="R230" s="13">
        <f t="shared" si="71"/>
        <v>0.97838452787258245</v>
      </c>
      <c r="S230" s="60"/>
      <c r="T230" s="14"/>
      <c r="U230" s="14"/>
    </row>
    <row r="231" spans="2:21" s="15" customFormat="1" ht="15" customHeight="1" x14ac:dyDescent="0.2">
      <c r="B231" s="32" t="s">
        <v>260</v>
      </c>
      <c r="C231" s="36" t="s">
        <v>261</v>
      </c>
      <c r="D231" s="36" t="s">
        <v>269</v>
      </c>
      <c r="E231" s="10">
        <v>835</v>
      </c>
      <c r="F231" s="10">
        <v>805</v>
      </c>
      <c r="G231" s="10">
        <v>407</v>
      </c>
      <c r="H231" s="10">
        <v>369</v>
      </c>
      <c r="I231" s="10">
        <v>4</v>
      </c>
      <c r="J231" s="10"/>
      <c r="K231" s="10"/>
      <c r="L231" s="10"/>
      <c r="M231" s="34">
        <f t="shared" si="72"/>
        <v>780</v>
      </c>
      <c r="N231" s="10">
        <v>5</v>
      </c>
      <c r="O231" s="10"/>
      <c r="P231" s="12">
        <f t="shared" si="73"/>
        <v>785</v>
      </c>
      <c r="Q231" s="13">
        <f t="shared" si="70"/>
        <v>0.9640718562874252</v>
      </c>
      <c r="R231" s="13">
        <f t="shared" si="71"/>
        <v>0.93413173652694614</v>
      </c>
      <c r="S231" s="60"/>
      <c r="T231" s="14"/>
      <c r="U231" s="14"/>
    </row>
    <row r="232" spans="2:21" s="15" customFormat="1" ht="15" customHeight="1" x14ac:dyDescent="0.2">
      <c r="B232" s="32" t="s">
        <v>260</v>
      </c>
      <c r="C232" s="36" t="s">
        <v>261</v>
      </c>
      <c r="D232" s="36" t="s">
        <v>270</v>
      </c>
      <c r="E232" s="10">
        <v>874</v>
      </c>
      <c r="F232" s="10">
        <v>813</v>
      </c>
      <c r="G232" s="10">
        <v>394</v>
      </c>
      <c r="H232" s="10">
        <v>398</v>
      </c>
      <c r="I232" s="10">
        <v>11</v>
      </c>
      <c r="J232" s="10"/>
      <c r="K232" s="10"/>
      <c r="L232" s="10"/>
      <c r="M232" s="34">
        <f t="shared" si="72"/>
        <v>803</v>
      </c>
      <c r="N232" s="10">
        <v>5</v>
      </c>
      <c r="O232" s="10"/>
      <c r="P232" s="12">
        <f t="shared" si="73"/>
        <v>808</v>
      </c>
      <c r="Q232" s="13">
        <f t="shared" si="70"/>
        <v>0.93020594965675052</v>
      </c>
      <c r="R232" s="13">
        <f t="shared" si="71"/>
        <v>0.91876430205949655</v>
      </c>
      <c r="S232" s="60"/>
      <c r="T232" s="14"/>
      <c r="U232" s="14"/>
    </row>
    <row r="233" spans="2:21" s="15" customFormat="1" ht="15" customHeight="1" x14ac:dyDescent="0.2">
      <c r="B233" s="32" t="s">
        <v>260</v>
      </c>
      <c r="C233" s="36" t="s">
        <v>261</v>
      </c>
      <c r="D233" s="36" t="s">
        <v>271</v>
      </c>
      <c r="E233" s="10">
        <v>1541</v>
      </c>
      <c r="F233" s="10">
        <v>1541</v>
      </c>
      <c r="G233" s="10">
        <v>860</v>
      </c>
      <c r="H233" s="10">
        <v>523</v>
      </c>
      <c r="I233" s="10"/>
      <c r="J233" s="10"/>
      <c r="K233" s="10"/>
      <c r="L233" s="10"/>
      <c r="M233" s="34">
        <f t="shared" si="72"/>
        <v>1383</v>
      </c>
      <c r="N233" s="10">
        <v>0</v>
      </c>
      <c r="O233" s="10"/>
      <c r="P233" s="12">
        <f t="shared" si="73"/>
        <v>1383</v>
      </c>
      <c r="Q233" s="13">
        <f t="shared" si="70"/>
        <v>1</v>
      </c>
      <c r="R233" s="13">
        <f t="shared" si="71"/>
        <v>0.89746917585983133</v>
      </c>
      <c r="S233" s="60"/>
      <c r="T233" s="14"/>
      <c r="U233" s="14"/>
    </row>
    <row r="234" spans="2:21" s="15" customFormat="1" ht="15" customHeight="1" x14ac:dyDescent="0.2">
      <c r="B234" s="32" t="s">
        <v>260</v>
      </c>
      <c r="C234" s="36" t="s">
        <v>261</v>
      </c>
      <c r="D234" s="36" t="s">
        <v>272</v>
      </c>
      <c r="E234" s="10">
        <v>600</v>
      </c>
      <c r="F234" s="10">
        <v>476</v>
      </c>
      <c r="G234" s="10">
        <v>211</v>
      </c>
      <c r="H234" s="10">
        <v>268</v>
      </c>
      <c r="I234" s="10"/>
      <c r="J234" s="10"/>
      <c r="K234" s="10"/>
      <c r="L234" s="10"/>
      <c r="M234" s="34">
        <f t="shared" si="72"/>
        <v>479</v>
      </c>
      <c r="N234" s="10">
        <v>0</v>
      </c>
      <c r="O234" s="10"/>
      <c r="P234" s="12">
        <f t="shared" si="73"/>
        <v>479</v>
      </c>
      <c r="Q234" s="13">
        <f t="shared" si="70"/>
        <v>0.79333333333333333</v>
      </c>
      <c r="R234" s="13">
        <f t="shared" si="71"/>
        <v>0.79833333333333334</v>
      </c>
      <c r="S234" s="60" t="s">
        <v>273</v>
      </c>
      <c r="T234" s="14"/>
      <c r="U234" s="14"/>
    </row>
    <row r="235" spans="2:21" s="15" customFormat="1" ht="15" customHeight="1" x14ac:dyDescent="0.2">
      <c r="B235" s="32" t="s">
        <v>260</v>
      </c>
      <c r="C235" s="36" t="s">
        <v>274</v>
      </c>
      <c r="D235" s="36" t="s">
        <v>275</v>
      </c>
      <c r="E235" s="10">
        <v>525</v>
      </c>
      <c r="F235" s="10">
        <v>385</v>
      </c>
      <c r="G235" s="10">
        <v>170</v>
      </c>
      <c r="H235" s="10">
        <v>181</v>
      </c>
      <c r="I235" s="10">
        <v>2</v>
      </c>
      <c r="J235" s="10"/>
      <c r="K235" s="10"/>
      <c r="L235" s="10"/>
      <c r="M235" s="34">
        <f t="shared" si="72"/>
        <v>353</v>
      </c>
      <c r="N235" s="10">
        <v>1</v>
      </c>
      <c r="O235" s="10"/>
      <c r="P235" s="12">
        <f t="shared" si="73"/>
        <v>354</v>
      </c>
      <c r="Q235" s="13">
        <f t="shared" si="70"/>
        <v>0.73333333333333328</v>
      </c>
      <c r="R235" s="13">
        <f t="shared" si="71"/>
        <v>0.67238095238095241</v>
      </c>
      <c r="S235" s="60"/>
      <c r="T235" s="14"/>
      <c r="U235" s="14"/>
    </row>
    <row r="236" spans="2:21" s="15" customFormat="1" ht="15" customHeight="1" x14ac:dyDescent="0.2">
      <c r="B236" s="32" t="s">
        <v>260</v>
      </c>
      <c r="C236" s="36" t="s">
        <v>274</v>
      </c>
      <c r="D236" s="36" t="s">
        <v>276</v>
      </c>
      <c r="E236" s="10">
        <v>1614</v>
      </c>
      <c r="F236" s="10">
        <v>1539</v>
      </c>
      <c r="G236" s="10">
        <v>869</v>
      </c>
      <c r="H236" s="10">
        <v>562</v>
      </c>
      <c r="I236" s="10">
        <v>3</v>
      </c>
      <c r="J236" s="10"/>
      <c r="K236" s="10"/>
      <c r="L236" s="10"/>
      <c r="M236" s="34">
        <f t="shared" si="72"/>
        <v>1434</v>
      </c>
      <c r="N236" s="10">
        <v>2</v>
      </c>
      <c r="O236" s="10"/>
      <c r="P236" s="12">
        <f t="shared" si="73"/>
        <v>1436</v>
      </c>
      <c r="Q236" s="13">
        <f t="shared" si="70"/>
        <v>0.95353159851301117</v>
      </c>
      <c r="R236" s="13">
        <f t="shared" si="71"/>
        <v>0.88847583643122674</v>
      </c>
      <c r="S236" s="60" t="s">
        <v>277</v>
      </c>
      <c r="T236" s="14"/>
      <c r="U236" s="14"/>
    </row>
    <row r="237" spans="2:21" s="15" customFormat="1" ht="15" customHeight="1" x14ac:dyDescent="0.2">
      <c r="B237" s="32" t="s">
        <v>260</v>
      </c>
      <c r="C237" s="36" t="s">
        <v>261</v>
      </c>
      <c r="D237" s="36" t="s">
        <v>278</v>
      </c>
      <c r="E237" s="10">
        <v>220</v>
      </c>
      <c r="F237" s="10">
        <v>220</v>
      </c>
      <c r="G237" s="10">
        <v>140</v>
      </c>
      <c r="H237" s="10">
        <v>46</v>
      </c>
      <c r="I237" s="10"/>
      <c r="J237" s="10"/>
      <c r="K237" s="10"/>
      <c r="L237" s="10"/>
      <c r="M237" s="34">
        <f t="shared" si="72"/>
        <v>186</v>
      </c>
      <c r="N237" s="10">
        <v>1</v>
      </c>
      <c r="O237" s="10"/>
      <c r="P237" s="12">
        <f t="shared" si="73"/>
        <v>187</v>
      </c>
      <c r="Q237" s="13">
        <f t="shared" si="70"/>
        <v>1</v>
      </c>
      <c r="R237" s="13">
        <f t="shared" si="71"/>
        <v>0.84545454545454546</v>
      </c>
      <c r="S237" s="60" t="s">
        <v>279</v>
      </c>
      <c r="T237" s="14"/>
      <c r="U237" s="14"/>
    </row>
    <row r="238" spans="2:21" s="15" customFormat="1" ht="15" customHeight="1" x14ac:dyDescent="0.2">
      <c r="B238" s="32" t="s">
        <v>260</v>
      </c>
      <c r="C238" s="36" t="s">
        <v>261</v>
      </c>
      <c r="D238" s="36" t="s">
        <v>280</v>
      </c>
      <c r="E238" s="10">
        <v>180</v>
      </c>
      <c r="F238" s="10">
        <v>167</v>
      </c>
      <c r="G238" s="10">
        <v>133</v>
      </c>
      <c r="H238" s="10">
        <v>28</v>
      </c>
      <c r="I238" s="10"/>
      <c r="J238" s="10"/>
      <c r="K238" s="10"/>
      <c r="L238" s="10"/>
      <c r="M238" s="34">
        <f t="shared" si="72"/>
        <v>161</v>
      </c>
      <c r="N238" s="10">
        <v>0</v>
      </c>
      <c r="O238" s="10"/>
      <c r="P238" s="12">
        <f t="shared" si="73"/>
        <v>161</v>
      </c>
      <c r="Q238" s="13">
        <f t="shared" si="70"/>
        <v>0.92777777777777781</v>
      </c>
      <c r="R238" s="13">
        <f t="shared" si="71"/>
        <v>0.89444444444444449</v>
      </c>
      <c r="S238" s="60"/>
      <c r="T238" s="14"/>
      <c r="U238" s="14"/>
    </row>
    <row r="239" spans="2:21" s="15" customFormat="1" ht="15" customHeight="1" x14ac:dyDescent="0.2">
      <c r="B239" s="32" t="s">
        <v>260</v>
      </c>
      <c r="C239" s="36" t="s">
        <v>261</v>
      </c>
      <c r="D239" s="36" t="s">
        <v>267</v>
      </c>
      <c r="E239" s="10">
        <v>260</v>
      </c>
      <c r="F239" s="10">
        <v>260</v>
      </c>
      <c r="G239" s="10">
        <v>223</v>
      </c>
      <c r="H239" s="10">
        <v>6</v>
      </c>
      <c r="I239" s="10"/>
      <c r="J239" s="10"/>
      <c r="K239" s="10"/>
      <c r="L239" s="10"/>
      <c r="M239" s="34">
        <f t="shared" si="72"/>
        <v>229</v>
      </c>
      <c r="N239" s="10">
        <v>0</v>
      </c>
      <c r="O239" s="10"/>
      <c r="P239" s="12">
        <f t="shared" si="73"/>
        <v>229</v>
      </c>
      <c r="Q239" s="13">
        <f t="shared" si="70"/>
        <v>1</v>
      </c>
      <c r="R239" s="13">
        <f t="shared" si="71"/>
        <v>0.88076923076923075</v>
      </c>
      <c r="S239" s="60" t="s">
        <v>281</v>
      </c>
      <c r="T239" s="14"/>
      <c r="U239" s="14"/>
    </row>
    <row r="240" spans="2:21" s="15" customFormat="1" ht="15" customHeight="1" x14ac:dyDescent="0.2">
      <c r="B240" s="32" t="s">
        <v>260</v>
      </c>
      <c r="C240" s="36" t="s">
        <v>261</v>
      </c>
      <c r="D240" s="36" t="s">
        <v>272</v>
      </c>
      <c r="E240" s="10">
        <v>438</v>
      </c>
      <c r="F240" s="10">
        <v>438</v>
      </c>
      <c r="G240" s="10">
        <v>355</v>
      </c>
      <c r="H240" s="10">
        <v>7</v>
      </c>
      <c r="I240" s="10"/>
      <c r="J240" s="10"/>
      <c r="K240" s="10"/>
      <c r="L240" s="10"/>
      <c r="M240" s="34">
        <f t="shared" si="72"/>
        <v>362</v>
      </c>
      <c r="N240" s="10">
        <v>1</v>
      </c>
      <c r="O240" s="10"/>
      <c r="P240" s="12">
        <f t="shared" si="73"/>
        <v>363</v>
      </c>
      <c r="Q240" s="13">
        <f t="shared" si="70"/>
        <v>1</v>
      </c>
      <c r="R240" s="13">
        <f t="shared" si="71"/>
        <v>0.82648401826484019</v>
      </c>
      <c r="S240" s="60" t="s">
        <v>282</v>
      </c>
      <c r="T240" s="14"/>
      <c r="U240" s="14"/>
    </row>
    <row r="241" spans="2:21" s="15" customFormat="1" ht="15" customHeight="1" x14ac:dyDescent="0.2">
      <c r="B241" s="32" t="s">
        <v>260</v>
      </c>
      <c r="C241" s="36" t="s">
        <v>261</v>
      </c>
      <c r="D241" s="36" t="s">
        <v>278</v>
      </c>
      <c r="E241" s="10">
        <v>181</v>
      </c>
      <c r="F241" s="10">
        <v>172</v>
      </c>
      <c r="G241" s="10">
        <v>131</v>
      </c>
      <c r="H241" s="10">
        <v>29</v>
      </c>
      <c r="I241" s="10"/>
      <c r="J241" s="10"/>
      <c r="K241" s="10"/>
      <c r="L241" s="10"/>
      <c r="M241" s="34">
        <f t="shared" si="72"/>
        <v>160</v>
      </c>
      <c r="N241" s="10">
        <v>0</v>
      </c>
      <c r="O241" s="10"/>
      <c r="P241" s="12">
        <f t="shared" si="73"/>
        <v>160</v>
      </c>
      <c r="Q241" s="13">
        <f t="shared" si="70"/>
        <v>0.95027624309392267</v>
      </c>
      <c r="R241" s="13">
        <f t="shared" si="71"/>
        <v>0.88397790055248615</v>
      </c>
      <c r="S241" s="60" t="s">
        <v>282</v>
      </c>
      <c r="T241" s="14"/>
      <c r="U241" s="14"/>
    </row>
    <row r="242" spans="2:21" s="15" customFormat="1" ht="15" customHeight="1" x14ac:dyDescent="0.2">
      <c r="B242" s="32" t="s">
        <v>260</v>
      </c>
      <c r="C242" s="36" t="s">
        <v>261</v>
      </c>
      <c r="D242" s="36" t="s">
        <v>270</v>
      </c>
      <c r="E242" s="10">
        <v>532</v>
      </c>
      <c r="F242" s="10">
        <v>392</v>
      </c>
      <c r="G242" s="10">
        <v>278</v>
      </c>
      <c r="H242" s="10">
        <v>66</v>
      </c>
      <c r="I242" s="10"/>
      <c r="J242" s="10"/>
      <c r="K242" s="10"/>
      <c r="L242" s="10"/>
      <c r="M242" s="34">
        <f t="shared" si="72"/>
        <v>344</v>
      </c>
      <c r="N242" s="10">
        <v>1</v>
      </c>
      <c r="O242" s="10"/>
      <c r="P242" s="12">
        <f t="shared" si="73"/>
        <v>345</v>
      </c>
      <c r="Q242" s="13">
        <f t="shared" si="70"/>
        <v>0.73684210526315785</v>
      </c>
      <c r="R242" s="13">
        <f t="shared" si="71"/>
        <v>0.64661654135338342</v>
      </c>
      <c r="S242" s="60" t="s">
        <v>282</v>
      </c>
      <c r="T242" s="14"/>
      <c r="U242" s="14"/>
    </row>
    <row r="243" spans="2:21" s="15" customFormat="1" ht="15" customHeight="1" x14ac:dyDescent="0.2">
      <c r="B243" s="32" t="s">
        <v>260</v>
      </c>
      <c r="C243" s="36" t="s">
        <v>261</v>
      </c>
      <c r="D243" s="36" t="s">
        <v>269</v>
      </c>
      <c r="E243" s="10">
        <v>108</v>
      </c>
      <c r="F243" s="10">
        <v>108</v>
      </c>
      <c r="G243" s="10">
        <v>103</v>
      </c>
      <c r="H243" s="10">
        <v>1</v>
      </c>
      <c r="I243" s="10"/>
      <c r="J243" s="10"/>
      <c r="K243" s="10"/>
      <c r="L243" s="10"/>
      <c r="M243" s="34">
        <f t="shared" si="72"/>
        <v>104</v>
      </c>
      <c r="N243" s="10">
        <v>0</v>
      </c>
      <c r="O243" s="10"/>
      <c r="P243" s="12">
        <f t="shared" si="73"/>
        <v>104</v>
      </c>
      <c r="Q243" s="13">
        <f t="shared" si="70"/>
        <v>1</v>
      </c>
      <c r="R243" s="13">
        <f t="shared" si="71"/>
        <v>0.96296296296296291</v>
      </c>
      <c r="S243" s="60" t="s">
        <v>282</v>
      </c>
      <c r="T243" s="14"/>
      <c r="U243" s="14"/>
    </row>
    <row r="244" spans="2:21" s="15" customFormat="1" ht="15" customHeight="1" x14ac:dyDescent="0.2">
      <c r="B244" s="32" t="s">
        <v>260</v>
      </c>
      <c r="C244" s="36" t="s">
        <v>261</v>
      </c>
      <c r="D244" s="36" t="s">
        <v>266</v>
      </c>
      <c r="E244" s="10">
        <v>269</v>
      </c>
      <c r="F244" s="10">
        <v>241</v>
      </c>
      <c r="G244" s="10">
        <v>170</v>
      </c>
      <c r="H244" s="10">
        <v>27</v>
      </c>
      <c r="I244" s="10"/>
      <c r="J244" s="10"/>
      <c r="K244" s="10"/>
      <c r="L244" s="10"/>
      <c r="M244" s="34">
        <f t="shared" si="72"/>
        <v>197</v>
      </c>
      <c r="N244" s="10">
        <v>0</v>
      </c>
      <c r="O244" s="10"/>
      <c r="P244" s="12">
        <f t="shared" si="73"/>
        <v>197</v>
      </c>
      <c r="Q244" s="13">
        <f t="shared" si="70"/>
        <v>0.89591078066914498</v>
      </c>
      <c r="R244" s="13">
        <f t="shared" si="71"/>
        <v>0.73234200743494426</v>
      </c>
      <c r="S244" s="60" t="s">
        <v>282</v>
      </c>
      <c r="T244" s="14"/>
      <c r="U244" s="14"/>
    </row>
    <row r="245" spans="2:21" s="15" customFormat="1" ht="15" customHeight="1" x14ac:dyDescent="0.2">
      <c r="B245" s="32" t="s">
        <v>260</v>
      </c>
      <c r="C245" s="36" t="s">
        <v>274</v>
      </c>
      <c r="D245" s="36" t="s">
        <v>275</v>
      </c>
      <c r="E245" s="10">
        <v>254</v>
      </c>
      <c r="F245" s="10">
        <v>254</v>
      </c>
      <c r="G245" s="10">
        <v>201</v>
      </c>
      <c r="H245" s="10">
        <v>2</v>
      </c>
      <c r="I245" s="10"/>
      <c r="J245" s="10"/>
      <c r="K245" s="10"/>
      <c r="L245" s="10"/>
      <c r="M245" s="34">
        <f t="shared" si="72"/>
        <v>203</v>
      </c>
      <c r="N245" s="10">
        <v>1</v>
      </c>
      <c r="O245" s="10"/>
      <c r="P245" s="12">
        <f t="shared" si="73"/>
        <v>204</v>
      </c>
      <c r="Q245" s="13">
        <f t="shared" si="70"/>
        <v>1</v>
      </c>
      <c r="R245" s="13">
        <f t="shared" si="71"/>
        <v>0.79921259842519687</v>
      </c>
      <c r="S245" s="60" t="s">
        <v>282</v>
      </c>
      <c r="T245" s="14"/>
      <c r="U245" s="14"/>
    </row>
    <row r="246" spans="2:21" s="15" customFormat="1" ht="15" customHeight="1" x14ac:dyDescent="0.2">
      <c r="B246" s="32" t="s">
        <v>260</v>
      </c>
      <c r="C246" s="36" t="s">
        <v>261</v>
      </c>
      <c r="D246" s="36" t="s">
        <v>264</v>
      </c>
      <c r="E246" s="10">
        <v>76</v>
      </c>
      <c r="F246" s="10">
        <v>73</v>
      </c>
      <c r="G246" s="10">
        <v>70</v>
      </c>
      <c r="H246" s="10">
        <v>2</v>
      </c>
      <c r="I246" s="10"/>
      <c r="J246" s="10"/>
      <c r="K246" s="10"/>
      <c r="L246" s="10"/>
      <c r="M246" s="34">
        <f t="shared" si="72"/>
        <v>72</v>
      </c>
      <c r="N246" s="10">
        <v>0</v>
      </c>
      <c r="O246" s="10"/>
      <c r="P246" s="12">
        <f t="shared" si="73"/>
        <v>72</v>
      </c>
      <c r="Q246" s="13">
        <f t="shared" si="70"/>
        <v>0.96052631578947367</v>
      </c>
      <c r="R246" s="13">
        <f t="shared" si="71"/>
        <v>0.94736842105263153</v>
      </c>
      <c r="S246" s="60" t="s">
        <v>283</v>
      </c>
      <c r="T246" s="14"/>
      <c r="U246" s="14"/>
    </row>
    <row r="247" spans="2:21" s="15" customFormat="1" ht="15" customHeight="1" x14ac:dyDescent="0.2">
      <c r="B247" s="32" t="s">
        <v>260</v>
      </c>
      <c r="C247" s="36" t="s">
        <v>261</v>
      </c>
      <c r="D247" s="36" t="s">
        <v>266</v>
      </c>
      <c r="E247" s="10">
        <v>1020</v>
      </c>
      <c r="F247" s="10">
        <v>890</v>
      </c>
      <c r="G247" s="10">
        <v>701</v>
      </c>
      <c r="H247" s="10">
        <v>266</v>
      </c>
      <c r="I247" s="10">
        <v>1</v>
      </c>
      <c r="J247" s="10"/>
      <c r="K247" s="10"/>
      <c r="L247" s="10"/>
      <c r="M247" s="34">
        <f t="shared" si="72"/>
        <v>968</v>
      </c>
      <c r="N247" s="10">
        <v>0</v>
      </c>
      <c r="O247" s="10"/>
      <c r="P247" s="12">
        <f t="shared" si="73"/>
        <v>968</v>
      </c>
      <c r="Q247" s="13">
        <f t="shared" si="70"/>
        <v>0.87254901960784315</v>
      </c>
      <c r="R247" s="13">
        <f t="shared" si="71"/>
        <v>0.94901960784313721</v>
      </c>
      <c r="S247" s="60" t="s">
        <v>283</v>
      </c>
      <c r="T247" s="14"/>
      <c r="U247" s="14"/>
    </row>
    <row r="248" spans="2:21" s="15" customFormat="1" ht="15" customHeight="1" x14ac:dyDescent="0.2">
      <c r="B248" s="32" t="s">
        <v>260</v>
      </c>
      <c r="C248" s="36" t="s">
        <v>261</v>
      </c>
      <c r="D248" s="36" t="s">
        <v>278</v>
      </c>
      <c r="E248" s="10">
        <v>194</v>
      </c>
      <c r="F248" s="10">
        <v>173</v>
      </c>
      <c r="G248" s="10">
        <v>169</v>
      </c>
      <c r="H248" s="10">
        <v>5</v>
      </c>
      <c r="I248" s="10">
        <v>1</v>
      </c>
      <c r="J248" s="10"/>
      <c r="K248" s="10"/>
      <c r="L248" s="10"/>
      <c r="M248" s="34">
        <f t="shared" si="72"/>
        <v>175</v>
      </c>
      <c r="N248" s="10">
        <v>0</v>
      </c>
      <c r="O248" s="10"/>
      <c r="P248" s="12">
        <f t="shared" si="73"/>
        <v>175</v>
      </c>
      <c r="Q248" s="13">
        <f t="shared" si="70"/>
        <v>0.89175257731958768</v>
      </c>
      <c r="R248" s="13">
        <f t="shared" si="71"/>
        <v>0.90206185567010311</v>
      </c>
      <c r="S248" s="60" t="s">
        <v>283</v>
      </c>
      <c r="T248" s="14"/>
      <c r="U248" s="14"/>
    </row>
    <row r="249" spans="2:21" s="15" customFormat="1" ht="15" customHeight="1" x14ac:dyDescent="0.2">
      <c r="B249" s="32" t="s">
        <v>260</v>
      </c>
      <c r="C249" s="36" t="s">
        <v>261</v>
      </c>
      <c r="D249" s="36" t="s">
        <v>262</v>
      </c>
      <c r="E249" s="10">
        <v>298</v>
      </c>
      <c r="F249" s="10">
        <v>296</v>
      </c>
      <c r="G249" s="10">
        <v>258</v>
      </c>
      <c r="H249" s="10">
        <v>39</v>
      </c>
      <c r="I249" s="10"/>
      <c r="J249" s="10"/>
      <c r="K249" s="10"/>
      <c r="L249" s="10"/>
      <c r="M249" s="34">
        <f t="shared" si="72"/>
        <v>297</v>
      </c>
      <c r="N249" s="10">
        <v>0</v>
      </c>
      <c r="O249" s="10"/>
      <c r="P249" s="12">
        <f t="shared" si="73"/>
        <v>297</v>
      </c>
      <c r="Q249" s="13">
        <f t="shared" si="70"/>
        <v>0.99328859060402686</v>
      </c>
      <c r="R249" s="13">
        <f t="shared" si="71"/>
        <v>0.99664429530201337</v>
      </c>
      <c r="S249" s="60" t="s">
        <v>284</v>
      </c>
      <c r="T249" s="14"/>
      <c r="U249" s="14"/>
    </row>
    <row r="250" spans="2:21" s="15" customFormat="1" ht="15" customHeight="1" x14ac:dyDescent="0.2">
      <c r="B250" s="32" t="s">
        <v>260</v>
      </c>
      <c r="C250" s="36" t="s">
        <v>261</v>
      </c>
      <c r="D250" s="36" t="s">
        <v>271</v>
      </c>
      <c r="E250" s="10">
        <v>202</v>
      </c>
      <c r="F250" s="10">
        <v>202</v>
      </c>
      <c r="G250" s="10">
        <v>111</v>
      </c>
      <c r="H250" s="10">
        <v>65</v>
      </c>
      <c r="I250" s="10"/>
      <c r="J250" s="10"/>
      <c r="K250" s="10"/>
      <c r="L250" s="10"/>
      <c r="M250" s="34">
        <f t="shared" si="72"/>
        <v>176</v>
      </c>
      <c r="N250" s="10">
        <v>0</v>
      </c>
      <c r="O250" s="10"/>
      <c r="P250" s="12">
        <f t="shared" si="73"/>
        <v>176</v>
      </c>
      <c r="Q250" s="13">
        <f t="shared" si="70"/>
        <v>1</v>
      </c>
      <c r="R250" s="13">
        <f t="shared" si="71"/>
        <v>0.87128712871287128</v>
      </c>
      <c r="S250" s="60" t="s">
        <v>284</v>
      </c>
      <c r="T250" s="14"/>
      <c r="U250" s="14"/>
    </row>
    <row r="251" spans="2:21" s="15" customFormat="1" ht="15" customHeight="1" x14ac:dyDescent="0.2">
      <c r="B251" s="32" t="s">
        <v>260</v>
      </c>
      <c r="C251" s="36" t="s">
        <v>261</v>
      </c>
      <c r="D251" s="36" t="s">
        <v>285</v>
      </c>
      <c r="E251" s="10">
        <v>413</v>
      </c>
      <c r="F251" s="10">
        <v>413</v>
      </c>
      <c r="G251" s="10">
        <v>341</v>
      </c>
      <c r="H251" s="10">
        <v>25</v>
      </c>
      <c r="I251" s="10"/>
      <c r="J251" s="10"/>
      <c r="K251" s="10"/>
      <c r="L251" s="10"/>
      <c r="M251" s="34">
        <f t="shared" si="72"/>
        <v>366</v>
      </c>
      <c r="N251" s="10">
        <v>0</v>
      </c>
      <c r="O251" s="10"/>
      <c r="P251" s="12">
        <f t="shared" si="73"/>
        <v>366</v>
      </c>
      <c r="Q251" s="13">
        <f t="shared" si="70"/>
        <v>1</v>
      </c>
      <c r="R251" s="13">
        <f t="shared" si="71"/>
        <v>0.8861985472154964</v>
      </c>
      <c r="S251" s="60" t="s">
        <v>284</v>
      </c>
      <c r="T251" s="14"/>
      <c r="U251" s="14"/>
    </row>
    <row r="252" spans="2:21" s="15" customFormat="1" ht="15" customHeight="1" x14ac:dyDescent="0.2">
      <c r="B252" s="32" t="s">
        <v>260</v>
      </c>
      <c r="C252" s="36" t="s">
        <v>261</v>
      </c>
      <c r="D252" s="36" t="s">
        <v>286</v>
      </c>
      <c r="E252" s="10">
        <v>191</v>
      </c>
      <c r="F252" s="10">
        <v>191</v>
      </c>
      <c r="G252" s="10">
        <v>95</v>
      </c>
      <c r="H252" s="10">
        <v>88</v>
      </c>
      <c r="I252" s="10"/>
      <c r="J252" s="10"/>
      <c r="K252" s="10"/>
      <c r="L252" s="10"/>
      <c r="M252" s="34">
        <f t="shared" si="72"/>
        <v>183</v>
      </c>
      <c r="N252" s="10">
        <v>0</v>
      </c>
      <c r="O252" s="10">
        <v>0</v>
      </c>
      <c r="P252" s="12">
        <f t="shared" si="73"/>
        <v>183</v>
      </c>
      <c r="Q252" s="13">
        <f t="shared" si="70"/>
        <v>1</v>
      </c>
      <c r="R252" s="13">
        <f t="shared" si="71"/>
        <v>0.95811518324607325</v>
      </c>
      <c r="S252" s="60" t="s">
        <v>287</v>
      </c>
      <c r="T252" s="14"/>
      <c r="U252" s="14"/>
    </row>
    <row r="253" spans="2:21" s="15" customFormat="1" ht="15" customHeight="1" x14ac:dyDescent="0.2">
      <c r="B253" s="32" t="s">
        <v>260</v>
      </c>
      <c r="C253" s="36" t="s">
        <v>261</v>
      </c>
      <c r="D253" s="36" t="s">
        <v>262</v>
      </c>
      <c r="E253" s="10">
        <v>66</v>
      </c>
      <c r="F253" s="10">
        <v>66</v>
      </c>
      <c r="G253" s="10">
        <v>28</v>
      </c>
      <c r="H253" s="10">
        <v>10</v>
      </c>
      <c r="I253" s="10"/>
      <c r="J253" s="10"/>
      <c r="K253" s="10"/>
      <c r="L253" s="10"/>
      <c r="M253" s="34">
        <f t="shared" si="72"/>
        <v>38</v>
      </c>
      <c r="N253" s="10">
        <v>0</v>
      </c>
      <c r="O253" s="10">
        <v>0</v>
      </c>
      <c r="P253" s="12">
        <f t="shared" si="73"/>
        <v>38</v>
      </c>
      <c r="Q253" s="13">
        <f t="shared" si="70"/>
        <v>1</v>
      </c>
      <c r="R253" s="13">
        <f t="shared" si="71"/>
        <v>0.5757575757575758</v>
      </c>
      <c r="S253" s="60"/>
      <c r="T253" s="14"/>
      <c r="U253" s="14"/>
    </row>
    <row r="254" spans="2:21" s="15" customFormat="1" ht="15" customHeight="1" x14ac:dyDescent="0.2">
      <c r="B254" s="32" t="s">
        <v>260</v>
      </c>
      <c r="C254" s="36" t="s">
        <v>261</v>
      </c>
      <c r="D254" s="36" t="s">
        <v>288</v>
      </c>
      <c r="E254" s="10">
        <v>168</v>
      </c>
      <c r="F254" s="10">
        <v>168</v>
      </c>
      <c r="G254" s="10">
        <v>78</v>
      </c>
      <c r="H254" s="10">
        <v>12</v>
      </c>
      <c r="I254" s="10"/>
      <c r="J254" s="10"/>
      <c r="K254" s="10"/>
      <c r="L254" s="10"/>
      <c r="M254" s="34">
        <f t="shared" si="72"/>
        <v>90</v>
      </c>
      <c r="N254" s="10">
        <v>0</v>
      </c>
      <c r="O254" s="10">
        <v>0</v>
      </c>
      <c r="P254" s="12">
        <f t="shared" si="73"/>
        <v>90</v>
      </c>
      <c r="Q254" s="13">
        <f t="shared" si="70"/>
        <v>1</v>
      </c>
      <c r="R254" s="13">
        <f t="shared" si="71"/>
        <v>0.5357142857142857</v>
      </c>
      <c r="S254" s="60"/>
      <c r="T254" s="14"/>
      <c r="U254" s="14"/>
    </row>
    <row r="255" spans="2:21" s="15" customFormat="1" ht="15" customHeight="1" x14ac:dyDescent="0.2">
      <c r="B255" s="32" t="s">
        <v>260</v>
      </c>
      <c r="C255" s="36" t="s">
        <v>261</v>
      </c>
      <c r="D255" s="15" t="s">
        <v>73</v>
      </c>
      <c r="E255" s="10">
        <v>49</v>
      </c>
      <c r="F255" s="10">
        <v>49</v>
      </c>
      <c r="G255" s="10">
        <v>30</v>
      </c>
      <c r="H255" s="10">
        <v>14</v>
      </c>
      <c r="I255" s="10"/>
      <c r="J255" s="10"/>
      <c r="K255" s="10"/>
      <c r="L255" s="10"/>
      <c r="M255" s="34">
        <f t="shared" si="72"/>
        <v>44</v>
      </c>
      <c r="N255" s="10">
        <v>0</v>
      </c>
      <c r="O255" s="10">
        <v>0</v>
      </c>
      <c r="P255" s="12">
        <f t="shared" si="73"/>
        <v>44</v>
      </c>
      <c r="Q255" s="13">
        <f t="shared" si="70"/>
        <v>1</v>
      </c>
      <c r="R255" s="13">
        <f t="shared" si="71"/>
        <v>0.89795918367346939</v>
      </c>
      <c r="S255" s="60" t="s">
        <v>289</v>
      </c>
      <c r="T255" s="14"/>
      <c r="U255" s="14"/>
    </row>
    <row r="256" spans="2:21" s="15" customFormat="1" ht="15" customHeight="1" x14ac:dyDescent="0.2">
      <c r="B256" s="32" t="s">
        <v>260</v>
      </c>
      <c r="C256" s="36" t="s">
        <v>261</v>
      </c>
      <c r="D256" s="36" t="s">
        <v>278</v>
      </c>
      <c r="E256" s="36">
        <v>169</v>
      </c>
      <c r="F256" s="36">
        <v>169</v>
      </c>
      <c r="G256" s="36">
        <v>146</v>
      </c>
      <c r="H256" s="36">
        <v>2</v>
      </c>
      <c r="I256" s="36"/>
      <c r="J256" s="36"/>
      <c r="K256" s="36"/>
      <c r="L256" s="36"/>
      <c r="M256" s="34">
        <f t="shared" si="72"/>
        <v>148</v>
      </c>
      <c r="N256" s="10">
        <v>0</v>
      </c>
      <c r="O256" s="10">
        <v>0</v>
      </c>
      <c r="P256" s="12">
        <f t="shared" si="73"/>
        <v>148</v>
      </c>
      <c r="Q256" s="13">
        <f t="shared" si="70"/>
        <v>1</v>
      </c>
      <c r="R256" s="13">
        <f t="shared" si="71"/>
        <v>0.87573964497041423</v>
      </c>
      <c r="S256" s="36"/>
      <c r="T256" s="14"/>
      <c r="U256" s="14"/>
    </row>
    <row r="257" spans="2:21" s="15" customFormat="1" ht="15" customHeight="1" x14ac:dyDescent="0.2">
      <c r="B257" s="16" t="s">
        <v>23</v>
      </c>
      <c r="C257" s="17"/>
      <c r="D257" s="17"/>
      <c r="E257" s="18">
        <f t="shared" ref="E257:S257" si="74">+SUM(E223:E256)</f>
        <v>27290</v>
      </c>
      <c r="F257" s="18">
        <f t="shared" si="74"/>
        <v>25001</v>
      </c>
      <c r="G257" s="18">
        <f t="shared" si="74"/>
        <v>14088</v>
      </c>
      <c r="H257" s="18">
        <f t="shared" si="74"/>
        <v>8663</v>
      </c>
      <c r="I257" s="18">
        <f t="shared" si="74"/>
        <v>99</v>
      </c>
      <c r="J257" s="18">
        <f t="shared" si="74"/>
        <v>0</v>
      </c>
      <c r="K257" s="18">
        <f t="shared" si="74"/>
        <v>0</v>
      </c>
      <c r="L257" s="18">
        <f t="shared" si="74"/>
        <v>0</v>
      </c>
      <c r="M257" s="18">
        <f t="shared" si="74"/>
        <v>22850</v>
      </c>
      <c r="N257" s="18">
        <f t="shared" si="74"/>
        <v>46</v>
      </c>
      <c r="O257" s="18">
        <f t="shared" si="74"/>
        <v>0</v>
      </c>
      <c r="P257" s="18">
        <f t="shared" si="74"/>
        <v>22896</v>
      </c>
      <c r="Q257" s="19">
        <f>IFERROR(F257/E257,0)</f>
        <v>0.91612312202271895</v>
      </c>
      <c r="R257" s="19">
        <f>+IFERROR(M257/E257,0)</f>
        <v>0.83730304140710887</v>
      </c>
      <c r="S257" s="51">
        <f t="shared" si="74"/>
        <v>0</v>
      </c>
      <c r="T257" s="14"/>
      <c r="U257" s="14"/>
    </row>
    <row r="258" spans="2:21" s="76" customFormat="1" ht="15" customHeight="1" x14ac:dyDescent="0.25">
      <c r="B258" s="72" t="s">
        <v>290</v>
      </c>
      <c r="C258" s="72"/>
      <c r="D258" s="72"/>
      <c r="E258" s="73">
        <f t="shared" ref="E258:O258" si="75">E6+E8+E17+E24+E53+E62+E75+E80+E90+E99+E108+E123+E127+E139+E129+E148+E164+E171+E175+E222+E257+E88+E132+E13+E136</f>
        <v>795544</v>
      </c>
      <c r="F258" s="73">
        <f t="shared" si="75"/>
        <v>220922</v>
      </c>
      <c r="G258" s="73">
        <f t="shared" si="75"/>
        <v>86631</v>
      </c>
      <c r="H258" s="73">
        <f t="shared" si="75"/>
        <v>80091</v>
      </c>
      <c r="I258" s="73">
        <f t="shared" si="75"/>
        <v>10646</v>
      </c>
      <c r="J258" s="73">
        <f t="shared" si="75"/>
        <v>765</v>
      </c>
      <c r="K258" s="73">
        <f t="shared" si="75"/>
        <v>155</v>
      </c>
      <c r="L258" s="73">
        <f t="shared" si="75"/>
        <v>1</v>
      </c>
      <c r="M258" s="73">
        <f t="shared" si="75"/>
        <v>178289</v>
      </c>
      <c r="N258" s="73">
        <f t="shared" si="75"/>
        <v>409</v>
      </c>
      <c r="O258" s="73">
        <f t="shared" si="75"/>
        <v>10</v>
      </c>
      <c r="P258" s="73">
        <f>M258+N258+O258</f>
        <v>178708</v>
      </c>
      <c r="Q258" s="74">
        <f>IFERROR(F258/E258,0)</f>
        <v>0.27769928501754776</v>
      </c>
      <c r="R258" s="74">
        <f>+IFERROR(M258/E258,0)</f>
        <v>0.22410954013857184</v>
      </c>
      <c r="S258" s="74"/>
      <c r="T258" s="75"/>
    </row>
    <row r="260" spans="2:21" x14ac:dyDescent="0.2">
      <c r="M260" s="77"/>
      <c r="N260" s="77"/>
      <c r="O260" s="77"/>
      <c r="P260" s="77"/>
    </row>
    <row r="261" spans="2:21" s="76" customFormat="1" ht="15.75" customHeight="1" thickBot="1" x14ac:dyDescent="0.3">
      <c r="B261" s="75"/>
      <c r="C261" s="75"/>
      <c r="D261" s="75"/>
      <c r="E261" s="78"/>
      <c r="F261" s="78"/>
      <c r="G261" s="79" t="s">
        <v>291</v>
      </c>
      <c r="H261" s="79"/>
      <c r="I261" s="79"/>
      <c r="J261" s="79"/>
      <c r="K261" s="79"/>
      <c r="L261" s="79"/>
      <c r="M261" s="75"/>
      <c r="N261" s="75"/>
      <c r="O261" s="75"/>
      <c r="P261" s="80"/>
      <c r="Q261" s="75"/>
      <c r="R261" s="75"/>
      <c r="S261" s="81"/>
      <c r="T261" s="75"/>
    </row>
    <row r="262" spans="2:21" s="76" customFormat="1" ht="78.75" customHeight="1" thickBot="1" x14ac:dyDescent="0.3">
      <c r="B262" s="82" t="s">
        <v>292</v>
      </c>
      <c r="C262" s="83" t="s">
        <v>293</v>
      </c>
      <c r="D262" s="84" t="s">
        <v>294</v>
      </c>
      <c r="E262" s="78"/>
      <c r="F262" s="78"/>
      <c r="G262" s="85" t="s">
        <v>295</v>
      </c>
      <c r="H262" s="86" t="s">
        <v>296</v>
      </c>
      <c r="I262" s="86" t="s">
        <v>297</v>
      </c>
      <c r="J262" s="86" t="s">
        <v>298</v>
      </c>
      <c r="K262" s="86" t="s">
        <v>299</v>
      </c>
      <c r="L262" s="87" t="s">
        <v>300</v>
      </c>
      <c r="M262" s="75"/>
      <c r="N262" s="75"/>
      <c r="O262" s="75"/>
      <c r="P262" s="80"/>
      <c r="Q262" s="75"/>
      <c r="R262" s="75"/>
      <c r="S262" s="81"/>
      <c r="T262" s="75"/>
    </row>
    <row r="263" spans="2:21" s="76" customFormat="1" x14ac:dyDescent="0.25">
      <c r="B263" s="88" t="s">
        <v>301</v>
      </c>
      <c r="C263" s="89">
        <f>+M258</f>
        <v>178289</v>
      </c>
      <c r="D263" s="90">
        <f>+C263/$C$266</f>
        <v>0.99765539315531482</v>
      </c>
      <c r="E263" s="78"/>
      <c r="F263" s="78"/>
      <c r="G263" s="91">
        <f t="shared" ref="G263:L263" si="76">+G258</f>
        <v>86631</v>
      </c>
      <c r="H263" s="92">
        <f t="shared" si="76"/>
        <v>80091</v>
      </c>
      <c r="I263" s="92">
        <f t="shared" si="76"/>
        <v>10646</v>
      </c>
      <c r="J263" s="92">
        <f t="shared" si="76"/>
        <v>765</v>
      </c>
      <c r="K263" s="92">
        <f t="shared" si="76"/>
        <v>155</v>
      </c>
      <c r="L263" s="93">
        <f t="shared" si="76"/>
        <v>1</v>
      </c>
      <c r="M263" s="75"/>
      <c r="N263" s="75"/>
      <c r="O263" s="75"/>
      <c r="P263" s="80"/>
      <c r="Q263" s="75"/>
      <c r="R263" s="75"/>
      <c r="S263" s="81"/>
      <c r="T263" s="75"/>
    </row>
    <row r="264" spans="2:21" s="76" customFormat="1" ht="13.5" thickBot="1" x14ac:dyDescent="0.3">
      <c r="B264" s="94" t="s">
        <v>302</v>
      </c>
      <c r="C264" s="95">
        <f>+N258</f>
        <v>409</v>
      </c>
      <c r="D264" s="96">
        <f>+C264/$C$266</f>
        <v>2.2886496407547507E-3</v>
      </c>
      <c r="E264" s="78"/>
      <c r="F264" s="78"/>
      <c r="G264" s="97">
        <f t="shared" ref="G264:L264" si="77">+G263/$C$263</f>
        <v>0.48590210276573431</v>
      </c>
      <c r="H264" s="98">
        <f t="shared" si="77"/>
        <v>0.44922008648879069</v>
      </c>
      <c r="I264" s="98">
        <f t="shared" si="77"/>
        <v>5.9712040563355002E-2</v>
      </c>
      <c r="J264" s="98">
        <f t="shared" si="77"/>
        <v>4.2907863076241384E-3</v>
      </c>
      <c r="K264" s="98">
        <f t="shared" si="77"/>
        <v>8.6937500350554441E-4</v>
      </c>
      <c r="L264" s="99">
        <f t="shared" si="77"/>
        <v>5.6088709903583506E-6</v>
      </c>
      <c r="M264" s="75"/>
      <c r="N264" s="75"/>
      <c r="O264" s="75"/>
      <c r="P264" s="80"/>
      <c r="Q264" s="75"/>
      <c r="R264" s="75"/>
      <c r="S264" s="81"/>
      <c r="T264" s="75"/>
    </row>
    <row r="265" spans="2:21" s="76" customFormat="1" ht="13.5" thickBot="1" x14ac:dyDescent="0.3">
      <c r="B265" s="100" t="s">
        <v>303</v>
      </c>
      <c r="C265" s="101">
        <f>+O258</f>
        <v>10</v>
      </c>
      <c r="D265" s="102">
        <f>+C265/$C$266</f>
        <v>5.5957203930434002E-5</v>
      </c>
      <c r="E265" s="78"/>
      <c r="F265" s="78"/>
      <c r="G265" s="75"/>
      <c r="H265" s="75"/>
      <c r="I265" s="75"/>
      <c r="J265" s="75"/>
      <c r="K265" s="75"/>
      <c r="L265" s="75"/>
      <c r="M265" s="75"/>
      <c r="N265" s="75"/>
      <c r="O265" s="75"/>
      <c r="P265" s="80"/>
      <c r="Q265" s="75"/>
      <c r="R265" s="75"/>
      <c r="S265" s="81"/>
      <c r="T265" s="75"/>
    </row>
    <row r="266" spans="2:21" s="76" customFormat="1" ht="13.5" thickBot="1" x14ac:dyDescent="0.3">
      <c r="B266" s="103" t="s">
        <v>304</v>
      </c>
      <c r="C266" s="104">
        <f>+SUM(C263:C265)</f>
        <v>178708</v>
      </c>
      <c r="D266" s="105">
        <f>+SUM(D263:D265)</f>
        <v>1</v>
      </c>
      <c r="E266" s="78"/>
      <c r="F266" s="78"/>
      <c r="G266" s="75"/>
      <c r="H266" s="75"/>
      <c r="I266" s="75"/>
      <c r="J266" s="75"/>
      <c r="K266" s="75"/>
      <c r="L266" s="75"/>
      <c r="M266" s="75"/>
      <c r="N266" s="75"/>
      <c r="O266" s="75"/>
      <c r="P266" s="80"/>
      <c r="Q266" s="75"/>
      <c r="R266" s="75"/>
      <c r="S266" s="81"/>
      <c r="T266" s="75"/>
    </row>
    <row r="267" spans="2:21" s="76" customFormat="1" ht="22.5" customHeight="1" x14ac:dyDescent="0.25">
      <c r="B267" s="75"/>
      <c r="C267" s="75"/>
      <c r="D267" s="75"/>
      <c r="E267" s="78"/>
      <c r="F267" s="78"/>
      <c r="G267" s="75"/>
      <c r="H267" s="75"/>
      <c r="I267" s="75"/>
      <c r="J267" s="75"/>
      <c r="K267" s="75"/>
      <c r="L267" s="75"/>
      <c r="M267" s="75"/>
      <c r="N267" s="75"/>
      <c r="O267" s="75"/>
      <c r="P267" s="80"/>
      <c r="Q267" s="75"/>
      <c r="R267" s="75"/>
      <c r="S267" s="81"/>
      <c r="T267" s="75"/>
    </row>
    <row r="268" spans="2:21" s="76" customFormat="1" ht="55.5" customHeight="1" x14ac:dyDescent="0.25">
      <c r="B268" s="106" t="s">
        <v>305</v>
      </c>
      <c r="C268" s="106"/>
      <c r="D268" s="106"/>
      <c r="E268" s="75"/>
      <c r="F268" s="75"/>
      <c r="G268" s="75"/>
      <c r="H268" s="75"/>
      <c r="I268" s="75"/>
      <c r="J268" s="75"/>
      <c r="K268" s="75"/>
      <c r="L268" s="75"/>
      <c r="M268" s="75"/>
      <c r="N268" s="75"/>
      <c r="O268" s="75"/>
      <c r="P268" s="80"/>
      <c r="Q268" s="75"/>
      <c r="R268" s="75"/>
      <c r="S268" s="81"/>
      <c r="T268" s="75"/>
    </row>
    <row r="269" spans="2:21" s="76" customFormat="1" x14ac:dyDescent="0.25">
      <c r="B269" s="75"/>
      <c r="C269" s="75"/>
      <c r="D269" s="75"/>
      <c r="E269" s="75"/>
      <c r="F269" s="75"/>
      <c r="G269" s="75"/>
      <c r="H269" s="75"/>
      <c r="I269" s="75"/>
      <c r="J269" s="75"/>
      <c r="K269" s="75"/>
      <c r="L269" s="75"/>
      <c r="M269" s="75"/>
      <c r="N269" s="75"/>
      <c r="O269" s="75"/>
      <c r="P269" s="80"/>
      <c r="Q269" s="75"/>
      <c r="R269" s="75"/>
      <c r="S269" s="81"/>
      <c r="T269" s="75"/>
    </row>
    <row r="270" spans="2:21" x14ac:dyDescent="0.2">
      <c r="B270" s="106"/>
      <c r="C270" s="106"/>
      <c r="D270" s="106"/>
      <c r="E270" s="106"/>
      <c r="F270" s="106"/>
      <c r="G270" s="106"/>
      <c r="H270" s="106"/>
      <c r="I270" s="106"/>
      <c r="J270" s="106"/>
      <c r="K270" s="106"/>
      <c r="L270" s="106"/>
    </row>
    <row r="271" spans="2:21" x14ac:dyDescent="0.2">
      <c r="B271" s="106"/>
      <c r="C271" s="106"/>
      <c r="D271" s="106"/>
      <c r="E271" s="106"/>
      <c r="F271" s="106"/>
      <c r="G271" s="106"/>
      <c r="H271" s="106"/>
      <c r="I271" s="106"/>
      <c r="J271" s="106"/>
      <c r="K271" s="106"/>
      <c r="L271" s="106"/>
    </row>
  </sheetData>
  <mergeCells count="4">
    <mergeCell ref="B2:S2"/>
    <mergeCell ref="G261:L261"/>
    <mergeCell ref="B268:D268"/>
    <mergeCell ref="B270:L271"/>
  </mergeCells>
  <dataValidations count="1">
    <dataValidation type="whole" operator="greaterThanOrEqual" allowBlank="1" showInputMessage="1" showErrorMessage="1" errorTitle="Atención" error="Por favor ingrese valores enteros" sqref="E91:L91 N91:O91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GLP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JARAMILLO VILLA</dc:creator>
  <cp:lastModifiedBy>PATRICIA JARAMILLO VILLA</cp:lastModifiedBy>
  <dcterms:created xsi:type="dcterms:W3CDTF">2022-03-09T14:12:36Z</dcterms:created>
  <dcterms:modified xsi:type="dcterms:W3CDTF">2022-03-09T14:13:22Z</dcterms:modified>
</cp:coreProperties>
</file>