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BERTURAS\2022\COBERTURA 1-2022\"/>
    </mc:Choice>
  </mc:AlternateContent>
  <bookViews>
    <workbookView xWindow="0" yWindow="0" windowWidth="21600" windowHeight="9735"/>
  </bookViews>
  <sheets>
    <sheet name="GLP 1-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62" i="1" l="1"/>
  <c r="O262" i="1"/>
  <c r="N262" i="1"/>
  <c r="L262" i="1"/>
  <c r="K262" i="1"/>
  <c r="J262" i="1"/>
  <c r="I262" i="1"/>
  <c r="H262" i="1"/>
  <c r="G262" i="1"/>
  <c r="F262" i="1"/>
  <c r="Q262" i="1" s="1"/>
  <c r="E262" i="1"/>
  <c r="P261" i="1"/>
  <c r="M261" i="1"/>
  <c r="P260" i="1"/>
  <c r="M260" i="1"/>
  <c r="P259" i="1"/>
  <c r="M259" i="1"/>
  <c r="P258" i="1"/>
  <c r="M258" i="1"/>
  <c r="P257" i="1"/>
  <c r="M257" i="1"/>
  <c r="P256" i="1"/>
  <c r="M256" i="1"/>
  <c r="P255" i="1"/>
  <c r="M255" i="1"/>
  <c r="P254" i="1"/>
  <c r="M254" i="1"/>
  <c r="P253" i="1"/>
  <c r="M253" i="1"/>
  <c r="P252" i="1"/>
  <c r="M252" i="1"/>
  <c r="P251" i="1"/>
  <c r="M251" i="1"/>
  <c r="P250" i="1"/>
  <c r="M250" i="1"/>
  <c r="P249" i="1"/>
  <c r="M249" i="1"/>
  <c r="P248" i="1"/>
  <c r="M248" i="1"/>
  <c r="P247" i="1"/>
  <c r="M247" i="1"/>
  <c r="P246" i="1"/>
  <c r="M246" i="1"/>
  <c r="P245" i="1"/>
  <c r="M245" i="1"/>
  <c r="P244" i="1"/>
  <c r="M244" i="1"/>
  <c r="M243" i="1"/>
  <c r="P243" i="1" s="1"/>
  <c r="P242" i="1"/>
  <c r="M242" i="1"/>
  <c r="P241" i="1"/>
  <c r="M241" i="1"/>
  <c r="P240" i="1"/>
  <c r="M240" i="1"/>
  <c r="M239" i="1"/>
  <c r="P239" i="1" s="1"/>
  <c r="P238" i="1"/>
  <c r="M238" i="1"/>
  <c r="P237" i="1"/>
  <c r="M237" i="1"/>
  <c r="P236" i="1"/>
  <c r="M236" i="1"/>
  <c r="M235" i="1"/>
  <c r="P235" i="1" s="1"/>
  <c r="P234" i="1"/>
  <c r="M234" i="1"/>
  <c r="P233" i="1"/>
  <c r="M233" i="1"/>
  <c r="P232" i="1"/>
  <c r="M232" i="1"/>
  <c r="M231" i="1"/>
  <c r="P231" i="1" s="1"/>
  <c r="P230" i="1"/>
  <c r="M230" i="1"/>
  <c r="P229" i="1"/>
  <c r="M229" i="1"/>
  <c r="P228" i="1"/>
  <c r="M228" i="1"/>
  <c r="M262" i="1" s="1"/>
  <c r="R262" i="1" s="1"/>
  <c r="S227" i="1"/>
  <c r="Q227" i="1"/>
  <c r="O227" i="1"/>
  <c r="N227" i="1"/>
  <c r="L227" i="1"/>
  <c r="K227" i="1"/>
  <c r="J227" i="1"/>
  <c r="I227" i="1"/>
  <c r="H227" i="1"/>
  <c r="G227" i="1"/>
  <c r="F227" i="1"/>
  <c r="E227" i="1"/>
  <c r="Q226" i="1"/>
  <c r="M226" i="1"/>
  <c r="M227" i="1" s="1"/>
  <c r="R227" i="1" s="1"/>
  <c r="Q225" i="1"/>
  <c r="P225" i="1"/>
  <c r="O225" i="1"/>
  <c r="N225" i="1"/>
  <c r="L225" i="1"/>
  <c r="K225" i="1"/>
  <c r="J225" i="1"/>
  <c r="I225" i="1"/>
  <c r="H225" i="1"/>
  <c r="G225" i="1"/>
  <c r="F225" i="1"/>
  <c r="E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225" i="1" s="1"/>
  <c r="R225" i="1" s="1"/>
  <c r="Q176" i="1"/>
  <c r="O176" i="1"/>
  <c r="N176" i="1"/>
  <c r="L176" i="1"/>
  <c r="K176" i="1"/>
  <c r="J176" i="1"/>
  <c r="I176" i="1"/>
  <c r="H176" i="1"/>
  <c r="G176" i="1"/>
  <c r="F176" i="1"/>
  <c r="E176" i="1"/>
  <c r="P175" i="1"/>
  <c r="M175" i="1"/>
  <c r="M174" i="1"/>
  <c r="P174" i="1" s="1"/>
  <c r="M173" i="1"/>
  <c r="P173" i="1" s="1"/>
  <c r="P176" i="1" s="1"/>
  <c r="O172" i="1"/>
  <c r="N172" i="1"/>
  <c r="L172" i="1"/>
  <c r="K172" i="1"/>
  <c r="J172" i="1"/>
  <c r="I172" i="1"/>
  <c r="H172" i="1"/>
  <c r="G172" i="1"/>
  <c r="F172" i="1"/>
  <c r="E172" i="1"/>
  <c r="Q172" i="1" s="1"/>
  <c r="Q171" i="1"/>
  <c r="M171" i="1"/>
  <c r="R171" i="1" s="1"/>
  <c r="Q170" i="1"/>
  <c r="M170" i="1"/>
  <c r="R170" i="1" s="1"/>
  <c r="Q169" i="1"/>
  <c r="M169" i="1"/>
  <c r="R169" i="1" s="1"/>
  <c r="Q168" i="1"/>
  <c r="M168" i="1"/>
  <c r="R168" i="1" s="1"/>
  <c r="Q167" i="1"/>
  <c r="M167" i="1"/>
  <c r="R167" i="1" s="1"/>
  <c r="Q166" i="1"/>
  <c r="M166" i="1"/>
  <c r="R166" i="1" s="1"/>
  <c r="Q165" i="1"/>
  <c r="M165" i="1"/>
  <c r="R165" i="1" s="1"/>
  <c r="Q164" i="1"/>
  <c r="M164" i="1"/>
  <c r="R164" i="1" s="1"/>
  <c r="Q163" i="1"/>
  <c r="P163" i="1"/>
  <c r="O163" i="1"/>
  <c r="N163" i="1"/>
  <c r="L163" i="1"/>
  <c r="K163" i="1"/>
  <c r="J163" i="1"/>
  <c r="I163" i="1"/>
  <c r="H163" i="1"/>
  <c r="G163" i="1"/>
  <c r="F163" i="1"/>
  <c r="E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63" i="1" s="1"/>
  <c r="R163" i="1" s="1"/>
  <c r="Q146" i="1"/>
  <c r="O146" i="1"/>
  <c r="N146" i="1"/>
  <c r="L146" i="1"/>
  <c r="K146" i="1"/>
  <c r="J146" i="1"/>
  <c r="I146" i="1"/>
  <c r="H146" i="1"/>
  <c r="G146" i="1"/>
  <c r="F146" i="1"/>
  <c r="E146" i="1"/>
  <c r="Q145" i="1"/>
  <c r="M145" i="1"/>
  <c r="R145" i="1" s="1"/>
  <c r="Q144" i="1"/>
  <c r="M144" i="1"/>
  <c r="R144" i="1" s="1"/>
  <c r="Q143" i="1"/>
  <c r="M143" i="1"/>
  <c r="R143" i="1" s="1"/>
  <c r="Q142" i="1"/>
  <c r="M142" i="1"/>
  <c r="R142" i="1" s="1"/>
  <c r="Q141" i="1"/>
  <c r="M141" i="1"/>
  <c r="R141" i="1" s="1"/>
  <c r="Q140" i="1"/>
  <c r="M140" i="1"/>
  <c r="R140" i="1" s="1"/>
  <c r="Q139" i="1"/>
  <c r="M139" i="1"/>
  <c r="R139" i="1" s="1"/>
  <c r="Q138" i="1"/>
  <c r="M138" i="1"/>
  <c r="R138" i="1" s="1"/>
  <c r="O137" i="1"/>
  <c r="N137" i="1"/>
  <c r="L137" i="1"/>
  <c r="K137" i="1"/>
  <c r="J137" i="1"/>
  <c r="I137" i="1"/>
  <c r="H137" i="1"/>
  <c r="G137" i="1"/>
  <c r="G263" i="1" s="1"/>
  <c r="G268" i="1" s="1"/>
  <c r="F137" i="1"/>
  <c r="Q137" i="1" s="1"/>
  <c r="E137" i="1"/>
  <c r="M136" i="1"/>
  <c r="M137" i="1" s="1"/>
  <c r="R137" i="1" s="1"/>
  <c r="P135" i="1"/>
  <c r="M135" i="1"/>
  <c r="Q134" i="1"/>
  <c r="P134" i="1"/>
  <c r="O134" i="1"/>
  <c r="N134" i="1"/>
  <c r="L134" i="1"/>
  <c r="K134" i="1"/>
  <c r="J134" i="1"/>
  <c r="I134" i="1"/>
  <c r="H134" i="1"/>
  <c r="G134" i="1"/>
  <c r="F134" i="1"/>
  <c r="E134" i="1"/>
  <c r="R133" i="1"/>
  <c r="Q133" i="1"/>
  <c r="M133" i="1"/>
  <c r="R132" i="1"/>
  <c r="Q132" i="1"/>
  <c r="M132" i="1"/>
  <c r="M134" i="1" s="1"/>
  <c r="R134" i="1" s="1"/>
  <c r="Q131" i="1"/>
  <c r="M131" i="1"/>
  <c r="R131" i="1" s="1"/>
  <c r="P130" i="1"/>
  <c r="O130" i="1"/>
  <c r="N130" i="1"/>
  <c r="L130" i="1"/>
  <c r="K130" i="1"/>
  <c r="J130" i="1"/>
  <c r="I130" i="1"/>
  <c r="H130" i="1"/>
  <c r="G130" i="1"/>
  <c r="F130" i="1"/>
  <c r="Q130" i="1" s="1"/>
  <c r="E130" i="1"/>
  <c r="R129" i="1"/>
  <c r="Q129" i="1"/>
  <c r="P129" i="1"/>
  <c r="M129" i="1"/>
  <c r="R128" i="1"/>
  <c r="Q128" i="1"/>
  <c r="P128" i="1"/>
  <c r="M128" i="1"/>
  <c r="R127" i="1"/>
  <c r="Q127" i="1"/>
  <c r="P127" i="1"/>
  <c r="M127" i="1"/>
  <c r="M130" i="1" s="1"/>
  <c r="R130" i="1" s="1"/>
  <c r="P126" i="1"/>
  <c r="O126" i="1"/>
  <c r="N126" i="1"/>
  <c r="L126" i="1"/>
  <c r="K126" i="1"/>
  <c r="J126" i="1"/>
  <c r="I126" i="1"/>
  <c r="H126" i="1"/>
  <c r="M126" i="1" s="1"/>
  <c r="R126" i="1" s="1"/>
  <c r="G126" i="1"/>
  <c r="F126" i="1"/>
  <c r="Q126" i="1" s="1"/>
  <c r="E126" i="1"/>
  <c r="P124" i="1"/>
  <c r="O124" i="1"/>
  <c r="N124" i="1"/>
  <c r="L124" i="1"/>
  <c r="K124" i="1"/>
  <c r="J124" i="1"/>
  <c r="I124" i="1"/>
  <c r="H124" i="1"/>
  <c r="G124" i="1"/>
  <c r="M124" i="1" s="1"/>
  <c r="R124" i="1" s="1"/>
  <c r="F124" i="1"/>
  <c r="Q124" i="1" s="1"/>
  <c r="E124" i="1"/>
  <c r="P120" i="1"/>
  <c r="O120" i="1"/>
  <c r="N120" i="1"/>
  <c r="L120" i="1"/>
  <c r="K120" i="1"/>
  <c r="J120" i="1"/>
  <c r="I120" i="1"/>
  <c r="H120" i="1"/>
  <c r="G120" i="1"/>
  <c r="F120" i="1"/>
  <c r="Q120" i="1" s="1"/>
  <c r="E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20" i="1" s="1"/>
  <c r="R120" i="1" s="1"/>
  <c r="M107" i="1"/>
  <c r="M106" i="1"/>
  <c r="P105" i="1"/>
  <c r="O105" i="1"/>
  <c r="N105" i="1"/>
  <c r="L105" i="1"/>
  <c r="K105" i="1"/>
  <c r="J105" i="1"/>
  <c r="I105" i="1"/>
  <c r="H105" i="1"/>
  <c r="M105" i="1" s="1"/>
  <c r="R105" i="1" s="1"/>
  <c r="G105" i="1"/>
  <c r="F105" i="1"/>
  <c r="Q105" i="1" s="1"/>
  <c r="E105" i="1"/>
  <c r="M104" i="1"/>
  <c r="M103" i="1"/>
  <c r="M102" i="1"/>
  <c r="M101" i="1"/>
  <c r="M100" i="1"/>
  <c r="M99" i="1"/>
  <c r="M98" i="1"/>
  <c r="M97" i="1"/>
  <c r="P96" i="1"/>
  <c r="O96" i="1"/>
  <c r="N96" i="1"/>
  <c r="L96" i="1"/>
  <c r="K96" i="1"/>
  <c r="J96" i="1"/>
  <c r="I96" i="1"/>
  <c r="H96" i="1"/>
  <c r="G96" i="1"/>
  <c r="M96" i="1" s="1"/>
  <c r="R96" i="1" s="1"/>
  <c r="F96" i="1"/>
  <c r="Q96" i="1" s="1"/>
  <c r="E96" i="1"/>
  <c r="M95" i="1"/>
  <c r="M94" i="1"/>
  <c r="M93" i="1"/>
  <c r="M92" i="1"/>
  <c r="M91" i="1"/>
  <c r="M90" i="1"/>
  <c r="M89" i="1"/>
  <c r="M88" i="1"/>
  <c r="O87" i="1"/>
  <c r="N87" i="1"/>
  <c r="L87" i="1"/>
  <c r="K87" i="1"/>
  <c r="J87" i="1"/>
  <c r="I87" i="1"/>
  <c r="M87" i="1" s="1"/>
  <c r="R87" i="1" s="1"/>
  <c r="H87" i="1"/>
  <c r="G87" i="1"/>
  <c r="F87" i="1"/>
  <c r="Q87" i="1" s="1"/>
  <c r="E87" i="1"/>
  <c r="P86" i="1"/>
  <c r="P87" i="1" s="1"/>
  <c r="M86" i="1"/>
  <c r="O85" i="1"/>
  <c r="N85" i="1"/>
  <c r="L85" i="1"/>
  <c r="K85" i="1"/>
  <c r="J85" i="1"/>
  <c r="I85" i="1"/>
  <c r="H85" i="1"/>
  <c r="G85" i="1"/>
  <c r="F85" i="1"/>
  <c r="Q85" i="1" s="1"/>
  <c r="E85" i="1"/>
  <c r="R84" i="1"/>
  <c r="Q84" i="1"/>
  <c r="P84" i="1"/>
  <c r="M84" i="1"/>
  <c r="Q83" i="1"/>
  <c r="P83" i="1"/>
  <c r="M83" i="1"/>
  <c r="R83" i="1" s="1"/>
  <c r="R82" i="1"/>
  <c r="Q82" i="1"/>
  <c r="P82" i="1"/>
  <c r="M82" i="1"/>
  <c r="Q81" i="1"/>
  <c r="P81" i="1"/>
  <c r="M81" i="1"/>
  <c r="R81" i="1" s="1"/>
  <c r="R80" i="1"/>
  <c r="Q80" i="1"/>
  <c r="P80" i="1"/>
  <c r="M80" i="1"/>
  <c r="Q79" i="1"/>
  <c r="P79" i="1"/>
  <c r="M79" i="1"/>
  <c r="R79" i="1" s="1"/>
  <c r="R78" i="1"/>
  <c r="Q78" i="1"/>
  <c r="P78" i="1"/>
  <c r="P85" i="1" s="1"/>
  <c r="M78" i="1"/>
  <c r="M85" i="1" s="1"/>
  <c r="R85" i="1" s="1"/>
  <c r="P77" i="1"/>
  <c r="O77" i="1"/>
  <c r="N77" i="1"/>
  <c r="L77" i="1"/>
  <c r="K77" i="1"/>
  <c r="J77" i="1"/>
  <c r="I77" i="1"/>
  <c r="H77" i="1"/>
  <c r="G77" i="1"/>
  <c r="M77" i="1" s="1"/>
  <c r="R77" i="1" s="1"/>
  <c r="F77" i="1"/>
  <c r="Q77" i="1" s="1"/>
  <c r="E77" i="1"/>
  <c r="O72" i="1"/>
  <c r="N72" i="1"/>
  <c r="L72" i="1"/>
  <c r="K72" i="1"/>
  <c r="J72" i="1"/>
  <c r="I72" i="1"/>
  <c r="M72" i="1" s="1"/>
  <c r="H72" i="1"/>
  <c r="G72" i="1"/>
  <c r="F72" i="1"/>
  <c r="Q72" i="1" s="1"/>
  <c r="E72" i="1"/>
  <c r="M71" i="1"/>
  <c r="M70" i="1"/>
  <c r="M69" i="1"/>
  <c r="M68" i="1"/>
  <c r="M67" i="1"/>
  <c r="M66" i="1"/>
  <c r="M65" i="1"/>
  <c r="M64" i="1"/>
  <c r="M63" i="1"/>
  <c r="M62" i="1"/>
  <c r="M61" i="1"/>
  <c r="M60" i="1"/>
  <c r="O59" i="1"/>
  <c r="N59" i="1"/>
  <c r="L59" i="1"/>
  <c r="K59" i="1"/>
  <c r="J59" i="1"/>
  <c r="I59" i="1"/>
  <c r="H59" i="1"/>
  <c r="G59" i="1"/>
  <c r="M59" i="1" s="1"/>
  <c r="R59" i="1" s="1"/>
  <c r="F59" i="1"/>
  <c r="Q59" i="1" s="1"/>
  <c r="E59" i="1"/>
  <c r="P58" i="1"/>
  <c r="M58" i="1"/>
  <c r="P57" i="1"/>
  <c r="M57" i="1"/>
  <c r="P56" i="1"/>
  <c r="M56" i="1"/>
  <c r="P55" i="1"/>
  <c r="M55" i="1"/>
  <c r="P54" i="1"/>
  <c r="M54" i="1"/>
  <c r="P53" i="1"/>
  <c r="M53" i="1"/>
  <c r="P52" i="1"/>
  <c r="P59" i="1" s="1"/>
  <c r="M52" i="1"/>
  <c r="P51" i="1"/>
  <c r="M51" i="1"/>
  <c r="P50" i="1"/>
  <c r="O50" i="1"/>
  <c r="N50" i="1"/>
  <c r="L50" i="1"/>
  <c r="K50" i="1"/>
  <c r="J50" i="1"/>
  <c r="I50" i="1"/>
  <c r="M50" i="1" s="1"/>
  <c r="R50" i="1" s="1"/>
  <c r="H50" i="1"/>
  <c r="G50" i="1"/>
  <c r="F50" i="1"/>
  <c r="Q50" i="1" s="1"/>
  <c r="E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P21" i="1"/>
  <c r="O21" i="1"/>
  <c r="N21" i="1"/>
  <c r="L21" i="1"/>
  <c r="K21" i="1"/>
  <c r="J21" i="1"/>
  <c r="I21" i="1"/>
  <c r="H21" i="1"/>
  <c r="G21" i="1"/>
  <c r="F21" i="1"/>
  <c r="Q21" i="1" s="1"/>
  <c r="E21" i="1"/>
  <c r="M20" i="1"/>
  <c r="M19" i="1"/>
  <c r="M18" i="1"/>
  <c r="M17" i="1"/>
  <c r="M16" i="1"/>
  <c r="M15" i="1"/>
  <c r="M21" i="1" s="1"/>
  <c r="R21" i="1" s="1"/>
  <c r="P14" i="1"/>
  <c r="O14" i="1"/>
  <c r="N14" i="1"/>
  <c r="L14" i="1"/>
  <c r="K14" i="1"/>
  <c r="J14" i="1"/>
  <c r="I14" i="1"/>
  <c r="H14" i="1"/>
  <c r="G14" i="1"/>
  <c r="F14" i="1"/>
  <c r="Q14" i="1" s="1"/>
  <c r="E14" i="1"/>
  <c r="M13" i="1"/>
  <c r="M12" i="1"/>
  <c r="M11" i="1"/>
  <c r="M14" i="1" s="1"/>
  <c r="R14" i="1" s="1"/>
  <c r="M10" i="1"/>
  <c r="R10" i="1" s="1"/>
  <c r="L10" i="1"/>
  <c r="K10" i="1"/>
  <c r="J10" i="1"/>
  <c r="I10" i="1"/>
  <c r="H10" i="1"/>
  <c r="G10" i="1"/>
  <c r="F10" i="1"/>
  <c r="E10" i="1"/>
  <c r="Q10" i="1" s="1"/>
  <c r="M9" i="1"/>
  <c r="P9" i="1" s="1"/>
  <c r="P10" i="1" s="1"/>
  <c r="P8" i="1"/>
  <c r="O8" i="1"/>
  <c r="O10" i="1" s="1"/>
  <c r="N8" i="1"/>
  <c r="N10" i="1" s="1"/>
  <c r="M8" i="1"/>
  <c r="R8" i="1" s="1"/>
  <c r="L8" i="1"/>
  <c r="K8" i="1"/>
  <c r="J8" i="1"/>
  <c r="I8" i="1"/>
  <c r="H8" i="1"/>
  <c r="G8" i="1"/>
  <c r="F8" i="1"/>
  <c r="E8" i="1"/>
  <c r="Q8" i="1" s="1"/>
  <c r="R7" i="1"/>
  <c r="Q7" i="1"/>
  <c r="M7" i="1"/>
  <c r="O6" i="1"/>
  <c r="N6" i="1"/>
  <c r="N263" i="1" s="1"/>
  <c r="C269" i="1" s="1"/>
  <c r="L6" i="1"/>
  <c r="L263" i="1" s="1"/>
  <c r="L268" i="1" s="1"/>
  <c r="K6" i="1"/>
  <c r="K263" i="1" s="1"/>
  <c r="K268" i="1" s="1"/>
  <c r="J6" i="1"/>
  <c r="M6" i="1" s="1"/>
  <c r="I6" i="1"/>
  <c r="I263" i="1" s="1"/>
  <c r="I268" i="1" s="1"/>
  <c r="H6" i="1"/>
  <c r="H263" i="1" s="1"/>
  <c r="H268" i="1" s="1"/>
  <c r="G6" i="1"/>
  <c r="F6" i="1"/>
  <c r="F263" i="1" s="1"/>
  <c r="Q263" i="1" s="1"/>
  <c r="E6" i="1"/>
  <c r="E263" i="1" s="1"/>
  <c r="P5" i="1"/>
  <c r="P6" i="1" s="1"/>
  <c r="M5" i="1"/>
  <c r="R6" i="1" l="1"/>
  <c r="O263" i="1"/>
  <c r="C270" i="1" s="1"/>
  <c r="R72" i="1"/>
  <c r="P72" i="1"/>
  <c r="P262" i="1"/>
  <c r="M172" i="1"/>
  <c r="R172" i="1" s="1"/>
  <c r="P139" i="1"/>
  <c r="P141" i="1"/>
  <c r="P143" i="1"/>
  <c r="P145" i="1"/>
  <c r="P164" i="1"/>
  <c r="P166" i="1"/>
  <c r="P168" i="1"/>
  <c r="P170" i="1"/>
  <c r="P226" i="1"/>
  <c r="P227" i="1" s="1"/>
  <c r="Q6" i="1"/>
  <c r="R226" i="1"/>
  <c r="J263" i="1"/>
  <c r="J268" i="1" s="1"/>
  <c r="M146" i="1"/>
  <c r="R146" i="1" s="1"/>
  <c r="M176" i="1"/>
  <c r="R176" i="1" s="1"/>
  <c r="P136" i="1"/>
  <c r="P137" i="1" s="1"/>
  <c r="P138" i="1"/>
  <c r="P140" i="1"/>
  <c r="P142" i="1"/>
  <c r="P144" i="1"/>
  <c r="P165" i="1"/>
  <c r="P167" i="1"/>
  <c r="P169" i="1"/>
  <c r="P171" i="1"/>
  <c r="P172" i="1" l="1"/>
  <c r="P146" i="1"/>
  <c r="P263" i="1" s="1"/>
  <c r="M263" i="1"/>
  <c r="C268" i="1" l="1"/>
  <c r="R263" i="1"/>
  <c r="C271" i="1" l="1"/>
  <c r="D268" i="1"/>
  <c r="G269" i="1"/>
  <c r="H269" i="1"/>
  <c r="K269" i="1"/>
  <c r="I269" i="1"/>
  <c r="L269" i="1"/>
  <c r="J269" i="1"/>
  <c r="D269" i="1" l="1"/>
  <c r="D270" i="1"/>
  <c r="D271" i="1" s="1"/>
</calcChain>
</file>

<file path=xl/sharedStrings.xml><?xml version="1.0" encoding="utf-8"?>
<sst xmlns="http://schemas.openxmlformats.org/spreadsheetml/2006/main" count="880" uniqueCount="323">
  <si>
    <t>COBERTURA DEL SERVICIO DE GLP POR RED - I TRIMESTRE DE 2022</t>
  </si>
  <si>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</si>
  <si>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</si>
  <si>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</si>
  <si>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</si>
  <si>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</si>
  <si>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</si>
  <si>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</si>
  <si>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</si>
  <si>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</si>
  <si>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</si>
  <si>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</si>
  <si>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</si>
  <si>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</si>
  <si>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</si>
  <si>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</si>
  <si>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</si>
  <si>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</si>
  <si>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</si>
  <si>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CENTAURO GAS S.A. E.S.P.</t>
  </si>
  <si>
    <t>META</t>
  </si>
  <si>
    <t>MESETAS</t>
  </si>
  <si>
    <t xml:space="preserve"> a la fecha se tienen datos de 1962 nucleos familiares en el casco urbano de mesetas-meta</t>
  </si>
  <si>
    <t>SUBTOTAL</t>
  </si>
  <si>
    <t>COLOMBIANA DE SERVICIOS PUBLICOS SAS ESP COLSERPU SAS ESP</t>
  </si>
  <si>
    <t>BOLIVAR</t>
  </si>
  <si>
    <t>TALAIGUA NUEVO</t>
  </si>
  <si>
    <t>Por razones economicas de la poblacion no se ha podido aumentar el numero de instalaciones en el lugar.</t>
  </si>
  <si>
    <t>COLOMBIAN ENERGY GROUP S.A.S ESP</t>
  </si>
  <si>
    <t>N. DE SANTANDER</t>
  </si>
  <si>
    <t>ARBOLEDAS</t>
  </si>
  <si>
    <t>MUNICIPIO DE BELEN DE LOS ANDAQUIES - CAQUETÁ</t>
  </si>
  <si>
    <t>COLOMBIANA DE SERVICIOS PUBLICOS SOSTENIBLES S.A ESP</t>
  </si>
  <si>
    <t>CAQUETA</t>
  </si>
  <si>
    <t>CURILLO</t>
  </si>
  <si>
    <t>MUNICIPIO DE CURILLO - CAQUETÁ</t>
  </si>
  <si>
    <t>BELEN DE ANDAQUÌES</t>
  </si>
  <si>
    <t>SOLANO</t>
  </si>
  <si>
    <t>MUNICIPIO DE SOLANO - CAQUETÁ</t>
  </si>
  <si>
    <t>COMPRIGAS S.A.S ESP</t>
  </si>
  <si>
    <t>BOYACA</t>
  </si>
  <si>
    <t>MUZO</t>
  </si>
  <si>
    <t>LA VICTORIA</t>
  </si>
  <si>
    <t>QUIPAMA</t>
  </si>
  <si>
    <t>OTANCHE</t>
  </si>
  <si>
    <t>SAN MIGUEL DE SEMA</t>
  </si>
  <si>
    <t>EL CARMEN</t>
  </si>
  <si>
    <t>DISTICON S.A.S ESP</t>
  </si>
  <si>
    <t>CHISCAS</t>
  </si>
  <si>
    <t>SON INSTITUCIONALES</t>
  </si>
  <si>
    <t>CHITA</t>
  </si>
  <si>
    <t>MUNICIPIO CHITA</t>
  </si>
  <si>
    <t>EL COCUY</t>
  </si>
  <si>
    <t>EL ESPINO</t>
  </si>
  <si>
    <t>GUACAMAYAS</t>
  </si>
  <si>
    <t>GsICAN</t>
  </si>
  <si>
    <t>PANQUEBA</t>
  </si>
  <si>
    <t>SAN MATEO</t>
  </si>
  <si>
    <t>SATIVANORTE</t>
  </si>
  <si>
    <t>SUSACON</t>
  </si>
  <si>
    <t>COPER</t>
  </si>
  <si>
    <t>MARIPI</t>
  </si>
  <si>
    <t>PAUNA</t>
  </si>
  <si>
    <t>SAN PABLO DE BORBUR</t>
  </si>
  <si>
    <t>BUENAVISTA</t>
  </si>
  <si>
    <t>MACANAL</t>
  </si>
  <si>
    <t>RONDON</t>
  </si>
  <si>
    <t>SOMONDOCO</t>
  </si>
  <si>
    <t>ALMEIDA</t>
  </si>
  <si>
    <t>GUAYATA</t>
  </si>
  <si>
    <t>JERICO</t>
  </si>
  <si>
    <t>SANTA MARIA</t>
  </si>
  <si>
    <t>GACHANTIVA</t>
  </si>
  <si>
    <t>SOCOTA</t>
  </si>
  <si>
    <t>CHIVOR</t>
  </si>
  <si>
    <t>LABRANZAGRANDE</t>
  </si>
  <si>
    <t>PAYA</t>
  </si>
  <si>
    <t>PISBA</t>
  </si>
  <si>
    <t>EMPRESA PRIVADA DE SERVICIOS PÙBLICOS AMAZONIA - EPSAS S.A.S ESP</t>
  </si>
  <si>
    <t>PUERTO RICO</t>
  </si>
  <si>
    <t>EL DONCELLO</t>
  </si>
  <si>
    <t>MORELIA</t>
  </si>
  <si>
    <t>LA MONTAÑITA</t>
  </si>
  <si>
    <t>ALBANIA</t>
  </si>
  <si>
    <t>SOLITA</t>
  </si>
  <si>
    <t>VALPARAISO</t>
  </si>
  <si>
    <t>MILAN</t>
  </si>
  <si>
    <t>EMPRESA INTEGRAL DE SERVICOS OP&amp;S CONSTRUCCIONES S.A. E.S.P.</t>
  </si>
  <si>
    <t>TOLIMA</t>
  </si>
  <si>
    <t>ALPUJARRA</t>
  </si>
  <si>
    <t>RIOBLANCO</t>
  </si>
  <si>
    <t>COYAIMA</t>
  </si>
  <si>
    <t>VALLE DEL CAUCA</t>
  </si>
  <si>
    <t>DAGUA</t>
  </si>
  <si>
    <t>RESTREPO</t>
  </si>
  <si>
    <t>LA CUMBRE</t>
  </si>
  <si>
    <t>ESPINAL</t>
  </si>
  <si>
    <t>GUAMO</t>
  </si>
  <si>
    <t>ARGELIA</t>
  </si>
  <si>
    <t>EL AGUILA</t>
  </si>
  <si>
    <t>FLANDES</t>
  </si>
  <si>
    <t>SAN ANTONIO</t>
  </si>
  <si>
    <t>EMPRESAS PÚBLICAS DEL QUINDIO S.A ESP</t>
  </si>
  <si>
    <t>QUINDIO</t>
  </si>
  <si>
    <t>Los usuarios indicados en la columna industrial son usuarios oficiales</t>
  </si>
  <si>
    <t>CORDOBA</t>
  </si>
  <si>
    <t>GENOVA</t>
  </si>
  <si>
    <t>PIJAO</t>
  </si>
  <si>
    <t>ENERGY GAS S.A.S. E.S.P</t>
  </si>
  <si>
    <t>CHAPARRAL</t>
  </si>
  <si>
    <t>EL SERVICIO SE PRETA EN EL CENTRO POBLADO DE LIMON MUNICIPIO DE CHAPARRAL</t>
  </si>
  <si>
    <t>ATACO</t>
  </si>
  <si>
    <t>Anillado 100%</t>
  </si>
  <si>
    <t>COELLO</t>
  </si>
  <si>
    <t>VENADILLO</t>
  </si>
  <si>
    <t>SALDAÑA</t>
  </si>
  <si>
    <t>ANTIOQUIA</t>
  </si>
  <si>
    <t>SONSON</t>
  </si>
  <si>
    <t>RESOLUCIÓN No. 120 y 121 DE 2019</t>
  </si>
  <si>
    <t>CUNDINAMARCA</t>
  </si>
  <si>
    <t>ANOLAIMA</t>
  </si>
  <si>
    <t>Anillado 100% Corregimiento La Florida Municipio de Anolaima</t>
  </si>
  <si>
    <t>GASTUMACO DEL PACIFICO</t>
  </si>
  <si>
    <t>NARIÑO</t>
  </si>
  <si>
    <t>SAN ANDRES DE TUMACO</t>
  </si>
  <si>
    <t>GASES DEL SUR DE SANTANDER S.A. E.S.P.</t>
  </si>
  <si>
    <t>SANTANDER</t>
  </si>
  <si>
    <t>CERRITO</t>
  </si>
  <si>
    <t>CONCEPCION</t>
  </si>
  <si>
    <t>MOLAGAVITA</t>
  </si>
  <si>
    <t>SAN JOSE DE MIRANDA</t>
  </si>
  <si>
    <t>ONZAGA</t>
  </si>
  <si>
    <t>PALMAS DEL SOCORRO</t>
  </si>
  <si>
    <t>COVARACHIA</t>
  </si>
  <si>
    <t>TIPACOQUE</t>
  </si>
  <si>
    <t>HEGA S.A. E.S.P.</t>
  </si>
  <si>
    <t>LEBRIJA</t>
  </si>
  <si>
    <t>SABANA DE TORRES</t>
  </si>
  <si>
    <t>PUERTO WILCHES</t>
  </si>
  <si>
    <t>PAZ DE RIO</t>
  </si>
  <si>
    <t>CESAR</t>
  </si>
  <si>
    <t>SAN ALBERTO</t>
  </si>
  <si>
    <t>SAN MARTIN</t>
  </si>
  <si>
    <t>TASCO</t>
  </si>
  <si>
    <t>LA GLORIA</t>
  </si>
  <si>
    <t>INGENIERIA Y SERVICIOS S.A. E.S.P.</t>
  </si>
  <si>
    <t>TUQUERRES</t>
  </si>
  <si>
    <t xml:space="preserve">Catastro Municipal. Urbano: 5198, Rural: 9516, Otros: 653. Para el reporte la Cobertura corresponde a area urbana mas zonas rurales aledañas </t>
  </si>
  <si>
    <t>SAPUYES</t>
  </si>
  <si>
    <t>Castastro Censo Dane 2018 Cabecera: 476 Rural: 1660 Para el reporte la Cobertura corresponde a área urbana</t>
  </si>
  <si>
    <t>OSPINA</t>
  </si>
  <si>
    <t>Castastro Censo Dane 2018 Cabecera: 696 Rural: 1897 Para el reporte la Cobertura corresponde a área urbana</t>
  </si>
  <si>
    <t>GUALMATAN</t>
  </si>
  <si>
    <t>Castastro Censo Dane 2018 Cabecera: 956 Rural:1287 Para el reporte la Cobertura corresponde a área urbana</t>
  </si>
  <si>
    <t>PUTUMAYO</t>
  </si>
  <si>
    <t>SIBUNDOY</t>
  </si>
  <si>
    <t>Castastro Censo Dane 2018 Cabecera: 3439 Rural:1758 Para el reporte la Cobertura corresponde a área urbana y Rural</t>
  </si>
  <si>
    <t>SANTIAGO</t>
  </si>
  <si>
    <t>Castastro Censo Dane 2018 Cabecera: 1307 Rural:1441 Para el reporte la Cobertura corresponde a área urbana y Rural</t>
  </si>
  <si>
    <t>COLON</t>
  </si>
  <si>
    <t>Castastro Censo Dane 2018 Cabecera: 1341 Rural:668 Para el reporte la Cobertura corresponde a área urbana y Rural</t>
  </si>
  <si>
    <t>SAN FRANCISCO</t>
  </si>
  <si>
    <t>Castastro Censo Dane 2018 Cabecera: 1321 Rural:820 Para el reporte la Cobertura corresponde a área urbana y Rural</t>
  </si>
  <si>
    <t>PUPIALES</t>
  </si>
  <si>
    <t>Castastro Censo Dane 2018 Cabecera: 1805 Rural:3953 Para el reporte la Cobertura corresponde a área urbana</t>
  </si>
  <si>
    <t>GUAITARILLA</t>
  </si>
  <si>
    <t>Castastro Censo Dane 2018 Cabecera: 1520 Rural:2907 Para el reporte la Cobertura corresponde a área urbana</t>
  </si>
  <si>
    <t>Castastro Censo Dane 2018 Cabecera: 1114 Rural:4152 Para el reporte la Cobertura corresponde a área urbana</t>
  </si>
  <si>
    <t>CUMBAL</t>
  </si>
  <si>
    <t>Castastro Censo Dane 2018 Cabecera: 2427. Para el reporte la Cobertura corresponde a área urbana</t>
  </si>
  <si>
    <t>GUACHUCAL</t>
  </si>
  <si>
    <t>Castastro Censo Dane 2018 Cabecera:1181 - Centro Poblado:548 . Para el reporte la Cobertura corresponde a área urbana mas zonas aledañas</t>
  </si>
  <si>
    <t>POTOSI</t>
  </si>
  <si>
    <t>Castastro Censo Dane 2018 Cabecera: 742. Para el reporte la Cobertura corresponde a área urbana</t>
  </si>
  <si>
    <t>JADAPE S.A.S ESP</t>
  </si>
  <si>
    <t>NECHI</t>
  </si>
  <si>
    <t>MONTERIA</t>
  </si>
  <si>
    <t/>
  </si>
  <si>
    <t>CERETE</t>
  </si>
  <si>
    <t>KEOPS ASOCIADOS S.A.S ESP</t>
  </si>
  <si>
    <t>PACHO</t>
  </si>
  <si>
    <t>LOGIGAS COLOMBIA S.A ESP</t>
  </si>
  <si>
    <t>UBALA</t>
  </si>
  <si>
    <t>CASTILLA LA NUEVA</t>
  </si>
  <si>
    <t>URIBE</t>
  </si>
  <si>
    <t>MONTAGAS S.A ESP S.A ESP</t>
  </si>
  <si>
    <t>CONTADERO</t>
  </si>
  <si>
    <t>ILES</t>
  </si>
  <si>
    <t>ALDANA</t>
  </si>
  <si>
    <t>NACIONAL DE SERVICIOS PÚBLICOS DOMICILIARIOS S.A. E.S.P.</t>
  </si>
  <si>
    <t>SOCORRO</t>
  </si>
  <si>
    <t>SAN GIL</t>
  </si>
  <si>
    <t>NORTESANTANDEREANA DE GAS S.A. E.S.P.</t>
  </si>
  <si>
    <t>RIONEGRO</t>
  </si>
  <si>
    <t>CHARALA</t>
  </si>
  <si>
    <t>CURITI</t>
  </si>
  <si>
    <t>VILLANUEVA</t>
  </si>
  <si>
    <t>PARAMO</t>
  </si>
  <si>
    <t>LOS SANTOS</t>
  </si>
  <si>
    <t>PROMOTORA DE SERVICIOS PÚBLICOS S.A. E.S.P.</t>
  </si>
  <si>
    <t>MALAGA</t>
  </si>
  <si>
    <t>ZAPATOCA</t>
  </si>
  <si>
    <t>RIO DE ORO</t>
  </si>
  <si>
    <t>EL PLAYON</t>
  </si>
  <si>
    <t>MATANZA</t>
  </si>
  <si>
    <t>BETULIA</t>
  </si>
  <si>
    <t>BARICHARA</t>
  </si>
  <si>
    <t>SAN CAYETANO</t>
  </si>
  <si>
    <t>ABREGO</t>
  </si>
  <si>
    <t>GALAN</t>
  </si>
  <si>
    <t>LA ESPERANZA</t>
  </si>
  <si>
    <t>TIQUISIO</t>
  </si>
  <si>
    <t>MORALES</t>
  </si>
  <si>
    <t>CACHIRA</t>
  </si>
  <si>
    <t>RISARALDA</t>
  </si>
  <si>
    <t>MISTRATO</t>
  </si>
  <si>
    <t>GONZALEZ</t>
  </si>
  <si>
    <t>PROVIGAS COLOMBIA S.A ESP</t>
  </si>
  <si>
    <t>FRESNO</t>
  </si>
  <si>
    <t>Existente</t>
  </si>
  <si>
    <t>Nuevo</t>
  </si>
  <si>
    <t>MARIQUITA</t>
  </si>
  <si>
    <t>PROYECTOS DE INGENIERÍA Y COMERCIALIZACIÓN DE GAS S.A. E.S.P.</t>
  </si>
  <si>
    <t>REDNOVA S.A.S ESP</t>
  </si>
  <si>
    <t>SANTA BARBARA</t>
  </si>
  <si>
    <t>informacion con corte al 31/03/2022</t>
  </si>
  <si>
    <t>OIBA</t>
  </si>
  <si>
    <t>OCAMONTE</t>
  </si>
  <si>
    <t>CHIMA</t>
  </si>
  <si>
    <t>CONFINES</t>
  </si>
  <si>
    <t>ENCINO</t>
  </si>
  <si>
    <t>COROMORO</t>
  </si>
  <si>
    <t>MOGOTES</t>
  </si>
  <si>
    <t>GUADALUPE</t>
  </si>
  <si>
    <t>CAPITANEJO</t>
  </si>
  <si>
    <t>VALLE DE SAN JOSE</t>
  </si>
  <si>
    <t>SIMACOTA</t>
  </si>
  <si>
    <t>SAN ANDRES</t>
  </si>
  <si>
    <t>GUACA</t>
  </si>
  <si>
    <t>CONTRATACION</t>
  </si>
  <si>
    <t>ARATOCA</t>
  </si>
  <si>
    <t>TOCA</t>
  </si>
  <si>
    <t>SAN JOAQUIN</t>
  </si>
  <si>
    <t>GUACAMAYO</t>
  </si>
  <si>
    <t>CIMITARRA</t>
  </si>
  <si>
    <t>LANDAZURI</t>
  </si>
  <si>
    <t>CHOCO</t>
  </si>
  <si>
    <t>CARMEN DE ATRATO</t>
  </si>
  <si>
    <t>ROVIRA</t>
  </si>
  <si>
    <t>ANZOATEGUI</t>
  </si>
  <si>
    <t>PLANADAS</t>
  </si>
  <si>
    <t>SAN JOSE DE FRAGUA</t>
  </si>
  <si>
    <t>EL PAUJIL</t>
  </si>
  <si>
    <t xml:space="preserve">NATAGAIMA (VELU-PUEBLO NUEVO - BALSILLAS - PALMITAS </t>
  </si>
  <si>
    <t>GAITANIA</t>
  </si>
  <si>
    <t>SANTIAGO PEREZ</t>
  </si>
  <si>
    <t>RONCESVALLES</t>
  </si>
  <si>
    <t>GUTIERREZ</t>
  </si>
  <si>
    <t>CARMEN DE CARUPA</t>
  </si>
  <si>
    <t>SAN CAYETANO (PINIPAY)</t>
  </si>
  <si>
    <t xml:space="preserve">LA VICTORIA DE SAN ISIADRO </t>
  </si>
  <si>
    <t>EL BAGRE</t>
  </si>
  <si>
    <t xml:space="preserve">PUERTO PINZON </t>
  </si>
  <si>
    <t xml:space="preserve">NECHI </t>
  </si>
  <si>
    <t>PALMAR</t>
  </si>
  <si>
    <t xml:space="preserve">PALMAS DE GUAYABITO </t>
  </si>
  <si>
    <t xml:space="preserve">HATO </t>
  </si>
  <si>
    <t>ENCISO</t>
  </si>
  <si>
    <t>Campamento</t>
  </si>
  <si>
    <t xml:space="preserve">Costillas </t>
  </si>
  <si>
    <t>CALDAS</t>
  </si>
  <si>
    <t xml:space="preserve">Samana </t>
  </si>
  <si>
    <t>Angosturas</t>
  </si>
  <si>
    <t>SERVICIOS PUBLICOS COLOMBIANOS S.A.S. E.S.P.</t>
  </si>
  <si>
    <t>SUCRE</t>
  </si>
  <si>
    <t>GUARANDA</t>
  </si>
  <si>
    <t>SURCOLOMBIANA DE GAS S.A. E.S.P.</t>
  </si>
  <si>
    <t>HUILA</t>
  </si>
  <si>
    <t>ACEVEDO</t>
  </si>
  <si>
    <t>LA ARGENTINA</t>
  </si>
  <si>
    <t>ELIAS</t>
  </si>
  <si>
    <t>IQUIRA</t>
  </si>
  <si>
    <t>ISNOS</t>
  </si>
  <si>
    <t>OPORAPA</t>
  </si>
  <si>
    <t>NATAGA</t>
  </si>
  <si>
    <t>COLOMBIA</t>
  </si>
  <si>
    <t>PALESTINA</t>
  </si>
  <si>
    <t>SALADOBLANCO</t>
  </si>
  <si>
    <t>SAN AGUSTIN</t>
  </si>
  <si>
    <t>Corresponde al Centros Poblados de Obando y El Palmar - Municipio de San Agustin</t>
  </si>
  <si>
    <t>CAUCA</t>
  </si>
  <si>
    <t>INZA</t>
  </si>
  <si>
    <t>PAEZ</t>
  </si>
  <si>
    <t>Se encuentran incluidos los Centros Poblados de Belalcazar, Itaibe y Rio Chiquito.</t>
  </si>
  <si>
    <t>PITAL</t>
  </si>
  <si>
    <t>La informacion corresponde al Centro Poblado El Socorro y Llano de la Virgen.</t>
  </si>
  <si>
    <t>ALTAMIRA</t>
  </si>
  <si>
    <t>Mercado especial conformado por Centros Polbados Carmen y Mirador en el Municipio de Oporapa</t>
  </si>
  <si>
    <t>Mercado especial conformado por Centros Polbados de los Municipios de San Agustin, Pital, Palestina, Colombia e Isnos en el Depto del Huila e Inza en el Depto del Cauca</t>
  </si>
  <si>
    <t>Mercado especial conformado por Centros Polbados de los Municipios de Pital, Acevedo, Isnos, Suaza, Saladoblanco y Elias en el Depto del Huila</t>
  </si>
  <si>
    <t>Mercado especial conformado por Centros Polbados de los Municipios de Agrado, Guadalupe, Pitalito y Timana en el Depto del Huila</t>
  </si>
  <si>
    <t>SUAZA</t>
  </si>
  <si>
    <t>PITALITO</t>
  </si>
  <si>
    <t>Mercado especial conformado por el Centro Polbado La Laguna, Municipio de Pitalito en el Depto del Huila</t>
  </si>
  <si>
    <t>Mercado especial conformado por los Centro Poblados de Astillero, La Maria, Granadillo y Alto Buenavista del Municipio de Agrado; La Carbona en el  Municipio de Acevedo y Las Juntas en el Municipio de Santa Maria en el Depto del Huila</t>
  </si>
  <si>
    <t>AGRADO</t>
  </si>
  <si>
    <t>Mercado especial conformado por los Centros Polbados Santa Rosa, El Amparo y El Recreto, Municipio de Pital en el Depto del Huila</t>
  </si>
  <si>
    <t>TOTAL</t>
  </si>
  <si>
    <t>Número Total de Usuarios Residenciales Conectados por Estrato</t>
  </si>
  <si>
    <t>USUARIOS CONECTADOS CON GLP POR RED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</si>
  <si>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</si>
  <si>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</si>
  <si>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</si>
  <si>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</si>
  <si>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</si>
  <si>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</si>
  <si>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</si>
  <si>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</si>
  <si>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</si>
  <si>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</si>
  <si>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</si>
  <si>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GLP POR RED</t>
  </si>
  <si>
    <t xml:space="preserve">*NOTA: Empresas destacadas en amarillo no actualizaron el reporte de cobertura al 31/03/22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</si>
</sst>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6" formatCode="_(* #,##0_);_(* \(#,##0\);_(* &quot;-&quot;??_);_(@_)"/>
    <numFmt numFmtId="167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 applyProtection="1"/>
    <xf numFmtId="0" fontId="3" fillId="3" borderId="1" xfId="0" applyFont="1" applyFill="1" applyBorder="1" applyAlignment="1" applyProtection="1">
      <protection locked="0"/>
    </xf>
    <xf numFmtId="0" fontId="3" fillId="3" borderId="1" xfId="0" applyFont="1" applyFill="1" applyBorder="1" applyProtection="1">
      <protection locked="0"/>
    </xf>
    <xf numFmtId="37" fontId="3" fillId="3" borderId="1" xfId="3" applyNumberFormat="1" applyFont="1" applyFill="1" applyBorder="1" applyAlignment="1" applyProtection="1">
      <alignment horizontal="right"/>
      <protection locked="0"/>
    </xf>
    <xf numFmtId="37" fontId="3" fillId="3" borderId="1" xfId="0" applyNumberFormat="1" applyFont="1" applyFill="1" applyBorder="1"/>
    <xf numFmtId="37" fontId="3" fillId="3" borderId="1" xfId="3" applyNumberFormat="1" applyFont="1" applyFill="1" applyBorder="1" applyAlignment="1" applyProtection="1">
      <alignment horizontal="right"/>
    </xf>
    <xf numFmtId="10" fontId="3" fillId="3" borderId="1" xfId="3" applyNumberFormat="1" applyFont="1" applyFill="1" applyBorder="1" applyAlignment="1" applyProtection="1">
      <alignment horizontal="righ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0" fontId="2" fillId="5" borderId="1" xfId="2" applyNumberFormat="1" applyFont="1" applyFill="1" applyBorder="1" applyAlignment="1">
      <alignment horizontal="right" vertical="center" wrapText="1"/>
    </xf>
    <xf numFmtId="0" fontId="3" fillId="3" borderId="1" xfId="0" applyFont="1" applyFill="1" applyBorder="1"/>
    <xf numFmtId="0" fontId="3" fillId="3" borderId="1" xfId="0" applyFont="1" applyFill="1" applyBorder="1" applyProtection="1"/>
    <xf numFmtId="37" fontId="3" fillId="3" borderId="1" xfId="1" applyNumberFormat="1" applyFont="1" applyFill="1" applyBorder="1" applyAlignment="1" applyProtection="1">
      <alignment horizontal="right"/>
      <protection locked="0"/>
    </xf>
    <xf numFmtId="37" fontId="3" fillId="3" borderId="1" xfId="1" applyNumberFormat="1" applyFont="1" applyFill="1" applyBorder="1" applyAlignment="1" applyProtection="1">
      <alignment horizontal="right"/>
    </xf>
    <xf numFmtId="10" fontId="3" fillId="3" borderId="1" xfId="1" applyNumberFormat="1" applyFont="1" applyFill="1" applyBorder="1" applyAlignment="1" applyProtection="1">
      <alignment horizontal="right"/>
    </xf>
    <xf numFmtId="10" fontId="2" fillId="5" borderId="2" xfId="2" applyNumberFormat="1" applyFont="1" applyFill="1" applyBorder="1" applyAlignment="1">
      <alignment horizontal="right" vertical="center" wrapText="1"/>
    </xf>
    <xf numFmtId="0" fontId="3" fillId="0" borderId="1" xfId="0" applyFont="1" applyFill="1" applyBorder="1"/>
    <xf numFmtId="0" fontId="3" fillId="0" borderId="1" xfId="0" applyFont="1" applyFill="1" applyBorder="1" applyProtection="1"/>
    <xf numFmtId="0" fontId="3" fillId="0" borderId="1" xfId="0" applyFont="1" applyFill="1" applyBorder="1" applyProtection="1">
      <protection locked="0"/>
    </xf>
    <xf numFmtId="37" fontId="3" fillId="0" borderId="1" xfId="3" applyNumberFormat="1" applyFont="1" applyFill="1" applyBorder="1" applyAlignment="1" applyProtection="1">
      <alignment horizontal="right"/>
      <protection locked="0"/>
    </xf>
    <xf numFmtId="37" fontId="3" fillId="0" borderId="1" xfId="0" applyNumberFormat="1" applyFont="1" applyBorder="1"/>
    <xf numFmtId="37" fontId="3" fillId="0" borderId="1" xfId="3" applyNumberFormat="1" applyFont="1" applyFill="1" applyBorder="1" applyAlignment="1" applyProtection="1">
      <alignment horizontal="right"/>
    </xf>
    <xf numFmtId="10" fontId="3" fillId="0" borderId="1" xfId="3" applyNumberFormat="1" applyFont="1" applyFill="1" applyBorder="1" applyAlignment="1" applyProtection="1">
      <alignment horizontal="right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0" borderId="2" xfId="0" applyFont="1" applyFill="1" applyBorder="1" applyProtection="1"/>
    <xf numFmtId="0" fontId="3" fillId="0" borderId="3" xfId="0" applyFont="1" applyFill="1" applyBorder="1" applyProtection="1"/>
    <xf numFmtId="10" fontId="3" fillId="0" borderId="4" xfId="3" applyNumberFormat="1" applyFont="1" applyFill="1" applyBorder="1" applyAlignment="1" applyProtection="1">
      <alignment horizontal="right"/>
    </xf>
    <xf numFmtId="0" fontId="5" fillId="0" borderId="1" xfId="0" applyFont="1" applyFill="1" applyBorder="1"/>
    <xf numFmtId="3" fontId="3" fillId="0" borderId="1" xfId="0" applyNumberFormat="1" applyFont="1" applyFill="1" applyBorder="1"/>
    <xf numFmtId="37" fontId="3" fillId="0" borderId="1" xfId="1" applyNumberFormat="1" applyFont="1" applyFill="1" applyBorder="1" applyAlignment="1" applyProtection="1">
      <alignment horizontal="right"/>
      <protection locked="0"/>
    </xf>
    <xf numFmtId="37" fontId="3" fillId="0" borderId="4" xfId="1" applyNumberFormat="1" applyFont="1" applyFill="1" applyBorder="1" applyAlignment="1" applyProtection="1">
      <alignment horizontal="right"/>
      <protection locked="0"/>
    </xf>
    <xf numFmtId="37" fontId="3" fillId="0" borderId="1" xfId="0" applyNumberFormat="1" applyFont="1" applyFill="1" applyBorder="1"/>
    <xf numFmtId="10" fontId="3" fillId="0" borderId="2" xfId="1" applyNumberFormat="1" applyFont="1" applyFill="1" applyBorder="1" applyAlignment="1" applyProtection="1">
      <alignment horizontal="right"/>
    </xf>
    <xf numFmtId="37" fontId="3" fillId="0" borderId="5" xfId="1" applyNumberFormat="1" applyFont="1" applyFill="1" applyBorder="1" applyAlignment="1" applyProtection="1">
      <alignment horizontal="right"/>
      <protection locked="0"/>
    </xf>
    <xf numFmtId="37" fontId="3" fillId="0" borderId="2" xfId="1" applyNumberFormat="1" applyFont="1" applyFill="1" applyBorder="1" applyAlignment="1" applyProtection="1">
      <alignment horizontal="right"/>
      <protection locked="0"/>
    </xf>
    <xf numFmtId="164" fontId="4" fillId="4" borderId="2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Protection="1">
      <protection locked="0"/>
    </xf>
    <xf numFmtId="0" fontId="3" fillId="0" borderId="1" xfId="0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 vertical="center" wrapText="1"/>
    </xf>
    <xf numFmtId="10" fontId="3" fillId="0" borderId="1" xfId="2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Protection="1">
      <protection locked="0"/>
    </xf>
    <xf numFmtId="0" fontId="5" fillId="3" borderId="1" xfId="0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0" fontId="3" fillId="3" borderId="1" xfId="2" applyNumberFormat="1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 vertical="center" wrapText="1"/>
    </xf>
    <xf numFmtId="164" fontId="5" fillId="4" borderId="1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37" fontId="2" fillId="4" borderId="1" xfId="0" applyNumberFormat="1" applyFont="1" applyFill="1" applyBorder="1"/>
    <xf numFmtId="10" fontId="2" fillId="4" borderId="1" xfId="2" applyNumberFormat="1" applyFont="1" applyFill="1" applyBorder="1"/>
    <xf numFmtId="0" fontId="4" fillId="2" borderId="2" xfId="0" applyFont="1" applyFill="1" applyBorder="1" applyAlignment="1">
      <alignment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10" fontId="2" fillId="2" borderId="1" xfId="2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166" fontId="3" fillId="0" borderId="2" xfId="0" applyNumberFormat="1" applyFont="1" applyBorder="1" applyAlignment="1">
      <alignment horizontal="left" vertical="center" wrapText="1"/>
    </xf>
    <xf numFmtId="167" fontId="3" fillId="0" borderId="15" xfId="2" applyNumberFormat="1" applyFont="1" applyBorder="1" applyAlignment="1">
      <alignment horizontal="right" vertical="center" wrapText="1"/>
    </xf>
    <xf numFmtId="166" fontId="3" fillId="0" borderId="16" xfId="0" applyNumberFormat="1" applyFont="1" applyBorder="1" applyAlignment="1">
      <alignment horizontal="left" vertical="center" wrapText="1"/>
    </xf>
    <xf numFmtId="166" fontId="3" fillId="0" borderId="17" xfId="0" applyNumberFormat="1" applyFont="1" applyBorder="1" applyAlignment="1">
      <alignment horizontal="left" vertical="center" wrapText="1"/>
    </xf>
    <xf numFmtId="166" fontId="3" fillId="0" borderId="18" xfId="0" applyNumberFormat="1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167" fontId="3" fillId="0" borderId="20" xfId="2" applyNumberFormat="1" applyFont="1" applyBorder="1" applyAlignment="1">
      <alignment horizontal="right" vertical="center" wrapText="1"/>
    </xf>
    <xf numFmtId="167" fontId="3" fillId="0" borderId="21" xfId="0" applyNumberFormat="1" applyFont="1" applyBorder="1" applyAlignment="1">
      <alignment horizontal="right" vertical="center" wrapText="1"/>
    </xf>
    <xf numFmtId="167" fontId="3" fillId="0" borderId="22" xfId="0" applyNumberFormat="1" applyFont="1" applyBorder="1" applyAlignment="1">
      <alignment horizontal="right" vertical="center" wrapText="1"/>
    </xf>
    <xf numFmtId="167" fontId="3" fillId="0" borderId="23" xfId="0" applyNumberFormat="1" applyFont="1" applyBorder="1" applyAlignment="1">
      <alignment horizontal="right" vertical="center" wrapText="1"/>
    </xf>
    <xf numFmtId="0" fontId="3" fillId="0" borderId="24" xfId="0" applyFont="1" applyBorder="1" applyAlignment="1">
      <alignment horizontal="left" vertical="center" wrapText="1"/>
    </xf>
    <xf numFmtId="166" fontId="3" fillId="0" borderId="25" xfId="0" applyNumberFormat="1" applyFont="1" applyBorder="1" applyAlignment="1">
      <alignment horizontal="left" vertical="center" wrapText="1"/>
    </xf>
    <xf numFmtId="167" fontId="3" fillId="0" borderId="26" xfId="2" applyNumberFormat="1" applyFont="1" applyBorder="1" applyAlignment="1">
      <alignment horizontal="right" vertical="center" wrapText="1"/>
    </xf>
    <xf numFmtId="0" fontId="2" fillId="2" borderId="8" xfId="0" applyFont="1" applyFill="1" applyBorder="1" applyAlignment="1">
      <alignment horizontal="left" vertical="center" wrapText="1"/>
    </xf>
    <xf numFmtId="166" fontId="2" fillId="2" borderId="9" xfId="0" applyNumberFormat="1" applyFont="1" applyFill="1" applyBorder="1" applyAlignment="1">
      <alignment horizontal="left" vertical="center" wrapText="1"/>
    </xf>
    <xf numFmtId="167" fontId="2" fillId="2" borderId="10" xfId="2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5</xdr:row>
      <xdr:rowOff>48015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70212" y="142875"/>
          <a:ext cx="0" cy="80049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5</xdr:row>
      <xdr:rowOff>48015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70212" y="142875"/>
          <a:ext cx="0" cy="80049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5</xdr:row>
      <xdr:rowOff>48015</xdr:rowOff>
    </xdr:to>
    <xdr:pic>
      <xdr:nvPicPr>
        <xdr:cNvPr id="4" name="2 Imagen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70212" y="142875"/>
          <a:ext cx="0" cy="80049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5</xdr:row>
      <xdr:rowOff>48015</xdr:rowOff>
    </xdr:to>
    <xdr:pic>
      <xdr:nvPicPr>
        <xdr:cNvPr id="5" name="2 Imagen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70212" y="142875"/>
          <a:ext cx="0" cy="800490"/>
        </a:xfrm>
        <a:prstGeom prst="rect">
          <a:avLst/>
        </a:prstGeom>
      </xdr:spPr>
    </xdr:pic>
    <xdr:clientData/>
  </xdr:twoCellAnchor>
  <xdr:twoCellAnchor editAs="oneCell">
    <xdr:from>
      <xdr:col>1</xdr:col>
      <xdr:colOff>1015999</xdr:colOff>
      <xdr:row>1</xdr:row>
      <xdr:rowOff>85726</xdr:rowOff>
    </xdr:from>
    <xdr:to>
      <xdr:col>1</xdr:col>
      <xdr:colOff>4054928</xdr:colOff>
      <xdr:row>1</xdr:row>
      <xdr:rowOff>523876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9" t="10714" r="3390" b="7352"/>
        <a:stretch/>
      </xdr:blipFill>
      <xdr:spPr>
        <a:xfrm>
          <a:off x="1282699" y="276226"/>
          <a:ext cx="3038929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76"/>
  <sheetViews>
    <sheetView tabSelected="1" topLeftCell="A253" workbookViewId="0">
      <selection activeCell="B275" sqref="B275:L276"/>
    </sheetView>
  </sheetViews>
  <sheetFormatPr baseColWidth="10" defaultRowHeight="12.75" x14ac:dyDescent="0.2"/>
  <cols>
    <col min="1" max="1" width="4" style="3" bestFit="1" customWidth="1"/>
    <col min="2" max="2" width="82.7109375" style="2" customWidth="1"/>
    <col min="3" max="3" width="21.85546875" style="2" customWidth="1"/>
    <col min="4" max="4" width="30" style="2" customWidth="1"/>
    <col min="5" max="5" width="15.7109375" style="2" bestFit="1" customWidth="1"/>
    <col min="6" max="6" width="20.7109375" style="2" customWidth="1"/>
    <col min="7" max="7" width="14.42578125" style="2" customWidth="1"/>
    <col min="8" max="8" width="15" style="2" customWidth="1"/>
    <col min="9" max="10" width="13.140625" style="2" customWidth="1"/>
    <col min="11" max="11" width="12.42578125" style="2" customWidth="1"/>
    <col min="12" max="12" width="12" style="2" customWidth="1"/>
    <col min="13" max="13" width="41.5703125" style="2" bestFit="1" customWidth="1"/>
    <col min="14" max="15" width="22" style="2" bestFit="1" customWidth="1"/>
    <col min="16" max="16" width="25" style="2" bestFit="1" customWidth="1"/>
    <col min="17" max="17" width="16.85546875" style="2" customWidth="1"/>
    <col min="18" max="18" width="17.5703125" style="2" customWidth="1"/>
    <col min="19" max="19" width="48.85546875" style="3" customWidth="1"/>
    <col min="20" max="20" width="3.28515625" style="2" customWidth="1"/>
    <col min="21" max="21" width="11.42578125" style="2"/>
    <col min="22" max="22" width="17.5703125" style="3" bestFit="1" customWidth="1"/>
    <col min="23" max="23" width="45.7109375" style="3" customWidth="1"/>
    <col min="24" max="24" width="33.42578125" style="3" customWidth="1"/>
    <col min="25" max="25" width="33" style="3" customWidth="1"/>
    <col min="26" max="16384" width="11.42578125" style="3"/>
  </cols>
  <sheetData>
    <row r="2" spans="2:21" ht="49.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spans="2:21" ht="60" customHeight="1" x14ac:dyDescent="0.2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5" t="s">
        <v>18</v>
      </c>
    </row>
    <row r="5" spans="2:21" s="15" customFormat="1" ht="15" customHeight="1" x14ac:dyDescent="0.2">
      <c r="B5" s="6" t="s">
        <v>19</v>
      </c>
      <c r="C5" s="7" t="s">
        <v>20</v>
      </c>
      <c r="D5" s="7" t="s">
        <v>21</v>
      </c>
      <c r="E5" s="8">
        <v>4905</v>
      </c>
      <c r="F5" s="8">
        <v>372</v>
      </c>
      <c r="G5" s="8">
        <v>147</v>
      </c>
      <c r="H5" s="9">
        <v>142</v>
      </c>
      <c r="I5" s="9">
        <v>0</v>
      </c>
      <c r="J5" s="9">
        <v>0</v>
      </c>
      <c r="K5" s="10">
        <v>0</v>
      </c>
      <c r="L5" s="10">
        <v>0</v>
      </c>
      <c r="M5" s="11">
        <f>G5+H5+I5+J5+K5+L5</f>
        <v>289</v>
      </c>
      <c r="N5" s="10">
        <v>0</v>
      </c>
      <c r="O5" s="10">
        <v>1</v>
      </c>
      <c r="P5" s="12">
        <f>M5+N5+O5</f>
        <v>290</v>
      </c>
      <c r="Q5" s="13">
        <v>7.5433231396534142E-2</v>
      </c>
      <c r="R5" s="13">
        <v>5.7900101936799182E-2</v>
      </c>
      <c r="S5" s="9" t="s">
        <v>22</v>
      </c>
      <c r="T5" s="14"/>
      <c r="U5" s="14"/>
    </row>
    <row r="6" spans="2:21" s="15" customFormat="1" ht="15" customHeight="1" x14ac:dyDescent="0.2">
      <c r="B6" s="16" t="s">
        <v>23</v>
      </c>
      <c r="C6" s="17"/>
      <c r="D6" s="17"/>
      <c r="E6" s="18">
        <f>+SUM(E5)</f>
        <v>4905</v>
      </c>
      <c r="F6" s="18">
        <f t="shared" ref="F6:P6" si="0">+SUM(F5)</f>
        <v>372</v>
      </c>
      <c r="G6" s="18">
        <f t="shared" si="0"/>
        <v>147</v>
      </c>
      <c r="H6" s="18">
        <f t="shared" si="0"/>
        <v>142</v>
      </c>
      <c r="I6" s="18">
        <f t="shared" si="0"/>
        <v>0</v>
      </c>
      <c r="J6" s="18">
        <f t="shared" si="0"/>
        <v>0</v>
      </c>
      <c r="K6" s="18">
        <f t="shared" si="0"/>
        <v>0</v>
      </c>
      <c r="L6" s="18">
        <f t="shared" si="0"/>
        <v>0</v>
      </c>
      <c r="M6" s="18">
        <f t="shared" ref="M6:M96" si="1">SUM(G6:L6)</f>
        <v>289</v>
      </c>
      <c r="N6" s="18">
        <f t="shared" si="0"/>
        <v>0</v>
      </c>
      <c r="O6" s="18">
        <f t="shared" si="0"/>
        <v>1</v>
      </c>
      <c r="P6" s="18">
        <f t="shared" si="0"/>
        <v>290</v>
      </c>
      <c r="Q6" s="19">
        <f>IFERROR(F6/E6,0)</f>
        <v>7.5840978593272171E-2</v>
      </c>
      <c r="R6" s="19">
        <f>+IFERROR(M6/E6,0)</f>
        <v>5.891946992864424E-2</v>
      </c>
      <c r="S6" s="17"/>
      <c r="T6" s="14"/>
      <c r="U6" s="14"/>
    </row>
    <row r="7" spans="2:21" s="15" customFormat="1" ht="15" customHeight="1" x14ac:dyDescent="0.2">
      <c r="B7" s="20" t="s">
        <v>24</v>
      </c>
      <c r="C7" s="21" t="s">
        <v>25</v>
      </c>
      <c r="D7" s="21" t="s">
        <v>26</v>
      </c>
      <c r="E7" s="22">
        <v>566</v>
      </c>
      <c r="F7" s="22">
        <v>550</v>
      </c>
      <c r="G7" s="22">
        <v>211</v>
      </c>
      <c r="H7" s="22">
        <v>0</v>
      </c>
      <c r="I7" s="22">
        <v>0</v>
      </c>
      <c r="J7" s="22">
        <v>1</v>
      </c>
      <c r="K7" s="22">
        <v>0</v>
      </c>
      <c r="L7" s="22">
        <v>0</v>
      </c>
      <c r="M7" s="11">
        <f t="shared" si="1"/>
        <v>212</v>
      </c>
      <c r="N7" s="22">
        <v>0</v>
      </c>
      <c r="O7" s="22">
        <v>0</v>
      </c>
      <c r="P7" s="23">
        <v>212</v>
      </c>
      <c r="Q7" s="24">
        <f>F7/E7</f>
        <v>0.9717314487632509</v>
      </c>
      <c r="R7" s="24">
        <f>M7/E7</f>
        <v>0.37455830388692579</v>
      </c>
      <c r="S7" s="9" t="s">
        <v>27</v>
      </c>
      <c r="T7" s="14"/>
      <c r="U7" s="14"/>
    </row>
    <row r="8" spans="2:21" s="15" customFormat="1" ht="15" customHeight="1" x14ac:dyDescent="0.2">
      <c r="B8" s="16" t="s">
        <v>23</v>
      </c>
      <c r="C8" s="17"/>
      <c r="D8" s="17"/>
      <c r="E8" s="18">
        <f>+SUM(E7)</f>
        <v>566</v>
      </c>
      <c r="F8" s="18">
        <f t="shared" ref="F8:L8" si="2">+SUM(F7)</f>
        <v>550</v>
      </c>
      <c r="G8" s="18">
        <f t="shared" si="2"/>
        <v>211</v>
      </c>
      <c r="H8" s="18">
        <f t="shared" si="2"/>
        <v>0</v>
      </c>
      <c r="I8" s="18">
        <f t="shared" si="2"/>
        <v>0</v>
      </c>
      <c r="J8" s="18">
        <f t="shared" si="2"/>
        <v>1</v>
      </c>
      <c r="K8" s="18">
        <f t="shared" si="2"/>
        <v>0</v>
      </c>
      <c r="L8" s="18">
        <f t="shared" si="2"/>
        <v>0</v>
      </c>
      <c r="M8" s="18">
        <f t="shared" si="1"/>
        <v>212</v>
      </c>
      <c r="N8" s="18">
        <f>+SUM(N7)</f>
        <v>0</v>
      </c>
      <c r="O8" s="18">
        <f>+SUM(O7)</f>
        <v>0</v>
      </c>
      <c r="P8" s="18">
        <f>+SUM(P7)</f>
        <v>212</v>
      </c>
      <c r="Q8" s="19">
        <f>IFERROR(F8/E8,0)</f>
        <v>0.9717314487632509</v>
      </c>
      <c r="R8" s="19">
        <f>+IFERROR(M8/E8,0)</f>
        <v>0.37455830388692579</v>
      </c>
      <c r="S8" s="17"/>
      <c r="T8" s="14"/>
      <c r="U8" s="14"/>
    </row>
    <row r="9" spans="2:21" s="15" customFormat="1" ht="15" customHeight="1" x14ac:dyDescent="0.2">
      <c r="B9" s="20" t="s">
        <v>28</v>
      </c>
      <c r="C9" s="21" t="s">
        <v>29</v>
      </c>
      <c r="D9" s="21" t="s">
        <v>30</v>
      </c>
      <c r="E9" s="9">
        <v>1600</v>
      </c>
      <c r="F9" s="9">
        <v>800</v>
      </c>
      <c r="G9" s="9">
        <v>52</v>
      </c>
      <c r="H9" s="9">
        <v>302</v>
      </c>
      <c r="I9" s="9">
        <v>0</v>
      </c>
      <c r="J9" s="9">
        <v>0</v>
      </c>
      <c r="K9" s="10">
        <v>0</v>
      </c>
      <c r="L9" s="10">
        <v>0</v>
      </c>
      <c r="M9" s="11">
        <f t="shared" ref="M9" si="3">G9+H9+I9+J9+K9+L9</f>
        <v>354</v>
      </c>
      <c r="N9" s="10">
        <v>0</v>
      </c>
      <c r="O9" s="10">
        <v>0</v>
      </c>
      <c r="P9" s="12">
        <f>M9+N9+O9</f>
        <v>354</v>
      </c>
      <c r="Q9" s="13">
        <v>0.94968268359020858</v>
      </c>
      <c r="R9" s="13">
        <v>0.45194922937443338</v>
      </c>
      <c r="S9" s="20" t="s">
        <v>31</v>
      </c>
      <c r="T9" s="14"/>
      <c r="U9" s="14"/>
    </row>
    <row r="10" spans="2:21" s="15" customFormat="1" ht="18.75" customHeight="1" x14ac:dyDescent="0.2">
      <c r="B10" s="16" t="s">
        <v>23</v>
      </c>
      <c r="C10" s="17"/>
      <c r="D10" s="17"/>
      <c r="E10" s="18">
        <f>+SUM(E9)</f>
        <v>1600</v>
      </c>
      <c r="F10" s="18">
        <f t="shared" ref="F10:L10" si="4">+SUM(F9)</f>
        <v>800</v>
      </c>
      <c r="G10" s="18">
        <f t="shared" si="4"/>
        <v>52</v>
      </c>
      <c r="H10" s="18">
        <f t="shared" si="4"/>
        <v>302</v>
      </c>
      <c r="I10" s="18">
        <f t="shared" si="4"/>
        <v>0</v>
      </c>
      <c r="J10" s="18">
        <f t="shared" si="4"/>
        <v>0</v>
      </c>
      <c r="K10" s="18">
        <f t="shared" si="4"/>
        <v>0</v>
      </c>
      <c r="L10" s="18">
        <f t="shared" si="4"/>
        <v>0</v>
      </c>
      <c r="M10" s="18">
        <f>+SUM(M9)</f>
        <v>354</v>
      </c>
      <c r="N10" s="18">
        <f>+SUM(N8:N9)</f>
        <v>0</v>
      </c>
      <c r="O10" s="18">
        <f>+SUM(O8:O9)</f>
        <v>0</v>
      </c>
      <c r="P10" s="18">
        <f>+SUM(P9)</f>
        <v>354</v>
      </c>
      <c r="Q10" s="25">
        <f>IFERROR(F10/E10,0)</f>
        <v>0.5</v>
      </c>
      <c r="R10" s="25">
        <f>+IFERROR(M10/E10,0)</f>
        <v>0.22125</v>
      </c>
      <c r="S10" s="17"/>
      <c r="T10" s="14"/>
      <c r="U10" s="14"/>
    </row>
    <row r="11" spans="2:21" s="15" customFormat="1" ht="15" customHeight="1" x14ac:dyDescent="0.2">
      <c r="B11" s="26" t="s">
        <v>32</v>
      </c>
      <c r="C11" s="27" t="s">
        <v>33</v>
      </c>
      <c r="D11" s="27" t="s">
        <v>34</v>
      </c>
      <c r="E11" s="28">
        <v>2139</v>
      </c>
      <c r="F11" s="28">
        <v>1120</v>
      </c>
      <c r="G11" s="28">
        <v>550</v>
      </c>
      <c r="H11" s="28">
        <v>81</v>
      </c>
      <c r="I11" s="28">
        <v>0</v>
      </c>
      <c r="J11" s="28">
        <v>0</v>
      </c>
      <c r="K11" s="29">
        <v>0</v>
      </c>
      <c r="L11" s="29">
        <v>0</v>
      </c>
      <c r="M11" s="30">
        <f>SUM(G11:L11)</f>
        <v>631</v>
      </c>
      <c r="N11" s="29">
        <v>0</v>
      </c>
      <c r="O11" s="29">
        <v>0</v>
      </c>
      <c r="P11" s="31">
        <v>631</v>
      </c>
      <c r="Q11" s="32">
        <v>0.52360916316035533</v>
      </c>
      <c r="R11" s="32">
        <v>0.29499766245909304</v>
      </c>
      <c r="S11" s="33" t="s">
        <v>35</v>
      </c>
      <c r="T11" s="14"/>
      <c r="U11" s="14"/>
    </row>
    <row r="12" spans="2:21" s="15" customFormat="1" ht="15" customHeight="1" x14ac:dyDescent="0.2">
      <c r="B12" s="26" t="s">
        <v>32</v>
      </c>
      <c r="C12" s="27" t="s">
        <v>33</v>
      </c>
      <c r="D12" s="27" t="s">
        <v>36</v>
      </c>
      <c r="E12" s="28">
        <v>2206</v>
      </c>
      <c r="F12" s="28">
        <v>2095</v>
      </c>
      <c r="G12" s="28">
        <v>1214</v>
      </c>
      <c r="H12" s="28">
        <v>393</v>
      </c>
      <c r="I12" s="28">
        <v>6</v>
      </c>
      <c r="J12" s="28">
        <v>0</v>
      </c>
      <c r="K12" s="29">
        <v>0</v>
      </c>
      <c r="L12" s="29">
        <v>0</v>
      </c>
      <c r="M12" s="30">
        <f t="shared" ref="M12:M13" si="5">SUM(G12:L12)</f>
        <v>1613</v>
      </c>
      <c r="N12" s="29">
        <v>1</v>
      </c>
      <c r="O12" s="29">
        <v>0</v>
      </c>
      <c r="P12" s="31">
        <v>1614</v>
      </c>
      <c r="Q12" s="32">
        <v>0.94968268359020858</v>
      </c>
      <c r="R12" s="32">
        <v>0.73118766999093376</v>
      </c>
      <c r="S12" s="33" t="s">
        <v>31</v>
      </c>
      <c r="T12" s="14"/>
      <c r="U12" s="14"/>
    </row>
    <row r="13" spans="2:21" s="15" customFormat="1" ht="15" customHeight="1" x14ac:dyDescent="0.2">
      <c r="B13" s="26" t="s">
        <v>32</v>
      </c>
      <c r="C13" s="27" t="s">
        <v>33</v>
      </c>
      <c r="D13" s="27" t="s">
        <v>37</v>
      </c>
      <c r="E13" s="28">
        <v>729</v>
      </c>
      <c r="F13" s="28">
        <v>729</v>
      </c>
      <c r="G13" s="28">
        <v>631</v>
      </c>
      <c r="H13" s="28">
        <v>3</v>
      </c>
      <c r="I13" s="28">
        <v>0</v>
      </c>
      <c r="J13" s="28">
        <v>0</v>
      </c>
      <c r="K13" s="29">
        <v>0</v>
      </c>
      <c r="L13" s="29">
        <v>0</v>
      </c>
      <c r="M13" s="30">
        <f t="shared" si="5"/>
        <v>634</v>
      </c>
      <c r="N13" s="29">
        <v>0</v>
      </c>
      <c r="O13" s="29">
        <v>0</v>
      </c>
      <c r="P13" s="31">
        <v>634</v>
      </c>
      <c r="Q13" s="32">
        <v>1</v>
      </c>
      <c r="R13" s="32">
        <v>0.86968449931412894</v>
      </c>
      <c r="S13" s="26" t="s">
        <v>38</v>
      </c>
      <c r="T13" s="14"/>
      <c r="U13" s="14"/>
    </row>
    <row r="14" spans="2:21" s="15" customFormat="1" ht="18.75" customHeight="1" x14ac:dyDescent="0.2">
      <c r="B14" s="16" t="s">
        <v>23</v>
      </c>
      <c r="C14" s="17"/>
      <c r="D14" s="17"/>
      <c r="E14" s="18">
        <f t="shared" ref="E14:P14" si="6">+SUM(E11:E13)</f>
        <v>5074</v>
      </c>
      <c r="F14" s="18">
        <f t="shared" si="6"/>
        <v>3944</v>
      </c>
      <c r="G14" s="18">
        <f t="shared" si="6"/>
        <v>2395</v>
      </c>
      <c r="H14" s="18">
        <f t="shared" si="6"/>
        <v>477</v>
      </c>
      <c r="I14" s="18">
        <f t="shared" si="6"/>
        <v>6</v>
      </c>
      <c r="J14" s="18">
        <f t="shared" si="6"/>
        <v>0</v>
      </c>
      <c r="K14" s="18">
        <f t="shared" si="6"/>
        <v>0</v>
      </c>
      <c r="L14" s="18">
        <f t="shared" si="6"/>
        <v>0</v>
      </c>
      <c r="M14" s="18">
        <f t="shared" si="6"/>
        <v>2878</v>
      </c>
      <c r="N14" s="18">
        <f t="shared" si="6"/>
        <v>1</v>
      </c>
      <c r="O14" s="18">
        <f t="shared" si="6"/>
        <v>0</v>
      </c>
      <c r="P14" s="18">
        <f t="shared" si="6"/>
        <v>2879</v>
      </c>
      <c r="Q14" s="25">
        <f>IFERROR(F14/E14,0)</f>
        <v>0.77729601891998423</v>
      </c>
      <c r="R14" s="25">
        <f>+IFERROR(M14/E14,0)</f>
        <v>0.5672053606621994</v>
      </c>
      <c r="S14" s="17"/>
      <c r="T14" s="14"/>
      <c r="U14" s="14"/>
    </row>
    <row r="15" spans="2:21" s="15" customFormat="1" ht="15" customHeight="1" x14ac:dyDescent="0.2">
      <c r="B15" s="34" t="s">
        <v>39</v>
      </c>
      <c r="C15" s="35" t="s">
        <v>40</v>
      </c>
      <c r="D15" s="36" t="s">
        <v>41</v>
      </c>
      <c r="E15" s="28">
        <v>1300</v>
      </c>
      <c r="F15" s="28">
        <v>1269</v>
      </c>
      <c r="G15" s="28">
        <v>732</v>
      </c>
      <c r="H15" s="28">
        <v>543</v>
      </c>
      <c r="I15" s="28"/>
      <c r="J15" s="28"/>
      <c r="K15" s="29"/>
      <c r="L15" s="29"/>
      <c r="M15" s="30">
        <f>SUM(G15:L15)</f>
        <v>1275</v>
      </c>
      <c r="N15" s="29">
        <v>0</v>
      </c>
      <c r="O15" s="29">
        <v>0</v>
      </c>
      <c r="P15" s="31">
        <v>1275</v>
      </c>
      <c r="Q15" s="37">
        <v>0.98076923076923073</v>
      </c>
      <c r="R15" s="32">
        <v>0.98076923076923073</v>
      </c>
      <c r="S15" s="28"/>
      <c r="T15" s="14"/>
      <c r="U15" s="14"/>
    </row>
    <row r="16" spans="2:21" s="15" customFormat="1" ht="15" customHeight="1" x14ac:dyDescent="0.2">
      <c r="B16" s="34" t="s">
        <v>39</v>
      </c>
      <c r="C16" s="27" t="s">
        <v>40</v>
      </c>
      <c r="D16" s="27" t="s">
        <v>42</v>
      </c>
      <c r="E16" s="28">
        <v>160</v>
      </c>
      <c r="F16" s="28">
        <v>157</v>
      </c>
      <c r="G16" s="28">
        <v>47</v>
      </c>
      <c r="H16" s="28">
        <v>111</v>
      </c>
      <c r="I16" s="28">
        <v>1</v>
      </c>
      <c r="J16" s="28"/>
      <c r="K16" s="29"/>
      <c r="L16" s="29"/>
      <c r="M16" s="30">
        <f t="shared" ref="M16:M20" si="7">SUM(G16:L16)</f>
        <v>159</v>
      </c>
      <c r="N16" s="29">
        <v>0</v>
      </c>
      <c r="O16" s="29">
        <v>0</v>
      </c>
      <c r="P16" s="31">
        <v>159</v>
      </c>
      <c r="Q16" s="37">
        <v>0.99375000000000002</v>
      </c>
      <c r="R16" s="32">
        <v>0.99375000000000002</v>
      </c>
      <c r="S16" s="28"/>
      <c r="T16" s="14"/>
      <c r="U16" s="14"/>
    </row>
    <row r="17" spans="2:21" s="15" customFormat="1" ht="15" customHeight="1" x14ac:dyDescent="0.2">
      <c r="B17" s="34" t="s">
        <v>39</v>
      </c>
      <c r="C17" s="27" t="s">
        <v>40</v>
      </c>
      <c r="D17" s="27" t="s">
        <v>43</v>
      </c>
      <c r="E17" s="28">
        <v>650</v>
      </c>
      <c r="F17" s="28">
        <v>659</v>
      </c>
      <c r="G17" s="28">
        <v>201</v>
      </c>
      <c r="H17" s="28">
        <v>463</v>
      </c>
      <c r="I17" s="28"/>
      <c r="J17" s="28"/>
      <c r="K17" s="29"/>
      <c r="L17" s="29"/>
      <c r="M17" s="30">
        <f t="shared" si="7"/>
        <v>664</v>
      </c>
      <c r="N17" s="29">
        <v>0</v>
      </c>
      <c r="O17" s="29">
        <v>0</v>
      </c>
      <c r="P17" s="31">
        <v>664</v>
      </c>
      <c r="Q17" s="37">
        <v>1.0215384615384615</v>
      </c>
      <c r="R17" s="32">
        <v>1.0215384615384615</v>
      </c>
      <c r="S17" s="28"/>
      <c r="T17" s="14"/>
      <c r="U17" s="14"/>
    </row>
    <row r="18" spans="2:21" s="15" customFormat="1" ht="15" customHeight="1" x14ac:dyDescent="0.2">
      <c r="B18" s="34" t="s">
        <v>39</v>
      </c>
      <c r="C18" s="27" t="s">
        <v>40</v>
      </c>
      <c r="D18" s="27" t="s">
        <v>44</v>
      </c>
      <c r="E18" s="28">
        <v>1250</v>
      </c>
      <c r="F18" s="28">
        <v>1240</v>
      </c>
      <c r="G18" s="28">
        <v>635</v>
      </c>
      <c r="H18" s="28">
        <v>612</v>
      </c>
      <c r="I18" s="28"/>
      <c r="J18" s="28"/>
      <c r="K18" s="29"/>
      <c r="L18" s="29"/>
      <c r="M18" s="30">
        <f t="shared" si="7"/>
        <v>1247</v>
      </c>
      <c r="N18" s="29">
        <v>0</v>
      </c>
      <c r="O18" s="29">
        <v>0</v>
      </c>
      <c r="P18" s="31">
        <v>1247</v>
      </c>
      <c r="Q18" s="37">
        <v>0.99760000000000004</v>
      </c>
      <c r="R18" s="32">
        <v>0.99760000000000004</v>
      </c>
      <c r="S18" s="28"/>
      <c r="T18" s="14"/>
      <c r="U18" s="14"/>
    </row>
    <row r="19" spans="2:21" s="15" customFormat="1" ht="15" customHeight="1" x14ac:dyDescent="0.2">
      <c r="B19" s="34" t="s">
        <v>39</v>
      </c>
      <c r="C19" s="27" t="s">
        <v>40</v>
      </c>
      <c r="D19" s="27" t="s">
        <v>45</v>
      </c>
      <c r="E19" s="28">
        <v>145</v>
      </c>
      <c r="F19" s="28">
        <v>142</v>
      </c>
      <c r="G19" s="28">
        <v>14</v>
      </c>
      <c r="H19" s="28">
        <v>128</v>
      </c>
      <c r="I19" s="28"/>
      <c r="J19" s="28"/>
      <c r="K19" s="29"/>
      <c r="L19" s="29"/>
      <c r="M19" s="30">
        <f t="shared" si="7"/>
        <v>142</v>
      </c>
      <c r="N19" s="29">
        <v>0</v>
      </c>
      <c r="O19" s="29">
        <v>0</v>
      </c>
      <c r="P19" s="31">
        <v>142</v>
      </c>
      <c r="Q19" s="37">
        <v>0.97931034482758617</v>
      </c>
      <c r="R19" s="32">
        <v>0.97931034482758617</v>
      </c>
      <c r="S19" s="28"/>
      <c r="T19" s="14"/>
      <c r="U19" s="14"/>
    </row>
    <row r="20" spans="2:21" s="15" customFormat="1" ht="15" customHeight="1" x14ac:dyDescent="0.2">
      <c r="B20" s="34" t="s">
        <v>39</v>
      </c>
      <c r="C20" s="26" t="s">
        <v>29</v>
      </c>
      <c r="D20" s="26" t="s">
        <v>46</v>
      </c>
      <c r="E20" s="26">
        <v>1880</v>
      </c>
      <c r="F20" s="26">
        <v>631</v>
      </c>
      <c r="G20" s="26">
        <v>473</v>
      </c>
      <c r="H20" s="26">
        <v>472</v>
      </c>
      <c r="I20" s="26"/>
      <c r="J20" s="26"/>
      <c r="K20" s="26"/>
      <c r="L20" s="26"/>
      <c r="M20" s="30">
        <f t="shared" si="7"/>
        <v>945</v>
      </c>
      <c r="N20" s="26">
        <v>0</v>
      </c>
      <c r="O20" s="26">
        <v>0</v>
      </c>
      <c r="P20" s="31">
        <v>945</v>
      </c>
      <c r="Q20" s="37">
        <v>0.50265957446808507</v>
      </c>
      <c r="R20" s="32">
        <v>0.50265957446808507</v>
      </c>
      <c r="T20" s="14"/>
      <c r="U20" s="14"/>
    </row>
    <row r="21" spans="2:21" s="15" customFormat="1" ht="18.75" customHeight="1" x14ac:dyDescent="0.2">
      <c r="B21" s="16" t="s">
        <v>23</v>
      </c>
      <c r="C21" s="17"/>
      <c r="D21" s="17"/>
      <c r="E21" s="18">
        <f>+SUM(E15:E20)</f>
        <v>5385</v>
      </c>
      <c r="F21" s="18">
        <f t="shared" ref="F21:L21" si="8">+SUM(F15:F20)</f>
        <v>4098</v>
      </c>
      <c r="G21" s="18">
        <f t="shared" si="8"/>
        <v>2102</v>
      </c>
      <c r="H21" s="18">
        <f t="shared" si="8"/>
        <v>2329</v>
      </c>
      <c r="I21" s="18">
        <f t="shared" si="8"/>
        <v>1</v>
      </c>
      <c r="J21" s="18">
        <f t="shared" si="8"/>
        <v>0</v>
      </c>
      <c r="K21" s="18">
        <f t="shared" si="8"/>
        <v>0</v>
      </c>
      <c r="L21" s="18">
        <f t="shared" si="8"/>
        <v>0</v>
      </c>
      <c r="M21" s="18">
        <f>+SUM(M15:M20)</f>
        <v>4432</v>
      </c>
      <c r="N21" s="18">
        <f>+SUM(N15:N19)</f>
        <v>0</v>
      </c>
      <c r="O21" s="18">
        <f>+SUM(O15:O19)</f>
        <v>0</v>
      </c>
      <c r="P21" s="18">
        <f>+SUM(P15:P20)</f>
        <v>4432</v>
      </c>
      <c r="Q21" s="25">
        <f>IFERROR(F21/E21,0)</f>
        <v>0.7610027855153203</v>
      </c>
      <c r="R21" s="25">
        <f>+IFERROR(M21/E21,0)</f>
        <v>0.82302692664809651</v>
      </c>
      <c r="S21" s="17"/>
      <c r="T21" s="14"/>
      <c r="U21" s="14"/>
    </row>
    <row r="22" spans="2:21" s="15" customFormat="1" ht="15" customHeight="1" x14ac:dyDescent="0.2">
      <c r="B22" s="38" t="s">
        <v>47</v>
      </c>
      <c r="C22" s="27" t="s">
        <v>40</v>
      </c>
      <c r="D22" s="27" t="s">
        <v>48</v>
      </c>
      <c r="E22" s="39">
        <v>700</v>
      </c>
      <c r="F22" s="40">
        <v>700</v>
      </c>
      <c r="G22" s="41">
        <v>229</v>
      </c>
      <c r="H22" s="40">
        <v>143</v>
      </c>
      <c r="I22" s="40">
        <v>5</v>
      </c>
      <c r="J22" s="40">
        <v>6</v>
      </c>
      <c r="K22" s="40">
        <v>0</v>
      </c>
      <c r="L22" s="40">
        <v>0</v>
      </c>
      <c r="M22" s="42">
        <f>SUM(G22:L22)</f>
        <v>383</v>
      </c>
      <c r="N22" s="40">
        <v>0</v>
      </c>
      <c r="O22" s="40">
        <v>0</v>
      </c>
      <c r="P22" s="39">
        <v>383</v>
      </c>
      <c r="Q22" s="43">
        <v>1</v>
      </c>
      <c r="R22" s="43">
        <v>0.54714285714285715</v>
      </c>
      <c r="S22" s="26" t="s">
        <v>49</v>
      </c>
      <c r="T22" s="14"/>
      <c r="U22" s="14"/>
    </row>
    <row r="23" spans="2:21" s="15" customFormat="1" ht="15" customHeight="1" x14ac:dyDescent="0.2">
      <c r="B23" s="26" t="s">
        <v>47</v>
      </c>
      <c r="C23" s="27" t="s">
        <v>40</v>
      </c>
      <c r="D23" s="27" t="s">
        <v>50</v>
      </c>
      <c r="E23" s="39">
        <v>1600</v>
      </c>
      <c r="F23" s="40">
        <v>1200</v>
      </c>
      <c r="G23" s="41">
        <v>102</v>
      </c>
      <c r="H23" s="40">
        <v>258</v>
      </c>
      <c r="I23" s="40">
        <v>0</v>
      </c>
      <c r="J23" s="40">
        <v>0</v>
      </c>
      <c r="K23" s="40">
        <v>0</v>
      </c>
      <c r="L23" s="40">
        <v>0</v>
      </c>
      <c r="M23" s="42">
        <f t="shared" ref="M23:M49" si="9">SUM(G23:L23)</f>
        <v>360</v>
      </c>
      <c r="N23" s="40">
        <v>0</v>
      </c>
      <c r="O23" s="40">
        <v>0</v>
      </c>
      <c r="P23" s="39">
        <v>360</v>
      </c>
      <c r="Q23" s="43">
        <v>0.75</v>
      </c>
      <c r="R23" s="43">
        <v>0.22500000000000001</v>
      </c>
      <c r="S23" s="26" t="s">
        <v>51</v>
      </c>
      <c r="T23" s="14"/>
      <c r="U23" s="14"/>
    </row>
    <row r="24" spans="2:21" s="15" customFormat="1" ht="15" customHeight="1" x14ac:dyDescent="0.2">
      <c r="B24" s="26" t="s">
        <v>47</v>
      </c>
      <c r="C24" s="27" t="s">
        <v>40</v>
      </c>
      <c r="D24" s="27" t="s">
        <v>52</v>
      </c>
      <c r="E24" s="39">
        <v>726</v>
      </c>
      <c r="F24" s="40">
        <v>726</v>
      </c>
      <c r="G24" s="41">
        <v>107</v>
      </c>
      <c r="H24" s="40">
        <v>457</v>
      </c>
      <c r="I24" s="40">
        <v>38</v>
      </c>
      <c r="J24" s="40">
        <v>0</v>
      </c>
      <c r="K24" s="40">
        <v>0</v>
      </c>
      <c r="L24" s="40">
        <v>0</v>
      </c>
      <c r="M24" s="42">
        <f t="shared" si="9"/>
        <v>602</v>
      </c>
      <c r="N24" s="40">
        <v>0</v>
      </c>
      <c r="O24" s="40">
        <v>0</v>
      </c>
      <c r="P24" s="39">
        <v>602</v>
      </c>
      <c r="Q24" s="43">
        <v>1</v>
      </c>
      <c r="R24" s="43">
        <v>0.82920110192837471</v>
      </c>
      <c r="S24" s="26"/>
      <c r="T24" s="14"/>
      <c r="U24" s="14"/>
    </row>
    <row r="25" spans="2:21" s="15" customFormat="1" ht="15" customHeight="1" x14ac:dyDescent="0.2">
      <c r="B25" s="26" t="s">
        <v>47</v>
      </c>
      <c r="C25" s="27" t="s">
        <v>40</v>
      </c>
      <c r="D25" s="27" t="s">
        <v>53</v>
      </c>
      <c r="E25" s="39">
        <v>450</v>
      </c>
      <c r="F25" s="40">
        <v>450</v>
      </c>
      <c r="G25" s="41">
        <v>9</v>
      </c>
      <c r="H25" s="40">
        <v>402</v>
      </c>
      <c r="I25" s="40">
        <v>0</v>
      </c>
      <c r="J25" s="40">
        <v>1</v>
      </c>
      <c r="K25" s="40">
        <v>0</v>
      </c>
      <c r="L25" s="40">
        <v>0</v>
      </c>
      <c r="M25" s="42">
        <f t="shared" si="9"/>
        <v>412</v>
      </c>
      <c r="N25" s="40">
        <v>0</v>
      </c>
      <c r="O25" s="40">
        <v>0</v>
      </c>
      <c r="P25" s="39">
        <v>412</v>
      </c>
      <c r="Q25" s="43">
        <v>1</v>
      </c>
      <c r="R25" s="43">
        <v>0.91555555555555557</v>
      </c>
      <c r="S25" s="26" t="s">
        <v>49</v>
      </c>
      <c r="T25" s="14"/>
      <c r="U25" s="14"/>
    </row>
    <row r="26" spans="2:21" s="15" customFormat="1" ht="15" customHeight="1" x14ac:dyDescent="0.2">
      <c r="B26" s="26" t="s">
        <v>47</v>
      </c>
      <c r="C26" s="27" t="s">
        <v>40</v>
      </c>
      <c r="D26" s="27" t="s">
        <v>54</v>
      </c>
      <c r="E26" s="39">
        <v>500</v>
      </c>
      <c r="F26" s="40">
        <v>300</v>
      </c>
      <c r="G26" s="41">
        <v>37</v>
      </c>
      <c r="H26" s="40">
        <v>217</v>
      </c>
      <c r="I26" s="40">
        <v>0</v>
      </c>
      <c r="J26" s="40">
        <v>4</v>
      </c>
      <c r="K26" s="40">
        <v>0</v>
      </c>
      <c r="L26" s="40">
        <v>0</v>
      </c>
      <c r="M26" s="42">
        <f t="shared" si="9"/>
        <v>258</v>
      </c>
      <c r="N26" s="40">
        <v>0</v>
      </c>
      <c r="O26" s="40">
        <v>0</v>
      </c>
      <c r="P26" s="39">
        <v>258</v>
      </c>
      <c r="Q26" s="43">
        <v>0.6</v>
      </c>
      <c r="R26" s="43">
        <v>0.51600000000000001</v>
      </c>
      <c r="S26" s="26" t="s">
        <v>49</v>
      </c>
      <c r="T26" s="14"/>
      <c r="U26" s="14"/>
    </row>
    <row r="27" spans="2:21" s="15" customFormat="1" ht="15" customHeight="1" x14ac:dyDescent="0.2">
      <c r="B27" s="26" t="s">
        <v>47</v>
      </c>
      <c r="C27" s="27" t="s">
        <v>40</v>
      </c>
      <c r="D27" s="27" t="s">
        <v>55</v>
      </c>
      <c r="E27" s="39">
        <v>700</v>
      </c>
      <c r="F27" s="40">
        <v>650</v>
      </c>
      <c r="G27" s="44">
        <v>114</v>
      </c>
      <c r="H27" s="45">
        <v>385</v>
      </c>
      <c r="I27" s="45">
        <v>9</v>
      </c>
      <c r="J27" s="45">
        <v>1</v>
      </c>
      <c r="K27" s="40">
        <v>0</v>
      </c>
      <c r="L27" s="40">
        <v>0</v>
      </c>
      <c r="M27" s="42">
        <f t="shared" si="9"/>
        <v>509</v>
      </c>
      <c r="N27" s="40">
        <v>0</v>
      </c>
      <c r="O27" s="40">
        <v>0</v>
      </c>
      <c r="P27" s="39">
        <v>509</v>
      </c>
      <c r="Q27" s="43">
        <v>1</v>
      </c>
      <c r="R27" s="43">
        <v>0.67866666666666664</v>
      </c>
      <c r="S27" s="26" t="s">
        <v>49</v>
      </c>
      <c r="T27" s="14"/>
      <c r="U27" s="14"/>
    </row>
    <row r="28" spans="2:21" s="15" customFormat="1" ht="15" customHeight="1" x14ac:dyDescent="0.2">
      <c r="B28" s="26" t="s">
        <v>47</v>
      </c>
      <c r="C28" s="27" t="s">
        <v>40</v>
      </c>
      <c r="D28" s="27" t="s">
        <v>56</v>
      </c>
      <c r="E28" s="39">
        <v>500</v>
      </c>
      <c r="F28" s="40">
        <v>320</v>
      </c>
      <c r="G28" s="41">
        <v>136</v>
      </c>
      <c r="H28" s="40">
        <v>186</v>
      </c>
      <c r="I28" s="40">
        <v>0</v>
      </c>
      <c r="J28" s="40">
        <v>0</v>
      </c>
      <c r="K28" s="40">
        <v>0</v>
      </c>
      <c r="L28" s="40">
        <v>0</v>
      </c>
      <c r="M28" s="42">
        <f t="shared" si="9"/>
        <v>322</v>
      </c>
      <c r="N28" s="40">
        <v>0</v>
      </c>
      <c r="O28" s="40">
        <v>0</v>
      </c>
      <c r="P28" s="39">
        <v>322</v>
      </c>
      <c r="Q28" s="43">
        <v>0.75</v>
      </c>
      <c r="R28" s="43">
        <v>0.53666666666666663</v>
      </c>
      <c r="S28" s="26"/>
      <c r="T28" s="14"/>
      <c r="U28" s="14"/>
    </row>
    <row r="29" spans="2:21" s="15" customFormat="1" ht="15" customHeight="1" x14ac:dyDescent="0.2">
      <c r="B29" s="26" t="s">
        <v>47</v>
      </c>
      <c r="C29" s="27" t="s">
        <v>40</v>
      </c>
      <c r="D29" s="27" t="s">
        <v>57</v>
      </c>
      <c r="E29" s="39">
        <v>750</v>
      </c>
      <c r="F29" s="40">
        <v>500</v>
      </c>
      <c r="G29" s="44">
        <v>28</v>
      </c>
      <c r="H29" s="45">
        <v>421</v>
      </c>
      <c r="I29" s="45">
        <v>1</v>
      </c>
      <c r="J29" s="45">
        <v>0</v>
      </c>
      <c r="K29" s="40">
        <v>0</v>
      </c>
      <c r="L29" s="40">
        <v>0</v>
      </c>
      <c r="M29" s="42">
        <f t="shared" si="9"/>
        <v>450</v>
      </c>
      <c r="N29" s="40">
        <v>0</v>
      </c>
      <c r="O29" s="40">
        <v>0</v>
      </c>
      <c r="P29" s="39">
        <v>450</v>
      </c>
      <c r="Q29" s="43">
        <v>1</v>
      </c>
      <c r="R29" s="43">
        <v>0.6</v>
      </c>
      <c r="S29" s="26"/>
      <c r="T29" s="14"/>
      <c r="U29" s="14"/>
    </row>
    <row r="30" spans="2:21" s="15" customFormat="1" ht="15" customHeight="1" x14ac:dyDescent="0.2">
      <c r="B30" s="26" t="s">
        <v>47</v>
      </c>
      <c r="C30" s="27" t="s">
        <v>40</v>
      </c>
      <c r="D30" s="27" t="s">
        <v>58</v>
      </c>
      <c r="E30" s="39">
        <v>420</v>
      </c>
      <c r="F30" s="40">
        <v>360</v>
      </c>
      <c r="G30" s="41">
        <v>0</v>
      </c>
      <c r="H30" s="40">
        <v>320</v>
      </c>
      <c r="I30" s="40">
        <v>0</v>
      </c>
      <c r="J30" s="40">
        <v>3</v>
      </c>
      <c r="K30" s="40">
        <v>0</v>
      </c>
      <c r="L30" s="40">
        <v>0</v>
      </c>
      <c r="M30" s="42">
        <f t="shared" si="9"/>
        <v>323</v>
      </c>
      <c r="N30" s="40">
        <v>0</v>
      </c>
      <c r="O30" s="40">
        <v>0</v>
      </c>
      <c r="P30" s="39">
        <v>323</v>
      </c>
      <c r="Q30" s="43">
        <v>1</v>
      </c>
      <c r="R30" s="43">
        <v>0.67291666666666672</v>
      </c>
      <c r="S30" s="26" t="s">
        <v>49</v>
      </c>
      <c r="T30" s="14"/>
      <c r="U30" s="14"/>
    </row>
    <row r="31" spans="2:21" s="15" customFormat="1" ht="15" customHeight="1" x14ac:dyDescent="0.2">
      <c r="B31" s="26" t="s">
        <v>47</v>
      </c>
      <c r="C31" s="27" t="s">
        <v>40</v>
      </c>
      <c r="D31" s="27" t="s">
        <v>59</v>
      </c>
      <c r="E31" s="39">
        <v>350</v>
      </c>
      <c r="F31" s="40">
        <v>350</v>
      </c>
      <c r="G31" s="44">
        <v>14</v>
      </c>
      <c r="H31" s="45">
        <v>214</v>
      </c>
      <c r="I31" s="45">
        <v>8</v>
      </c>
      <c r="J31" s="45">
        <v>6</v>
      </c>
      <c r="K31" s="40">
        <v>0</v>
      </c>
      <c r="L31" s="40">
        <v>0</v>
      </c>
      <c r="M31" s="42">
        <f t="shared" si="9"/>
        <v>242</v>
      </c>
      <c r="N31" s="40">
        <v>0</v>
      </c>
      <c r="O31" s="40">
        <v>0</v>
      </c>
      <c r="P31" s="39">
        <v>242</v>
      </c>
      <c r="Q31" s="43">
        <v>1</v>
      </c>
      <c r="R31" s="43">
        <v>0.69142857142857139</v>
      </c>
      <c r="S31" s="26" t="s">
        <v>49</v>
      </c>
      <c r="T31" s="14"/>
      <c r="U31" s="14"/>
    </row>
    <row r="32" spans="2:21" s="15" customFormat="1" ht="15" customHeight="1" x14ac:dyDescent="0.2">
      <c r="B32" s="26" t="s">
        <v>47</v>
      </c>
      <c r="C32" s="27" t="s">
        <v>40</v>
      </c>
      <c r="D32" s="27" t="s">
        <v>60</v>
      </c>
      <c r="E32" s="39">
        <v>400</v>
      </c>
      <c r="F32" s="40">
        <v>370</v>
      </c>
      <c r="G32" s="41">
        <v>65</v>
      </c>
      <c r="H32" s="40">
        <v>288</v>
      </c>
      <c r="I32" s="40">
        <v>0</v>
      </c>
      <c r="J32" s="40">
        <v>0</v>
      </c>
      <c r="K32" s="40">
        <v>0</v>
      </c>
      <c r="L32" s="40">
        <v>0</v>
      </c>
      <c r="M32" s="42">
        <f t="shared" si="9"/>
        <v>353</v>
      </c>
      <c r="N32" s="40">
        <v>0</v>
      </c>
      <c r="O32" s="40">
        <v>0</v>
      </c>
      <c r="P32" s="39">
        <v>353</v>
      </c>
      <c r="Q32" s="43">
        <v>1</v>
      </c>
      <c r="R32" s="43">
        <v>0.88249999999999995</v>
      </c>
      <c r="S32" s="26"/>
      <c r="T32" s="14"/>
      <c r="U32" s="14"/>
    </row>
    <row r="33" spans="2:21" s="15" customFormat="1" ht="15" customHeight="1" x14ac:dyDescent="0.2">
      <c r="B33" s="26" t="s">
        <v>47</v>
      </c>
      <c r="C33" s="27" t="s">
        <v>40</v>
      </c>
      <c r="D33" s="27" t="s">
        <v>61</v>
      </c>
      <c r="E33" s="39">
        <v>250</v>
      </c>
      <c r="F33" s="40">
        <v>220</v>
      </c>
      <c r="G33" s="44">
        <v>33</v>
      </c>
      <c r="H33" s="45">
        <v>131</v>
      </c>
      <c r="I33" s="45">
        <v>10</v>
      </c>
      <c r="J33" s="40">
        <v>0</v>
      </c>
      <c r="K33" s="40">
        <v>0</v>
      </c>
      <c r="L33" s="40">
        <v>0</v>
      </c>
      <c r="M33" s="42">
        <f t="shared" si="9"/>
        <v>174</v>
      </c>
      <c r="N33" s="40">
        <v>0</v>
      </c>
      <c r="O33" s="40">
        <v>0</v>
      </c>
      <c r="P33" s="39">
        <v>174</v>
      </c>
      <c r="Q33" s="43">
        <v>1</v>
      </c>
      <c r="R33" s="43">
        <v>0.69599999999999995</v>
      </c>
      <c r="S33" s="26"/>
      <c r="T33" s="14"/>
      <c r="U33" s="14"/>
    </row>
    <row r="34" spans="2:21" s="15" customFormat="1" ht="15" customHeight="1" x14ac:dyDescent="0.2">
      <c r="B34" s="26" t="s">
        <v>47</v>
      </c>
      <c r="C34" s="27" t="s">
        <v>40</v>
      </c>
      <c r="D34" s="27" t="s">
        <v>62</v>
      </c>
      <c r="E34" s="39">
        <v>900</v>
      </c>
      <c r="F34" s="40">
        <v>650</v>
      </c>
      <c r="G34" s="44">
        <v>99</v>
      </c>
      <c r="H34" s="45">
        <v>537</v>
      </c>
      <c r="I34" s="45">
        <v>4</v>
      </c>
      <c r="J34" s="40">
        <v>0</v>
      </c>
      <c r="K34" s="40">
        <v>0</v>
      </c>
      <c r="L34" s="40">
        <v>0</v>
      </c>
      <c r="M34" s="42">
        <f t="shared" si="9"/>
        <v>640</v>
      </c>
      <c r="N34" s="40">
        <v>0</v>
      </c>
      <c r="O34" s="40">
        <v>0</v>
      </c>
      <c r="P34" s="39">
        <v>640</v>
      </c>
      <c r="Q34" s="43">
        <v>0.77777777777777779</v>
      </c>
      <c r="R34" s="43">
        <v>0.71111111111111114</v>
      </c>
      <c r="S34" s="26"/>
      <c r="T34" s="14"/>
      <c r="U34" s="14"/>
    </row>
    <row r="35" spans="2:21" s="15" customFormat="1" ht="15" customHeight="1" x14ac:dyDescent="0.2">
      <c r="B35" s="26" t="s">
        <v>47</v>
      </c>
      <c r="C35" s="27" t="s">
        <v>40</v>
      </c>
      <c r="D35" s="27" t="s">
        <v>63</v>
      </c>
      <c r="E35" s="39">
        <v>350</v>
      </c>
      <c r="F35" s="40">
        <v>350</v>
      </c>
      <c r="G35" s="44">
        <v>15</v>
      </c>
      <c r="H35" s="45">
        <v>258</v>
      </c>
      <c r="I35" s="45">
        <v>1</v>
      </c>
      <c r="J35" s="40">
        <v>0</v>
      </c>
      <c r="K35" s="40">
        <v>0</v>
      </c>
      <c r="L35" s="40">
        <v>0</v>
      </c>
      <c r="M35" s="42">
        <f t="shared" si="9"/>
        <v>274</v>
      </c>
      <c r="N35" s="40">
        <v>0</v>
      </c>
      <c r="O35" s="40">
        <v>0</v>
      </c>
      <c r="P35" s="39">
        <v>274</v>
      </c>
      <c r="Q35" s="43">
        <v>1</v>
      </c>
      <c r="R35" s="43">
        <v>0.78285714285714281</v>
      </c>
      <c r="S35" s="26"/>
      <c r="T35" s="14"/>
      <c r="U35" s="14"/>
    </row>
    <row r="36" spans="2:21" s="15" customFormat="1" ht="15" customHeight="1" x14ac:dyDescent="0.2">
      <c r="B36" s="26" t="s">
        <v>47</v>
      </c>
      <c r="C36" s="27" t="s">
        <v>40</v>
      </c>
      <c r="D36" s="27" t="s">
        <v>64</v>
      </c>
      <c r="E36" s="39">
        <v>850</v>
      </c>
      <c r="F36" s="40">
        <v>700</v>
      </c>
      <c r="G36" s="44">
        <v>5</v>
      </c>
      <c r="H36" s="45">
        <v>250</v>
      </c>
      <c r="I36" s="45">
        <v>1</v>
      </c>
      <c r="J36" s="45">
        <v>0</v>
      </c>
      <c r="K36" s="45">
        <v>0</v>
      </c>
      <c r="L36" s="45">
        <v>0</v>
      </c>
      <c r="M36" s="42">
        <f t="shared" si="9"/>
        <v>256</v>
      </c>
      <c r="N36" s="40">
        <v>0</v>
      </c>
      <c r="O36" s="40">
        <v>0</v>
      </c>
      <c r="P36" s="39">
        <v>256</v>
      </c>
      <c r="Q36" s="43">
        <v>0.82352941176470584</v>
      </c>
      <c r="R36" s="43">
        <v>0.30117647058823527</v>
      </c>
      <c r="S36" s="26"/>
      <c r="T36" s="14"/>
      <c r="U36" s="14"/>
    </row>
    <row r="37" spans="2:21" s="15" customFormat="1" ht="15" customHeight="1" x14ac:dyDescent="0.2">
      <c r="B37" s="26" t="s">
        <v>47</v>
      </c>
      <c r="C37" s="27" t="s">
        <v>40</v>
      </c>
      <c r="D37" s="27" t="s">
        <v>65</v>
      </c>
      <c r="E37" s="39">
        <v>600</v>
      </c>
      <c r="F37" s="40">
        <v>500</v>
      </c>
      <c r="G37" s="44">
        <v>43</v>
      </c>
      <c r="H37" s="45">
        <v>350</v>
      </c>
      <c r="I37" s="45">
        <v>0</v>
      </c>
      <c r="J37" s="45">
        <v>2</v>
      </c>
      <c r="K37" s="45">
        <v>0</v>
      </c>
      <c r="L37" s="45">
        <v>0</v>
      </c>
      <c r="M37" s="42">
        <f t="shared" si="9"/>
        <v>395</v>
      </c>
      <c r="N37" s="40">
        <v>0</v>
      </c>
      <c r="O37" s="40">
        <v>0</v>
      </c>
      <c r="P37" s="39">
        <v>395</v>
      </c>
      <c r="Q37" s="43">
        <v>0.83333333333333337</v>
      </c>
      <c r="R37" s="43">
        <v>0.65833333333333333</v>
      </c>
      <c r="S37" s="26" t="s">
        <v>49</v>
      </c>
      <c r="T37" s="14"/>
      <c r="U37" s="14"/>
    </row>
    <row r="38" spans="2:21" s="15" customFormat="1" ht="15" customHeight="1" x14ac:dyDescent="0.2">
      <c r="B38" s="26" t="s">
        <v>47</v>
      </c>
      <c r="C38" s="27" t="s">
        <v>40</v>
      </c>
      <c r="D38" s="27" t="s">
        <v>66</v>
      </c>
      <c r="E38" s="39">
        <v>450</v>
      </c>
      <c r="F38" s="40">
        <v>350</v>
      </c>
      <c r="G38" s="44">
        <v>72</v>
      </c>
      <c r="H38" s="45">
        <v>172</v>
      </c>
      <c r="I38" s="45">
        <v>0</v>
      </c>
      <c r="J38" s="45">
        <v>6</v>
      </c>
      <c r="K38" s="45">
        <v>0</v>
      </c>
      <c r="L38" s="45">
        <v>0</v>
      </c>
      <c r="M38" s="42">
        <f t="shared" si="9"/>
        <v>250</v>
      </c>
      <c r="N38" s="40">
        <v>0</v>
      </c>
      <c r="O38" s="40">
        <v>0</v>
      </c>
      <c r="P38" s="39">
        <v>250</v>
      </c>
      <c r="Q38" s="43">
        <v>0.77777777777777779</v>
      </c>
      <c r="R38" s="43">
        <v>0.55555555555555558</v>
      </c>
      <c r="S38" s="26" t="s">
        <v>49</v>
      </c>
      <c r="T38" s="14"/>
      <c r="U38" s="14"/>
    </row>
    <row r="39" spans="2:21" s="15" customFormat="1" ht="15" customHeight="1" x14ac:dyDescent="0.2">
      <c r="B39" s="26" t="s">
        <v>47</v>
      </c>
      <c r="C39" s="27" t="s">
        <v>40</v>
      </c>
      <c r="D39" s="27" t="s">
        <v>67</v>
      </c>
      <c r="E39" s="39">
        <v>600</v>
      </c>
      <c r="F39" s="40">
        <v>450</v>
      </c>
      <c r="G39" s="41">
        <v>78</v>
      </c>
      <c r="H39" s="40">
        <v>161</v>
      </c>
      <c r="I39" s="40">
        <v>37</v>
      </c>
      <c r="J39" s="40">
        <v>0</v>
      </c>
      <c r="K39" s="40">
        <v>0</v>
      </c>
      <c r="L39" s="40">
        <v>0</v>
      </c>
      <c r="M39" s="42">
        <f t="shared" si="9"/>
        <v>276</v>
      </c>
      <c r="N39" s="40">
        <v>0</v>
      </c>
      <c r="O39" s="40">
        <v>0</v>
      </c>
      <c r="P39" s="39">
        <v>276</v>
      </c>
      <c r="Q39" s="43">
        <v>0.75</v>
      </c>
      <c r="R39" s="43">
        <v>0.46</v>
      </c>
      <c r="S39" s="26"/>
      <c r="T39" s="14"/>
      <c r="U39" s="14"/>
    </row>
    <row r="40" spans="2:21" s="15" customFormat="1" ht="15" customHeight="1" x14ac:dyDescent="0.2">
      <c r="B40" s="26" t="s">
        <v>47</v>
      </c>
      <c r="C40" s="27" t="s">
        <v>40</v>
      </c>
      <c r="D40" s="27" t="s">
        <v>68</v>
      </c>
      <c r="E40" s="39">
        <v>160</v>
      </c>
      <c r="F40" s="40">
        <v>150</v>
      </c>
      <c r="G40" s="44">
        <v>6</v>
      </c>
      <c r="H40" s="45">
        <v>144</v>
      </c>
      <c r="I40" s="45">
        <v>0</v>
      </c>
      <c r="J40" s="45">
        <v>6</v>
      </c>
      <c r="K40" s="45">
        <v>0</v>
      </c>
      <c r="L40" s="45">
        <v>0</v>
      </c>
      <c r="M40" s="42">
        <f t="shared" si="9"/>
        <v>156</v>
      </c>
      <c r="N40" s="40">
        <v>0</v>
      </c>
      <c r="O40" s="40">
        <v>0</v>
      </c>
      <c r="P40" s="39">
        <v>156</v>
      </c>
      <c r="Q40" s="43">
        <v>0.9375</v>
      </c>
      <c r="R40" s="43">
        <v>0.97499999999999998</v>
      </c>
      <c r="S40" s="26" t="s">
        <v>49</v>
      </c>
      <c r="T40" s="14"/>
      <c r="U40" s="14"/>
    </row>
    <row r="41" spans="2:21" s="15" customFormat="1" ht="15" customHeight="1" x14ac:dyDescent="0.2">
      <c r="B41" s="26" t="s">
        <v>47</v>
      </c>
      <c r="C41" s="27" t="s">
        <v>40</v>
      </c>
      <c r="D41" s="27" t="s">
        <v>69</v>
      </c>
      <c r="E41" s="39">
        <v>900</v>
      </c>
      <c r="F41" s="40">
        <v>800</v>
      </c>
      <c r="G41" s="44">
        <v>24</v>
      </c>
      <c r="H41" s="45">
        <v>346</v>
      </c>
      <c r="I41" s="45">
        <v>92</v>
      </c>
      <c r="J41" s="45">
        <v>0</v>
      </c>
      <c r="K41" s="45">
        <v>0</v>
      </c>
      <c r="L41" s="45">
        <v>0</v>
      </c>
      <c r="M41" s="42">
        <f t="shared" si="9"/>
        <v>462</v>
      </c>
      <c r="N41" s="40">
        <v>0</v>
      </c>
      <c r="O41" s="40">
        <v>0</v>
      </c>
      <c r="P41" s="39">
        <v>462</v>
      </c>
      <c r="Q41" s="43">
        <v>0.88888888888888884</v>
      </c>
      <c r="R41" s="43">
        <v>0.51333333333333331</v>
      </c>
      <c r="S41" s="26"/>
      <c r="T41" s="14"/>
      <c r="U41" s="14"/>
    </row>
    <row r="42" spans="2:21" s="15" customFormat="1" ht="15" customHeight="1" x14ac:dyDescent="0.2">
      <c r="B42" s="26" t="s">
        <v>47</v>
      </c>
      <c r="C42" s="27" t="s">
        <v>40</v>
      </c>
      <c r="D42" s="27" t="s">
        <v>70</v>
      </c>
      <c r="E42" s="39">
        <v>600</v>
      </c>
      <c r="F42" s="40">
        <v>423</v>
      </c>
      <c r="G42" s="44">
        <v>268</v>
      </c>
      <c r="H42" s="45">
        <v>145</v>
      </c>
      <c r="I42" s="45">
        <v>0</v>
      </c>
      <c r="J42" s="45">
        <v>0</v>
      </c>
      <c r="K42" s="45">
        <v>0</v>
      </c>
      <c r="L42" s="45">
        <v>0</v>
      </c>
      <c r="M42" s="42">
        <f t="shared" si="9"/>
        <v>413</v>
      </c>
      <c r="N42" s="40">
        <v>0</v>
      </c>
      <c r="O42" s="40">
        <v>0</v>
      </c>
      <c r="P42" s="39">
        <v>413</v>
      </c>
      <c r="Q42" s="43">
        <v>0.7142857142857143</v>
      </c>
      <c r="R42" s="43">
        <v>0.59</v>
      </c>
      <c r="S42" s="26"/>
      <c r="T42" s="14"/>
      <c r="U42" s="14"/>
    </row>
    <row r="43" spans="2:21" s="15" customFormat="1" ht="15" customHeight="1" x14ac:dyDescent="0.2">
      <c r="B43" s="26" t="s">
        <v>47</v>
      </c>
      <c r="C43" s="27" t="s">
        <v>40</v>
      </c>
      <c r="D43" s="27" t="s">
        <v>71</v>
      </c>
      <c r="E43" s="39">
        <v>750</v>
      </c>
      <c r="F43" s="40">
        <v>750</v>
      </c>
      <c r="G43" s="44">
        <v>183</v>
      </c>
      <c r="H43" s="45">
        <v>337</v>
      </c>
      <c r="I43" s="45">
        <v>0</v>
      </c>
      <c r="J43" s="45">
        <v>0</v>
      </c>
      <c r="K43" s="45">
        <v>0</v>
      </c>
      <c r="L43" s="45">
        <v>0</v>
      </c>
      <c r="M43" s="42">
        <f t="shared" si="9"/>
        <v>520</v>
      </c>
      <c r="N43" s="40">
        <v>0</v>
      </c>
      <c r="O43" s="40">
        <v>0</v>
      </c>
      <c r="P43" s="39">
        <v>520</v>
      </c>
      <c r="Q43" s="43">
        <v>0.88235294117647056</v>
      </c>
      <c r="R43" s="43">
        <v>0.61176470588235299</v>
      </c>
      <c r="S43" s="26"/>
      <c r="T43" s="14"/>
      <c r="U43" s="14"/>
    </row>
    <row r="44" spans="2:21" s="15" customFormat="1" ht="15" customHeight="1" x14ac:dyDescent="0.2">
      <c r="B44" s="26" t="s">
        <v>47</v>
      </c>
      <c r="C44" s="27" t="s">
        <v>40</v>
      </c>
      <c r="D44" s="27" t="s">
        <v>72</v>
      </c>
      <c r="E44" s="39">
        <v>300</v>
      </c>
      <c r="F44" s="40">
        <v>250</v>
      </c>
      <c r="G44" s="44">
        <v>50</v>
      </c>
      <c r="H44" s="45">
        <v>100</v>
      </c>
      <c r="I44" s="45">
        <v>0</v>
      </c>
      <c r="J44" s="45">
        <v>0</v>
      </c>
      <c r="K44" s="45">
        <v>0</v>
      </c>
      <c r="L44" s="45">
        <v>0</v>
      </c>
      <c r="M44" s="42">
        <f t="shared" si="9"/>
        <v>150</v>
      </c>
      <c r="N44" s="40">
        <v>0</v>
      </c>
      <c r="O44" s="40">
        <v>0</v>
      </c>
      <c r="P44" s="39">
        <v>150</v>
      </c>
      <c r="Q44" s="43">
        <v>0.83333333333333337</v>
      </c>
      <c r="R44" s="43">
        <v>0.5</v>
      </c>
      <c r="S44" s="26"/>
      <c r="T44" s="14"/>
      <c r="U44" s="14"/>
    </row>
    <row r="45" spans="2:21" s="15" customFormat="1" ht="15" customHeight="1" x14ac:dyDescent="0.2">
      <c r="B45" s="26" t="s">
        <v>47</v>
      </c>
      <c r="C45" s="27" t="s">
        <v>40</v>
      </c>
      <c r="D45" s="27" t="s">
        <v>73</v>
      </c>
      <c r="E45" s="39">
        <v>650</v>
      </c>
      <c r="F45" s="40">
        <v>500</v>
      </c>
      <c r="G45" s="44">
        <v>0</v>
      </c>
      <c r="H45" s="45">
        <v>363</v>
      </c>
      <c r="I45" s="45">
        <v>0</v>
      </c>
      <c r="J45" s="45">
        <v>0</v>
      </c>
      <c r="K45" s="45">
        <v>0</v>
      </c>
      <c r="L45" s="45">
        <v>0</v>
      </c>
      <c r="M45" s="42">
        <f t="shared" si="9"/>
        <v>363</v>
      </c>
      <c r="N45" s="40">
        <v>0</v>
      </c>
      <c r="O45" s="40">
        <v>0</v>
      </c>
      <c r="P45" s="39">
        <v>363</v>
      </c>
      <c r="Q45" s="43">
        <v>1</v>
      </c>
      <c r="R45" s="43">
        <v>0.55846153846153845</v>
      </c>
      <c r="S45" s="26"/>
      <c r="T45" s="14"/>
      <c r="U45" s="14"/>
    </row>
    <row r="46" spans="2:21" s="15" customFormat="1" ht="15" customHeight="1" x14ac:dyDescent="0.2">
      <c r="B46" s="26" t="s">
        <v>47</v>
      </c>
      <c r="C46" s="27" t="s">
        <v>40</v>
      </c>
      <c r="D46" s="27" t="s">
        <v>74</v>
      </c>
      <c r="E46" s="39">
        <v>300</v>
      </c>
      <c r="F46" s="40">
        <v>250</v>
      </c>
      <c r="G46" s="44">
        <v>90</v>
      </c>
      <c r="H46" s="45">
        <v>110</v>
      </c>
      <c r="I46" s="45">
        <v>0</v>
      </c>
      <c r="J46" s="45">
        <v>0</v>
      </c>
      <c r="K46" s="45">
        <v>0</v>
      </c>
      <c r="L46" s="45">
        <v>0</v>
      </c>
      <c r="M46" s="42">
        <f t="shared" si="9"/>
        <v>200</v>
      </c>
      <c r="N46" s="40">
        <v>0</v>
      </c>
      <c r="O46" s="40">
        <v>0</v>
      </c>
      <c r="P46" s="39">
        <v>200</v>
      </c>
      <c r="Q46" s="43">
        <v>0.8571428571428571</v>
      </c>
      <c r="R46" s="43">
        <v>0.5714285714285714</v>
      </c>
      <c r="S46" s="26"/>
      <c r="T46" s="14"/>
      <c r="U46" s="14"/>
    </row>
    <row r="47" spans="2:21" s="15" customFormat="1" ht="15" customHeight="1" x14ac:dyDescent="0.2">
      <c r="B47" s="26" t="s">
        <v>47</v>
      </c>
      <c r="C47" s="27" t="s">
        <v>40</v>
      </c>
      <c r="D47" s="27" t="s">
        <v>75</v>
      </c>
      <c r="E47" s="39">
        <v>500</v>
      </c>
      <c r="F47" s="40">
        <v>450</v>
      </c>
      <c r="G47" s="44">
        <v>100</v>
      </c>
      <c r="H47" s="45">
        <v>305</v>
      </c>
      <c r="I47" s="45">
        <v>0</v>
      </c>
      <c r="J47" s="45">
        <v>0</v>
      </c>
      <c r="K47" s="45">
        <v>0</v>
      </c>
      <c r="L47" s="45">
        <v>0</v>
      </c>
      <c r="M47" s="42">
        <f t="shared" si="9"/>
        <v>405</v>
      </c>
      <c r="N47" s="40">
        <v>0</v>
      </c>
      <c r="O47" s="40">
        <v>0</v>
      </c>
      <c r="P47" s="39">
        <v>405</v>
      </c>
      <c r="Q47" s="43">
        <v>0.8545454545454545</v>
      </c>
      <c r="R47" s="43">
        <v>0.73636363636363633</v>
      </c>
      <c r="S47" s="26"/>
      <c r="T47" s="14"/>
      <c r="U47" s="14"/>
    </row>
    <row r="48" spans="2:21" s="15" customFormat="1" ht="15" customHeight="1" x14ac:dyDescent="0.2">
      <c r="B48" s="26" t="s">
        <v>47</v>
      </c>
      <c r="C48" s="27" t="s">
        <v>40</v>
      </c>
      <c r="D48" s="27" t="s">
        <v>76</v>
      </c>
      <c r="E48" s="39">
        <v>350</v>
      </c>
      <c r="F48" s="40">
        <v>320</v>
      </c>
      <c r="G48" s="44">
        <v>161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2">
        <f t="shared" si="9"/>
        <v>161</v>
      </c>
      <c r="N48" s="40">
        <v>0</v>
      </c>
      <c r="O48" s="40">
        <v>0</v>
      </c>
      <c r="P48" s="39">
        <v>161</v>
      </c>
      <c r="Q48" s="43">
        <v>0.91428571428571426</v>
      </c>
      <c r="R48" s="43">
        <v>0.46</v>
      </c>
      <c r="S48" s="26"/>
      <c r="T48" s="14"/>
      <c r="U48" s="14"/>
    </row>
    <row r="49" spans="2:21" s="15" customFormat="1" ht="15" customHeight="1" x14ac:dyDescent="0.2">
      <c r="B49" s="26" t="s">
        <v>47</v>
      </c>
      <c r="C49" s="27" t="s">
        <v>40</v>
      </c>
      <c r="D49" s="27" t="s">
        <v>77</v>
      </c>
      <c r="E49" s="39">
        <v>250</v>
      </c>
      <c r="F49" s="40">
        <v>250</v>
      </c>
      <c r="G49" s="44">
        <v>173</v>
      </c>
      <c r="H49" s="45">
        <v>51</v>
      </c>
      <c r="I49" s="45">
        <v>0</v>
      </c>
      <c r="J49" s="45">
        <v>0</v>
      </c>
      <c r="K49" s="45">
        <v>0</v>
      </c>
      <c r="L49" s="45">
        <v>0</v>
      </c>
      <c r="M49" s="42">
        <f t="shared" si="9"/>
        <v>224</v>
      </c>
      <c r="N49" s="40">
        <v>0</v>
      </c>
      <c r="O49" s="40">
        <v>0</v>
      </c>
      <c r="P49" s="39">
        <v>224</v>
      </c>
      <c r="Q49" s="43">
        <v>1</v>
      </c>
      <c r="R49" s="43">
        <v>0.89600000000000002</v>
      </c>
      <c r="S49" s="26"/>
      <c r="T49" s="14"/>
      <c r="U49" s="14"/>
    </row>
    <row r="50" spans="2:21" s="15" customFormat="1" ht="18.75" customHeight="1" x14ac:dyDescent="0.2">
      <c r="B50" s="16" t="s">
        <v>23</v>
      </c>
      <c r="C50" s="17"/>
      <c r="D50" s="17"/>
      <c r="E50" s="18">
        <f t="shared" ref="E50:L50" si="10">SUM(E22:E49)</f>
        <v>15856</v>
      </c>
      <c r="F50" s="18">
        <f t="shared" si="10"/>
        <v>13289</v>
      </c>
      <c r="G50" s="18">
        <f t="shared" si="10"/>
        <v>2241</v>
      </c>
      <c r="H50" s="18">
        <f t="shared" si="10"/>
        <v>7051</v>
      </c>
      <c r="I50" s="18">
        <f t="shared" si="10"/>
        <v>206</v>
      </c>
      <c r="J50" s="18">
        <f t="shared" si="10"/>
        <v>35</v>
      </c>
      <c r="K50" s="18">
        <f t="shared" si="10"/>
        <v>0</v>
      </c>
      <c r="L50" s="18">
        <f t="shared" si="10"/>
        <v>0</v>
      </c>
      <c r="M50" s="18">
        <f t="shared" si="1"/>
        <v>9533</v>
      </c>
      <c r="N50" s="18">
        <f>+SUM(N22:N49)</f>
        <v>0</v>
      </c>
      <c r="O50" s="18">
        <f>+SUM(O22:O49)</f>
        <v>0</v>
      </c>
      <c r="P50" s="46">
        <f>+SUM(P22:P49)</f>
        <v>9533</v>
      </c>
      <c r="Q50" s="25">
        <f>IFERROR(F50/E50,0)</f>
        <v>0.8381054490413723</v>
      </c>
      <c r="R50" s="25">
        <f>+IFERROR(M50/E50,0)</f>
        <v>0.60122351160443999</v>
      </c>
      <c r="S50" s="17"/>
      <c r="T50" s="14"/>
      <c r="U50" s="14"/>
    </row>
    <row r="51" spans="2:21" s="15" customFormat="1" ht="15" customHeight="1" x14ac:dyDescent="0.2">
      <c r="B51" s="26" t="s">
        <v>78</v>
      </c>
      <c r="C51" s="26" t="s">
        <v>33</v>
      </c>
      <c r="D51" s="35" t="s">
        <v>79</v>
      </c>
      <c r="E51" s="29">
        <v>4746</v>
      </c>
      <c r="F51" s="29">
        <v>4524</v>
      </c>
      <c r="G51" s="29">
        <v>3161</v>
      </c>
      <c r="H51" s="29">
        <v>779</v>
      </c>
      <c r="I51" s="29">
        <v>28</v>
      </c>
      <c r="J51" s="29">
        <v>0</v>
      </c>
      <c r="K51" s="29">
        <v>0</v>
      </c>
      <c r="L51" s="29">
        <v>0</v>
      </c>
      <c r="M51" s="47">
        <f>SUM(G51:L51)</f>
        <v>3968</v>
      </c>
      <c r="N51" s="47">
        <v>2</v>
      </c>
      <c r="O51" s="48">
        <v>0</v>
      </c>
      <c r="P51" s="48">
        <f>SUM(M51:O51)</f>
        <v>3970</v>
      </c>
      <c r="Q51" s="43">
        <v>0.95322376738305947</v>
      </c>
      <c r="R51" s="43">
        <v>0.79582806573957021</v>
      </c>
      <c r="S51" s="49"/>
      <c r="T51" s="14"/>
      <c r="U51" s="14"/>
    </row>
    <row r="52" spans="2:21" s="15" customFormat="1" ht="15" customHeight="1" x14ac:dyDescent="0.2">
      <c r="B52" s="26" t="s">
        <v>78</v>
      </c>
      <c r="C52" s="26" t="s">
        <v>33</v>
      </c>
      <c r="D52" s="35" t="s">
        <v>80</v>
      </c>
      <c r="E52" s="29">
        <v>5481</v>
      </c>
      <c r="F52" s="29">
        <v>5303</v>
      </c>
      <c r="G52" s="29">
        <v>2439</v>
      </c>
      <c r="H52" s="29">
        <v>1201</v>
      </c>
      <c r="I52" s="29">
        <v>116</v>
      </c>
      <c r="J52" s="29">
        <v>0</v>
      </c>
      <c r="K52" s="29">
        <v>0</v>
      </c>
      <c r="L52" s="29">
        <v>0</v>
      </c>
      <c r="M52" s="47">
        <f t="shared" ref="M52:M58" si="11">SUM(G52:L52)</f>
        <v>3756</v>
      </c>
      <c r="N52" s="47">
        <v>2</v>
      </c>
      <c r="O52" s="48">
        <v>0</v>
      </c>
      <c r="P52" s="48">
        <f t="shared" ref="P52:P58" si="12">SUM(M52:O52)</f>
        <v>3758</v>
      </c>
      <c r="Q52" s="43">
        <v>0.96752417442072614</v>
      </c>
      <c r="R52" s="43">
        <v>0.6730523627075351</v>
      </c>
      <c r="S52" s="49"/>
      <c r="T52" s="14"/>
      <c r="U52" s="14"/>
    </row>
    <row r="53" spans="2:21" s="15" customFormat="1" ht="15" customHeight="1" x14ac:dyDescent="0.2">
      <c r="B53" s="26" t="s">
        <v>78</v>
      </c>
      <c r="C53" s="26" t="s">
        <v>33</v>
      </c>
      <c r="D53" s="35" t="s">
        <v>81</v>
      </c>
      <c r="E53" s="29">
        <v>740</v>
      </c>
      <c r="F53" s="29">
        <v>667</v>
      </c>
      <c r="G53" s="29">
        <v>464</v>
      </c>
      <c r="H53" s="29">
        <v>188</v>
      </c>
      <c r="I53" s="29">
        <v>0</v>
      </c>
      <c r="J53" s="29">
        <v>0</v>
      </c>
      <c r="K53" s="29">
        <v>0</v>
      </c>
      <c r="L53" s="29">
        <v>0</v>
      </c>
      <c r="M53" s="47">
        <f t="shared" si="11"/>
        <v>652</v>
      </c>
      <c r="N53" s="47">
        <v>0</v>
      </c>
      <c r="O53" s="48">
        <v>0</v>
      </c>
      <c r="P53" s="48">
        <f t="shared" si="12"/>
        <v>652</v>
      </c>
      <c r="Q53" s="43">
        <v>0.90135135135135136</v>
      </c>
      <c r="R53" s="43">
        <v>0.62567567567567572</v>
      </c>
      <c r="S53" s="49"/>
      <c r="T53" s="14"/>
      <c r="U53" s="14"/>
    </row>
    <row r="54" spans="2:21" s="15" customFormat="1" ht="15" customHeight="1" x14ac:dyDescent="0.2">
      <c r="B54" s="26" t="s">
        <v>78</v>
      </c>
      <c r="C54" s="26" t="s">
        <v>33</v>
      </c>
      <c r="D54" s="35" t="s">
        <v>82</v>
      </c>
      <c r="E54" s="29">
        <v>967</v>
      </c>
      <c r="F54" s="29">
        <v>950</v>
      </c>
      <c r="G54" s="29">
        <v>463</v>
      </c>
      <c r="H54" s="29">
        <v>171</v>
      </c>
      <c r="I54" s="29">
        <v>0</v>
      </c>
      <c r="J54" s="29">
        <v>0</v>
      </c>
      <c r="K54" s="29">
        <v>0</v>
      </c>
      <c r="L54" s="29">
        <v>0</v>
      </c>
      <c r="M54" s="47">
        <f t="shared" si="11"/>
        <v>634</v>
      </c>
      <c r="N54" s="47">
        <v>0</v>
      </c>
      <c r="O54" s="48">
        <v>0</v>
      </c>
      <c r="P54" s="48">
        <f t="shared" si="12"/>
        <v>634</v>
      </c>
      <c r="Q54" s="43">
        <v>0.9824198552223371</v>
      </c>
      <c r="R54" s="43">
        <v>0.57083764219234745</v>
      </c>
      <c r="S54" s="49"/>
      <c r="T54" s="14"/>
      <c r="U54" s="14"/>
    </row>
    <row r="55" spans="2:21" s="15" customFormat="1" ht="15" customHeight="1" x14ac:dyDescent="0.2">
      <c r="B55" s="26" t="s">
        <v>78</v>
      </c>
      <c r="C55" s="26" t="s">
        <v>33</v>
      </c>
      <c r="D55" s="35" t="s">
        <v>83</v>
      </c>
      <c r="E55" s="29">
        <v>1036</v>
      </c>
      <c r="F55" s="29">
        <v>1019</v>
      </c>
      <c r="G55" s="29">
        <v>681</v>
      </c>
      <c r="H55" s="29">
        <v>133</v>
      </c>
      <c r="I55" s="29">
        <v>1</v>
      </c>
      <c r="J55" s="29">
        <v>0</v>
      </c>
      <c r="K55" s="29">
        <v>0</v>
      </c>
      <c r="L55" s="29">
        <v>0</v>
      </c>
      <c r="M55" s="47">
        <f t="shared" si="11"/>
        <v>815</v>
      </c>
      <c r="N55" s="47">
        <v>1</v>
      </c>
      <c r="O55" s="48">
        <v>0</v>
      </c>
      <c r="P55" s="48">
        <f t="shared" si="12"/>
        <v>816</v>
      </c>
      <c r="Q55" s="43">
        <v>0.98359073359073357</v>
      </c>
      <c r="R55" s="43">
        <v>0.78378378378378377</v>
      </c>
      <c r="S55" s="49"/>
      <c r="T55" s="14"/>
      <c r="U55" s="14"/>
    </row>
    <row r="56" spans="2:21" s="15" customFormat="1" ht="15" customHeight="1" x14ac:dyDescent="0.2">
      <c r="B56" s="26" t="s">
        <v>78</v>
      </c>
      <c r="C56" s="26" t="s">
        <v>33</v>
      </c>
      <c r="D56" s="35" t="s">
        <v>84</v>
      </c>
      <c r="E56" s="29">
        <v>1094</v>
      </c>
      <c r="F56" s="29">
        <v>1033</v>
      </c>
      <c r="G56" s="29">
        <v>962</v>
      </c>
      <c r="H56" s="29">
        <v>103</v>
      </c>
      <c r="I56" s="29">
        <v>0</v>
      </c>
      <c r="J56" s="29">
        <v>0</v>
      </c>
      <c r="K56" s="29">
        <v>0</v>
      </c>
      <c r="L56" s="29">
        <v>0</v>
      </c>
      <c r="M56" s="47">
        <f t="shared" si="11"/>
        <v>1065</v>
      </c>
      <c r="N56" s="47">
        <v>2</v>
      </c>
      <c r="O56" s="48">
        <v>0</v>
      </c>
      <c r="P56" s="48">
        <f t="shared" si="12"/>
        <v>1067</v>
      </c>
      <c r="Q56" s="43">
        <v>0.89853747714808041</v>
      </c>
      <c r="R56" s="43">
        <v>0.9579524680073126</v>
      </c>
      <c r="S56" s="49"/>
      <c r="T56" s="14"/>
      <c r="U56" s="14"/>
    </row>
    <row r="57" spans="2:21" s="15" customFormat="1" ht="15" customHeight="1" x14ac:dyDescent="0.2">
      <c r="B57" s="26" t="s">
        <v>78</v>
      </c>
      <c r="C57" s="26" t="s">
        <v>33</v>
      </c>
      <c r="D57" s="35" t="s">
        <v>85</v>
      </c>
      <c r="E57" s="29">
        <v>919</v>
      </c>
      <c r="F57" s="29">
        <v>863</v>
      </c>
      <c r="G57" s="29">
        <v>595</v>
      </c>
      <c r="H57" s="29">
        <v>220</v>
      </c>
      <c r="I57" s="29">
        <v>0</v>
      </c>
      <c r="J57" s="29">
        <v>0</v>
      </c>
      <c r="K57" s="29">
        <v>0</v>
      </c>
      <c r="L57" s="29">
        <v>0</v>
      </c>
      <c r="M57" s="47">
        <f t="shared" si="11"/>
        <v>815</v>
      </c>
      <c r="N57" s="47">
        <v>0</v>
      </c>
      <c r="O57" s="48">
        <v>0</v>
      </c>
      <c r="P57" s="48">
        <f t="shared" si="12"/>
        <v>815</v>
      </c>
      <c r="Q57" s="43">
        <v>0.93906420021762782</v>
      </c>
      <c r="R57" s="43">
        <v>0.8857453754080522</v>
      </c>
      <c r="S57" s="49"/>
      <c r="T57" s="14"/>
      <c r="U57" s="14"/>
    </row>
    <row r="58" spans="2:21" s="15" customFormat="1" ht="15" customHeight="1" x14ac:dyDescent="0.2">
      <c r="B58" s="26" t="s">
        <v>78</v>
      </c>
      <c r="C58" s="26" t="s">
        <v>33</v>
      </c>
      <c r="D58" s="35" t="s">
        <v>86</v>
      </c>
      <c r="E58" s="29">
        <v>914</v>
      </c>
      <c r="F58" s="29">
        <v>910</v>
      </c>
      <c r="G58" s="29">
        <v>860</v>
      </c>
      <c r="H58" s="29">
        <v>1</v>
      </c>
      <c r="I58" s="29">
        <v>0</v>
      </c>
      <c r="J58" s="29">
        <v>0</v>
      </c>
      <c r="K58" s="29">
        <v>0</v>
      </c>
      <c r="L58" s="29">
        <v>0</v>
      </c>
      <c r="M58" s="47">
        <f t="shared" si="11"/>
        <v>861</v>
      </c>
      <c r="N58" s="26">
        <v>0</v>
      </c>
      <c r="O58" s="45">
        <v>0</v>
      </c>
      <c r="P58" s="48">
        <f t="shared" si="12"/>
        <v>861</v>
      </c>
      <c r="Q58" s="43">
        <v>0.99562363238512031</v>
      </c>
      <c r="R58" s="43">
        <v>0.94091903719912473</v>
      </c>
      <c r="S58" s="28"/>
      <c r="T58" s="14"/>
      <c r="U58" s="14"/>
    </row>
    <row r="59" spans="2:21" s="15" customFormat="1" ht="15" customHeight="1" x14ac:dyDescent="0.2">
      <c r="B59" s="16" t="s">
        <v>23</v>
      </c>
      <c r="C59" s="17"/>
      <c r="D59" s="17"/>
      <c r="E59" s="18">
        <f>+SUM(E51:E58)</f>
        <v>15897</v>
      </c>
      <c r="F59" s="18">
        <f t="shared" ref="F59:L59" si="13">+SUM(F51:F58)</f>
        <v>15269</v>
      </c>
      <c r="G59" s="18">
        <f t="shared" si="13"/>
        <v>9625</v>
      </c>
      <c r="H59" s="18">
        <f t="shared" si="13"/>
        <v>2796</v>
      </c>
      <c r="I59" s="18">
        <f t="shared" si="13"/>
        <v>145</v>
      </c>
      <c r="J59" s="18">
        <f t="shared" si="13"/>
        <v>0</v>
      </c>
      <c r="K59" s="18">
        <f t="shared" si="13"/>
        <v>0</v>
      </c>
      <c r="L59" s="18">
        <f t="shared" si="13"/>
        <v>0</v>
      </c>
      <c r="M59" s="18">
        <f t="shared" si="1"/>
        <v>12566</v>
      </c>
      <c r="N59" s="18">
        <f>+SUM(N51:N58)</f>
        <v>7</v>
      </c>
      <c r="O59" s="18">
        <f>+SUM(O51:O58)</f>
        <v>0</v>
      </c>
      <c r="P59" s="18">
        <f>+SUM(P51:P58)</f>
        <v>12573</v>
      </c>
      <c r="Q59" s="19">
        <f>IFERROR(F59/E59,0)</f>
        <v>0.9604956910108825</v>
      </c>
      <c r="R59" s="19">
        <f>+IFERROR(M59/E59,0)</f>
        <v>0.79046360948606653</v>
      </c>
      <c r="S59" s="50"/>
      <c r="T59" s="14"/>
      <c r="U59" s="14"/>
    </row>
    <row r="60" spans="2:21" s="15" customFormat="1" ht="15" customHeight="1" x14ac:dyDescent="0.2">
      <c r="B60" s="26" t="s">
        <v>87</v>
      </c>
      <c r="C60" s="27" t="s">
        <v>88</v>
      </c>
      <c r="D60" s="27" t="s">
        <v>89</v>
      </c>
      <c r="E60" s="29">
        <v>6259</v>
      </c>
      <c r="F60" s="29">
        <v>1000</v>
      </c>
      <c r="G60" s="29">
        <v>245</v>
      </c>
      <c r="H60" s="29">
        <v>700</v>
      </c>
      <c r="I60" s="29">
        <v>1</v>
      </c>
      <c r="J60" s="29">
        <v>15</v>
      </c>
      <c r="K60" s="29">
        <v>0</v>
      </c>
      <c r="L60" s="29">
        <v>0</v>
      </c>
      <c r="M60" s="42">
        <f>SUM(G60:L60)</f>
        <v>961</v>
      </c>
      <c r="N60" s="29">
        <v>1</v>
      </c>
      <c r="O60" s="29">
        <v>0</v>
      </c>
      <c r="P60" s="31">
        <v>962</v>
      </c>
      <c r="Q60" s="32">
        <v>0.15976993129892955</v>
      </c>
      <c r="R60" s="32">
        <v>0.1535389039782713</v>
      </c>
      <c r="S60" s="28"/>
      <c r="T60" s="14"/>
      <c r="U60" s="14"/>
    </row>
    <row r="61" spans="2:21" s="15" customFormat="1" ht="15" customHeight="1" x14ac:dyDescent="0.2">
      <c r="B61" s="26" t="s">
        <v>87</v>
      </c>
      <c r="C61" s="27" t="s">
        <v>88</v>
      </c>
      <c r="D61" s="27" t="s">
        <v>90</v>
      </c>
      <c r="E61" s="29">
        <v>25094</v>
      </c>
      <c r="F61" s="29">
        <v>2500</v>
      </c>
      <c r="G61" s="29">
        <v>1770</v>
      </c>
      <c r="H61" s="29">
        <v>550</v>
      </c>
      <c r="I61" s="29">
        <v>8</v>
      </c>
      <c r="J61" s="29">
        <v>1</v>
      </c>
      <c r="K61" s="29">
        <v>0</v>
      </c>
      <c r="L61" s="29">
        <v>0</v>
      </c>
      <c r="M61" s="42">
        <f t="shared" ref="M61:M71" si="14">SUM(G61:L61)</f>
        <v>2329</v>
      </c>
      <c r="N61" s="29">
        <v>5</v>
      </c>
      <c r="O61" s="29">
        <v>0</v>
      </c>
      <c r="P61" s="31">
        <v>2334</v>
      </c>
      <c r="Q61" s="32">
        <v>9.9625408464174697E-2</v>
      </c>
      <c r="R61" s="32">
        <v>9.2811030525225158E-2</v>
      </c>
      <c r="S61" s="28"/>
      <c r="T61" s="14"/>
      <c r="U61" s="14"/>
    </row>
    <row r="62" spans="2:21" s="15" customFormat="1" ht="15" customHeight="1" x14ac:dyDescent="0.2">
      <c r="B62" s="26" t="s">
        <v>87</v>
      </c>
      <c r="C62" s="27" t="s">
        <v>88</v>
      </c>
      <c r="D62" s="27" t="s">
        <v>91</v>
      </c>
      <c r="E62" s="29">
        <v>33150</v>
      </c>
      <c r="F62" s="29">
        <v>2100</v>
      </c>
      <c r="G62" s="29">
        <v>951</v>
      </c>
      <c r="H62" s="29">
        <v>1155</v>
      </c>
      <c r="I62" s="29">
        <v>4</v>
      </c>
      <c r="J62" s="29">
        <v>4</v>
      </c>
      <c r="K62" s="29">
        <v>0</v>
      </c>
      <c r="L62" s="29">
        <v>0</v>
      </c>
      <c r="M62" s="42">
        <f t="shared" si="14"/>
        <v>2114</v>
      </c>
      <c r="N62" s="29">
        <v>0</v>
      </c>
      <c r="O62" s="29">
        <v>0</v>
      </c>
      <c r="P62" s="31">
        <v>2114</v>
      </c>
      <c r="Q62" s="32">
        <v>6.3348416289592757E-2</v>
      </c>
      <c r="R62" s="32">
        <v>6.377073906485671E-2</v>
      </c>
      <c r="S62" s="28"/>
      <c r="T62" s="14"/>
      <c r="U62" s="14"/>
    </row>
    <row r="63" spans="2:21" s="15" customFormat="1" ht="15" customHeight="1" x14ac:dyDescent="0.2">
      <c r="B63" s="26" t="s">
        <v>87</v>
      </c>
      <c r="C63" s="27" t="s">
        <v>92</v>
      </c>
      <c r="D63" s="27" t="s">
        <v>93</v>
      </c>
      <c r="E63" s="29">
        <v>38825</v>
      </c>
      <c r="F63" s="29">
        <v>2000</v>
      </c>
      <c r="G63" s="29">
        <v>1648</v>
      </c>
      <c r="H63" s="29">
        <v>426</v>
      </c>
      <c r="I63" s="29">
        <v>11</v>
      </c>
      <c r="J63" s="29">
        <v>0</v>
      </c>
      <c r="K63" s="29">
        <v>0</v>
      </c>
      <c r="L63" s="29">
        <v>0</v>
      </c>
      <c r="M63" s="42">
        <f t="shared" si="14"/>
        <v>2085</v>
      </c>
      <c r="N63" s="29">
        <v>3</v>
      </c>
      <c r="O63" s="29">
        <v>0</v>
      </c>
      <c r="P63" s="31">
        <v>2088</v>
      </c>
      <c r="Q63" s="32">
        <v>5.1513200257565998E-2</v>
      </c>
      <c r="R63" s="32">
        <v>5.3702511268512554E-2</v>
      </c>
      <c r="S63" s="28"/>
      <c r="T63" s="14"/>
      <c r="U63" s="14"/>
    </row>
    <row r="64" spans="2:21" s="15" customFormat="1" ht="15" customHeight="1" x14ac:dyDescent="0.2">
      <c r="B64" s="26" t="s">
        <v>87</v>
      </c>
      <c r="C64" s="27" t="s">
        <v>92</v>
      </c>
      <c r="D64" s="27" t="s">
        <v>94</v>
      </c>
      <c r="E64" s="29">
        <v>17500</v>
      </c>
      <c r="F64" s="29">
        <v>1200</v>
      </c>
      <c r="G64" s="29">
        <v>284</v>
      </c>
      <c r="H64" s="29">
        <v>428</v>
      </c>
      <c r="I64" s="29">
        <v>28</v>
      </c>
      <c r="J64" s="29">
        <v>1</v>
      </c>
      <c r="K64" s="29">
        <v>0</v>
      </c>
      <c r="L64" s="29">
        <v>0</v>
      </c>
      <c r="M64" s="42">
        <f t="shared" si="14"/>
        <v>741</v>
      </c>
      <c r="N64" s="29">
        <v>12</v>
      </c>
      <c r="O64" s="29">
        <v>0</v>
      </c>
      <c r="P64" s="31">
        <v>753</v>
      </c>
      <c r="Q64" s="32">
        <v>6.8571428571428575E-2</v>
      </c>
      <c r="R64" s="32">
        <v>4.234285714285714E-2</v>
      </c>
      <c r="S64" s="28"/>
      <c r="T64" s="14"/>
      <c r="U64" s="14"/>
    </row>
    <row r="65" spans="2:21" s="15" customFormat="1" ht="15" customHeight="1" x14ac:dyDescent="0.2">
      <c r="B65" s="26" t="s">
        <v>87</v>
      </c>
      <c r="C65" s="27" t="s">
        <v>92</v>
      </c>
      <c r="D65" s="27" t="s">
        <v>95</v>
      </c>
      <c r="E65" s="29">
        <v>10822</v>
      </c>
      <c r="F65" s="29">
        <v>1500</v>
      </c>
      <c r="G65" s="29">
        <v>293</v>
      </c>
      <c r="H65" s="29">
        <v>688</v>
      </c>
      <c r="I65" s="29">
        <v>16</v>
      </c>
      <c r="J65" s="29">
        <v>0</v>
      </c>
      <c r="K65" s="29">
        <v>0</v>
      </c>
      <c r="L65" s="29">
        <v>0</v>
      </c>
      <c r="M65" s="42">
        <f t="shared" si="14"/>
        <v>997</v>
      </c>
      <c r="N65" s="29">
        <v>3</v>
      </c>
      <c r="O65" s="29">
        <v>0</v>
      </c>
      <c r="P65" s="31">
        <v>1000</v>
      </c>
      <c r="Q65" s="32">
        <v>0.13860654222879321</v>
      </c>
      <c r="R65" s="32">
        <v>9.2127148401404541E-2</v>
      </c>
      <c r="S65" s="28"/>
      <c r="T65" s="14"/>
      <c r="U65" s="14"/>
    </row>
    <row r="66" spans="2:21" s="15" customFormat="1" ht="15" customHeight="1" x14ac:dyDescent="0.2">
      <c r="B66" s="26" t="s">
        <v>87</v>
      </c>
      <c r="C66" s="27" t="s">
        <v>88</v>
      </c>
      <c r="D66" s="27" t="s">
        <v>96</v>
      </c>
      <c r="E66" s="29">
        <v>57273</v>
      </c>
      <c r="F66" s="29">
        <v>2000</v>
      </c>
      <c r="G66" s="29">
        <v>623</v>
      </c>
      <c r="H66" s="29">
        <v>970</v>
      </c>
      <c r="I66" s="29">
        <v>9</v>
      </c>
      <c r="J66" s="29">
        <v>3</v>
      </c>
      <c r="K66" s="29">
        <v>0</v>
      </c>
      <c r="L66" s="29">
        <v>0</v>
      </c>
      <c r="M66" s="42">
        <f t="shared" si="14"/>
        <v>1605</v>
      </c>
      <c r="N66" s="29">
        <v>0</v>
      </c>
      <c r="O66" s="29">
        <v>0</v>
      </c>
      <c r="P66" s="31">
        <v>1605</v>
      </c>
      <c r="Q66" s="32">
        <v>3.492046863268905E-2</v>
      </c>
      <c r="R66" s="32">
        <v>2.8023676077732963E-2</v>
      </c>
      <c r="S66" s="28"/>
      <c r="T66" s="14"/>
      <c r="U66" s="14"/>
    </row>
    <row r="67" spans="2:21" s="15" customFormat="1" ht="15" customHeight="1" x14ac:dyDescent="0.2">
      <c r="B67" s="26" t="s">
        <v>87</v>
      </c>
      <c r="C67" s="27" t="s">
        <v>88</v>
      </c>
      <c r="D67" s="27" t="s">
        <v>97</v>
      </c>
      <c r="E67" s="29">
        <v>31866</v>
      </c>
      <c r="F67" s="29">
        <v>1200</v>
      </c>
      <c r="G67" s="29">
        <v>125</v>
      </c>
      <c r="H67" s="29">
        <v>152</v>
      </c>
      <c r="I67" s="29">
        <v>0</v>
      </c>
      <c r="J67" s="29">
        <v>0</v>
      </c>
      <c r="K67" s="29">
        <v>0</v>
      </c>
      <c r="L67" s="29">
        <v>0</v>
      </c>
      <c r="M67" s="42">
        <f t="shared" si="14"/>
        <v>277</v>
      </c>
      <c r="N67" s="29">
        <v>0</v>
      </c>
      <c r="O67" s="29">
        <v>0</v>
      </c>
      <c r="P67" s="31">
        <v>277</v>
      </c>
      <c r="Q67" s="32">
        <v>3.7657691583505931E-2</v>
      </c>
      <c r="R67" s="32">
        <v>8.6926504738592866E-3</v>
      </c>
      <c r="S67" s="28"/>
      <c r="T67" s="14"/>
      <c r="U67" s="14"/>
    </row>
    <row r="68" spans="2:21" s="15" customFormat="1" ht="15" customHeight="1" x14ac:dyDescent="0.2">
      <c r="B68" s="26" t="s">
        <v>87</v>
      </c>
      <c r="C68" s="27" t="s">
        <v>92</v>
      </c>
      <c r="D68" s="27" t="s">
        <v>98</v>
      </c>
      <c r="E68" s="29">
        <v>6440</v>
      </c>
      <c r="F68" s="29">
        <v>1100</v>
      </c>
      <c r="G68" s="29">
        <v>156</v>
      </c>
      <c r="H68" s="29">
        <v>377</v>
      </c>
      <c r="I68" s="29">
        <v>13</v>
      </c>
      <c r="J68" s="29">
        <v>0</v>
      </c>
      <c r="K68" s="29">
        <v>0</v>
      </c>
      <c r="L68" s="29">
        <v>0</v>
      </c>
      <c r="M68" s="42">
        <f t="shared" si="14"/>
        <v>546</v>
      </c>
      <c r="N68" s="29">
        <v>0</v>
      </c>
      <c r="O68" s="29">
        <v>0</v>
      </c>
      <c r="P68" s="31">
        <v>546</v>
      </c>
      <c r="Q68" s="32">
        <v>0.17080745341614906</v>
      </c>
      <c r="R68" s="32">
        <v>8.478260869565217E-2</v>
      </c>
      <c r="S68" s="28"/>
      <c r="T68" s="14"/>
      <c r="U68" s="14"/>
    </row>
    <row r="69" spans="2:21" s="15" customFormat="1" ht="15" customHeight="1" x14ac:dyDescent="0.2">
      <c r="B69" s="26" t="s">
        <v>87</v>
      </c>
      <c r="C69" s="27" t="s">
        <v>92</v>
      </c>
      <c r="D69" s="27" t="s">
        <v>99</v>
      </c>
      <c r="E69" s="29">
        <v>11069</v>
      </c>
      <c r="F69" s="29">
        <v>1000</v>
      </c>
      <c r="G69" s="29">
        <v>391</v>
      </c>
      <c r="H69" s="29">
        <v>494</v>
      </c>
      <c r="I69" s="29">
        <v>57</v>
      </c>
      <c r="J69" s="29">
        <v>0</v>
      </c>
      <c r="K69" s="29">
        <v>0</v>
      </c>
      <c r="L69" s="29">
        <v>0</v>
      </c>
      <c r="M69" s="42">
        <f t="shared" si="14"/>
        <v>942</v>
      </c>
      <c r="N69" s="29">
        <v>0</v>
      </c>
      <c r="O69" s="29">
        <v>0</v>
      </c>
      <c r="P69" s="31">
        <v>942</v>
      </c>
      <c r="Q69" s="32">
        <v>9.0342397687234621E-2</v>
      </c>
      <c r="R69" s="32">
        <v>8.5102538621375012E-2</v>
      </c>
      <c r="S69" s="28"/>
      <c r="T69" s="14"/>
      <c r="U69" s="14"/>
    </row>
    <row r="70" spans="2:21" s="15" customFormat="1" ht="15" customHeight="1" x14ac:dyDescent="0.2">
      <c r="B70" s="26" t="s">
        <v>87</v>
      </c>
      <c r="C70" s="27" t="s">
        <v>88</v>
      </c>
      <c r="D70" s="27" t="s">
        <v>100</v>
      </c>
      <c r="E70" s="29">
        <v>29296</v>
      </c>
      <c r="F70" s="29">
        <v>1000</v>
      </c>
      <c r="G70" s="29">
        <v>19</v>
      </c>
      <c r="H70" s="29">
        <v>241</v>
      </c>
      <c r="I70" s="29">
        <v>1</v>
      </c>
      <c r="J70" s="29">
        <v>0</v>
      </c>
      <c r="K70" s="29">
        <v>0</v>
      </c>
      <c r="L70" s="29">
        <v>0</v>
      </c>
      <c r="M70" s="42">
        <f t="shared" si="14"/>
        <v>261</v>
      </c>
      <c r="N70" s="29">
        <v>0</v>
      </c>
      <c r="O70" s="29">
        <v>0</v>
      </c>
      <c r="P70" s="31">
        <v>261</v>
      </c>
      <c r="Q70" s="32">
        <v>3.4134352812670674E-2</v>
      </c>
      <c r="R70" s="32">
        <v>8.9090660841070462E-3</v>
      </c>
      <c r="S70" s="28"/>
      <c r="T70" s="14"/>
      <c r="U70" s="14"/>
    </row>
    <row r="71" spans="2:21" s="15" customFormat="1" ht="15" customHeight="1" x14ac:dyDescent="0.2">
      <c r="B71" s="26" t="s">
        <v>87</v>
      </c>
      <c r="C71" s="27" t="s">
        <v>88</v>
      </c>
      <c r="D71" s="27" t="s">
        <v>101</v>
      </c>
      <c r="E71" s="29">
        <v>14970</v>
      </c>
      <c r="F71" s="29">
        <v>1000</v>
      </c>
      <c r="G71" s="29">
        <v>301</v>
      </c>
      <c r="H71" s="29">
        <v>0</v>
      </c>
      <c r="I71" s="29">
        <v>0</v>
      </c>
      <c r="J71" s="29">
        <v>1</v>
      </c>
      <c r="K71" s="29">
        <v>0</v>
      </c>
      <c r="L71" s="29">
        <v>0</v>
      </c>
      <c r="M71" s="42">
        <f t="shared" si="14"/>
        <v>302</v>
      </c>
      <c r="N71" s="29">
        <v>0</v>
      </c>
      <c r="O71" s="29">
        <v>0</v>
      </c>
      <c r="P71" s="31">
        <v>302</v>
      </c>
      <c r="Q71" s="32">
        <v>6.6800267201068811E-2</v>
      </c>
      <c r="R71" s="32">
        <v>2.0173680694722779E-2</v>
      </c>
      <c r="S71" s="28"/>
      <c r="T71" s="14"/>
      <c r="U71" s="14"/>
    </row>
    <row r="72" spans="2:21" s="15" customFormat="1" ht="15" customHeight="1" x14ac:dyDescent="0.2">
      <c r="B72" s="16" t="s">
        <v>23</v>
      </c>
      <c r="C72" s="17"/>
      <c r="D72" s="17"/>
      <c r="E72" s="18">
        <f>+SUM(E60:E71)</f>
        <v>282564</v>
      </c>
      <c r="F72" s="18">
        <f t="shared" ref="F72:L72" si="15">+SUM(F60:F71)</f>
        <v>17600</v>
      </c>
      <c r="G72" s="18">
        <f t="shared" si="15"/>
        <v>6806</v>
      </c>
      <c r="H72" s="18">
        <f t="shared" si="15"/>
        <v>6181</v>
      </c>
      <c r="I72" s="18">
        <f t="shared" si="15"/>
        <v>148</v>
      </c>
      <c r="J72" s="18">
        <f t="shared" si="15"/>
        <v>25</v>
      </c>
      <c r="K72" s="18">
        <f t="shared" si="15"/>
        <v>0</v>
      </c>
      <c r="L72" s="18">
        <f t="shared" si="15"/>
        <v>0</v>
      </c>
      <c r="M72" s="18">
        <f t="shared" si="1"/>
        <v>13160</v>
      </c>
      <c r="N72" s="18">
        <f t="shared" ref="N72:O72" si="16">+SUM(N60:N71)</f>
        <v>24</v>
      </c>
      <c r="O72" s="18">
        <f t="shared" si="16"/>
        <v>0</v>
      </c>
      <c r="P72" s="18">
        <f>M72+N72+O72</f>
        <v>13184</v>
      </c>
      <c r="Q72" s="19">
        <f>IFERROR(F72/E72,0)</f>
        <v>6.2286773969790918E-2</v>
      </c>
      <c r="R72" s="19">
        <f>+IFERROR(M72/E72,0)</f>
        <v>4.6573519627411845E-2</v>
      </c>
      <c r="S72" s="50"/>
      <c r="T72" s="14"/>
      <c r="U72" s="14"/>
    </row>
    <row r="73" spans="2:21" s="15" customFormat="1" ht="15" customHeight="1" x14ac:dyDescent="0.2">
      <c r="B73" s="20" t="s">
        <v>102</v>
      </c>
      <c r="C73" s="20" t="s">
        <v>103</v>
      </c>
      <c r="D73" s="20" t="s">
        <v>64</v>
      </c>
      <c r="E73" s="10">
        <v>417</v>
      </c>
      <c r="F73" s="10">
        <v>401</v>
      </c>
      <c r="G73" s="10">
        <v>45</v>
      </c>
      <c r="H73" s="10">
        <v>222</v>
      </c>
      <c r="I73" s="10">
        <v>14</v>
      </c>
      <c r="J73" s="10">
        <v>0</v>
      </c>
      <c r="K73" s="10">
        <v>0</v>
      </c>
      <c r="L73" s="10">
        <v>0</v>
      </c>
      <c r="M73" s="11">
        <v>281</v>
      </c>
      <c r="N73" s="10">
        <v>5</v>
      </c>
      <c r="O73" s="10">
        <v>4</v>
      </c>
      <c r="P73" s="12">
        <v>290</v>
      </c>
      <c r="Q73" s="13">
        <v>0.9616306954436451</v>
      </c>
      <c r="R73" s="13">
        <v>0.67386091127098324</v>
      </c>
      <c r="S73" s="51" t="s">
        <v>104</v>
      </c>
      <c r="T73" s="14"/>
      <c r="U73" s="14"/>
    </row>
    <row r="74" spans="2:21" s="15" customFormat="1" ht="15" customHeight="1" x14ac:dyDescent="0.2">
      <c r="B74" s="20" t="s">
        <v>102</v>
      </c>
      <c r="C74" s="20" t="s">
        <v>103</v>
      </c>
      <c r="D74" s="20" t="s">
        <v>105</v>
      </c>
      <c r="E74" s="10">
        <v>1000</v>
      </c>
      <c r="F74" s="10">
        <v>1000</v>
      </c>
      <c r="G74" s="10">
        <v>629</v>
      </c>
      <c r="H74" s="10">
        <v>338</v>
      </c>
      <c r="I74" s="10">
        <v>42</v>
      </c>
      <c r="J74" s="10">
        <v>0</v>
      </c>
      <c r="K74" s="10">
        <v>0</v>
      </c>
      <c r="L74" s="10">
        <v>0</v>
      </c>
      <c r="M74" s="11">
        <v>1009</v>
      </c>
      <c r="N74" s="10">
        <v>10</v>
      </c>
      <c r="O74" s="10">
        <v>1</v>
      </c>
      <c r="P74" s="12">
        <v>1020</v>
      </c>
      <c r="Q74" s="13">
        <v>1</v>
      </c>
      <c r="R74" s="13">
        <v>1.0089999999999999</v>
      </c>
      <c r="S74" s="51" t="s">
        <v>104</v>
      </c>
      <c r="T74" s="14"/>
      <c r="U74" s="14"/>
    </row>
    <row r="75" spans="2:21" s="15" customFormat="1" ht="15" customHeight="1" x14ac:dyDescent="0.2">
      <c r="B75" s="20" t="s">
        <v>102</v>
      </c>
      <c r="C75" s="20" t="s">
        <v>103</v>
      </c>
      <c r="D75" s="20" t="s">
        <v>106</v>
      </c>
      <c r="E75" s="10">
        <v>1550</v>
      </c>
      <c r="F75" s="10">
        <v>1550</v>
      </c>
      <c r="G75" s="10">
        <v>438</v>
      </c>
      <c r="H75" s="10">
        <v>679</v>
      </c>
      <c r="I75" s="10">
        <v>136</v>
      </c>
      <c r="J75" s="10">
        <v>0</v>
      </c>
      <c r="K75" s="10">
        <v>0</v>
      </c>
      <c r="L75" s="10">
        <v>0</v>
      </c>
      <c r="M75" s="11">
        <v>1253</v>
      </c>
      <c r="N75" s="10">
        <v>9</v>
      </c>
      <c r="O75" s="10">
        <v>2</v>
      </c>
      <c r="P75" s="12">
        <v>1264</v>
      </c>
      <c r="Q75" s="13">
        <v>1</v>
      </c>
      <c r="R75" s="13">
        <v>0.80838709677419351</v>
      </c>
      <c r="S75" s="51" t="s">
        <v>104</v>
      </c>
      <c r="T75" s="14"/>
      <c r="U75" s="14"/>
    </row>
    <row r="76" spans="2:21" s="15" customFormat="1" ht="15" customHeight="1" x14ac:dyDescent="0.2">
      <c r="B76" s="20" t="s">
        <v>102</v>
      </c>
      <c r="C76" s="20" t="s">
        <v>103</v>
      </c>
      <c r="D76" s="20" t="s">
        <v>107</v>
      </c>
      <c r="E76" s="10">
        <v>980</v>
      </c>
      <c r="F76" s="10">
        <v>980</v>
      </c>
      <c r="G76" s="10">
        <v>441</v>
      </c>
      <c r="H76" s="10">
        <v>447</v>
      </c>
      <c r="I76" s="10">
        <v>26</v>
      </c>
      <c r="J76" s="10">
        <v>0</v>
      </c>
      <c r="K76" s="10">
        <v>0</v>
      </c>
      <c r="L76" s="10">
        <v>0</v>
      </c>
      <c r="M76" s="11">
        <v>914</v>
      </c>
      <c r="N76" s="10">
        <v>13</v>
      </c>
      <c r="O76" s="10">
        <v>2</v>
      </c>
      <c r="P76" s="12">
        <v>929</v>
      </c>
      <c r="Q76" s="13">
        <v>1</v>
      </c>
      <c r="R76" s="13">
        <v>0.93265306122448977</v>
      </c>
      <c r="S76" s="51" t="s">
        <v>104</v>
      </c>
      <c r="T76" s="14"/>
      <c r="U76" s="14"/>
    </row>
    <row r="77" spans="2:21" s="15" customFormat="1" ht="15" customHeight="1" x14ac:dyDescent="0.2">
      <c r="B77" s="16" t="s">
        <v>23</v>
      </c>
      <c r="C77" s="17"/>
      <c r="D77" s="17"/>
      <c r="E77" s="18">
        <f t="shared" ref="E77:L77" si="17">+SUM(E73:E76)</f>
        <v>3947</v>
      </c>
      <c r="F77" s="18">
        <f t="shared" si="17"/>
        <v>3931</v>
      </c>
      <c r="G77" s="18">
        <f t="shared" si="17"/>
        <v>1553</v>
      </c>
      <c r="H77" s="18">
        <f t="shared" si="17"/>
        <v>1686</v>
      </c>
      <c r="I77" s="18">
        <f t="shared" si="17"/>
        <v>218</v>
      </c>
      <c r="J77" s="18">
        <f t="shared" si="17"/>
        <v>0</v>
      </c>
      <c r="K77" s="18">
        <f t="shared" si="17"/>
        <v>0</v>
      </c>
      <c r="L77" s="18">
        <f t="shared" si="17"/>
        <v>0</v>
      </c>
      <c r="M77" s="18">
        <f t="shared" si="1"/>
        <v>3457</v>
      </c>
      <c r="N77" s="18">
        <f t="shared" ref="N77:P77" si="18">+SUM(N73:N76)</f>
        <v>37</v>
      </c>
      <c r="O77" s="18">
        <f t="shared" si="18"/>
        <v>9</v>
      </c>
      <c r="P77" s="18">
        <f t="shared" si="18"/>
        <v>3503</v>
      </c>
      <c r="Q77" s="19">
        <f>IFERROR(F77/E77,0)</f>
        <v>0.99594628832024323</v>
      </c>
      <c r="R77" s="19">
        <f>+IFERROR(M77/E77,0)</f>
        <v>0.8758550798074487</v>
      </c>
      <c r="S77" s="50"/>
      <c r="T77" s="14"/>
      <c r="U77" s="14"/>
    </row>
    <row r="78" spans="2:21" s="15" customFormat="1" ht="15" customHeight="1" x14ac:dyDescent="0.2">
      <c r="B78" s="52" t="s">
        <v>108</v>
      </c>
      <c r="C78" s="33" t="s">
        <v>88</v>
      </c>
      <c r="D78" s="33" t="s">
        <v>109</v>
      </c>
      <c r="E78" s="53">
        <v>312</v>
      </c>
      <c r="F78" s="53">
        <v>307</v>
      </c>
      <c r="G78" s="53">
        <v>155</v>
      </c>
      <c r="H78" s="53">
        <v>157</v>
      </c>
      <c r="I78" s="53"/>
      <c r="J78" s="53"/>
      <c r="K78" s="53"/>
      <c r="L78" s="53"/>
      <c r="M78" s="47">
        <f>SUM(G78:L78)</f>
        <v>312</v>
      </c>
      <c r="N78" s="53">
        <v>0</v>
      </c>
      <c r="O78" s="53">
        <v>0</v>
      </c>
      <c r="P78" s="53">
        <f>SUM(M78:O78)</f>
        <v>312</v>
      </c>
      <c r="Q78" s="54">
        <f>F78/E78</f>
        <v>0.98397435897435892</v>
      </c>
      <c r="R78" s="54">
        <f>M78/E78</f>
        <v>1</v>
      </c>
      <c r="S78" s="55" t="s">
        <v>110</v>
      </c>
      <c r="T78" s="14"/>
      <c r="U78" s="14"/>
    </row>
    <row r="79" spans="2:21" s="15" customFormat="1" ht="15" customHeight="1" x14ac:dyDescent="0.2">
      <c r="B79" s="52" t="s">
        <v>108</v>
      </c>
      <c r="C79" s="33" t="s">
        <v>88</v>
      </c>
      <c r="D79" s="33" t="s">
        <v>111</v>
      </c>
      <c r="E79" s="53">
        <v>169</v>
      </c>
      <c r="F79" s="53">
        <v>169</v>
      </c>
      <c r="G79" s="53">
        <v>169</v>
      </c>
      <c r="H79" s="53">
        <v>0</v>
      </c>
      <c r="I79" s="53"/>
      <c r="J79" s="53"/>
      <c r="K79" s="53"/>
      <c r="L79" s="53"/>
      <c r="M79" s="47">
        <f t="shared" ref="M79:M84" si="19">SUM(G79:L79)</f>
        <v>169</v>
      </c>
      <c r="N79" s="53">
        <v>0</v>
      </c>
      <c r="O79" s="53">
        <v>0</v>
      </c>
      <c r="P79" s="53">
        <f t="shared" ref="P79:P84" si="20">SUM(M79:O79)</f>
        <v>169</v>
      </c>
      <c r="Q79" s="54">
        <f t="shared" ref="Q79:Q84" si="21">F79/E79</f>
        <v>1</v>
      </c>
      <c r="R79" s="54">
        <f t="shared" ref="R79:R84" si="22">M79/E79</f>
        <v>1</v>
      </c>
      <c r="S79" s="55" t="s">
        <v>112</v>
      </c>
      <c r="T79" s="14"/>
      <c r="U79" s="14"/>
    </row>
    <row r="80" spans="2:21" s="15" customFormat="1" ht="15" customHeight="1" x14ac:dyDescent="0.2">
      <c r="B80" s="52" t="s">
        <v>108</v>
      </c>
      <c r="C80" s="33" t="s">
        <v>88</v>
      </c>
      <c r="D80" s="33" t="s">
        <v>113</v>
      </c>
      <c r="E80" s="53">
        <v>585</v>
      </c>
      <c r="F80" s="53">
        <v>585</v>
      </c>
      <c r="G80" s="53">
        <v>340</v>
      </c>
      <c r="H80" s="53">
        <v>245</v>
      </c>
      <c r="I80" s="53"/>
      <c r="J80" s="53"/>
      <c r="K80" s="53"/>
      <c r="L80" s="53"/>
      <c r="M80" s="47">
        <f t="shared" si="19"/>
        <v>585</v>
      </c>
      <c r="N80" s="53">
        <v>0</v>
      </c>
      <c r="O80" s="53">
        <v>0</v>
      </c>
      <c r="P80" s="53">
        <f t="shared" si="20"/>
        <v>585</v>
      </c>
      <c r="Q80" s="54">
        <f t="shared" si="21"/>
        <v>1</v>
      </c>
      <c r="R80" s="54">
        <f t="shared" si="22"/>
        <v>1</v>
      </c>
      <c r="S80" s="55" t="s">
        <v>112</v>
      </c>
      <c r="T80" s="14"/>
      <c r="U80" s="14"/>
    </row>
    <row r="81" spans="2:21" s="15" customFormat="1" ht="15" customHeight="1" x14ac:dyDescent="0.2">
      <c r="B81" s="52" t="s">
        <v>108</v>
      </c>
      <c r="C81" s="52" t="s">
        <v>88</v>
      </c>
      <c r="D81" s="33" t="s">
        <v>114</v>
      </c>
      <c r="E81" s="53">
        <v>118</v>
      </c>
      <c r="F81" s="53">
        <v>118</v>
      </c>
      <c r="G81" s="53">
        <v>88</v>
      </c>
      <c r="H81" s="53">
        <v>30</v>
      </c>
      <c r="I81" s="53"/>
      <c r="J81" s="53"/>
      <c r="K81" s="53"/>
      <c r="L81" s="53"/>
      <c r="M81" s="47">
        <f t="shared" si="19"/>
        <v>118</v>
      </c>
      <c r="N81" s="53">
        <v>0</v>
      </c>
      <c r="O81" s="53">
        <v>0</v>
      </c>
      <c r="P81" s="53">
        <f t="shared" si="20"/>
        <v>118</v>
      </c>
      <c r="Q81" s="54">
        <f t="shared" si="21"/>
        <v>1</v>
      </c>
      <c r="R81" s="54">
        <f t="shared" si="22"/>
        <v>1</v>
      </c>
      <c r="S81" s="55" t="s">
        <v>112</v>
      </c>
      <c r="T81" s="14"/>
      <c r="U81" s="14"/>
    </row>
    <row r="82" spans="2:21" s="15" customFormat="1" ht="15" customHeight="1" x14ac:dyDescent="0.2">
      <c r="B82" s="52" t="s">
        <v>108</v>
      </c>
      <c r="C82" s="52" t="s">
        <v>88</v>
      </c>
      <c r="D82" s="33" t="s">
        <v>115</v>
      </c>
      <c r="E82" s="53">
        <v>370</v>
      </c>
      <c r="F82" s="53">
        <v>370</v>
      </c>
      <c r="G82" s="53">
        <v>279</v>
      </c>
      <c r="H82" s="53">
        <v>200</v>
      </c>
      <c r="I82" s="53"/>
      <c r="J82" s="53"/>
      <c r="K82" s="53"/>
      <c r="L82" s="53"/>
      <c r="M82" s="47">
        <f t="shared" si="19"/>
        <v>479</v>
      </c>
      <c r="N82" s="53"/>
      <c r="O82" s="53"/>
      <c r="P82" s="53">
        <f t="shared" si="20"/>
        <v>479</v>
      </c>
      <c r="Q82" s="54">
        <f t="shared" si="21"/>
        <v>1</v>
      </c>
      <c r="R82" s="54">
        <f t="shared" si="22"/>
        <v>1.2945945945945947</v>
      </c>
      <c r="S82" s="55" t="s">
        <v>112</v>
      </c>
      <c r="T82" s="14"/>
      <c r="U82" s="14"/>
    </row>
    <row r="83" spans="2:21" s="15" customFormat="1" ht="15" customHeight="1" x14ac:dyDescent="0.2">
      <c r="B83" s="52" t="s">
        <v>108</v>
      </c>
      <c r="C83" s="33" t="s">
        <v>116</v>
      </c>
      <c r="D83" s="33" t="s">
        <v>117</v>
      </c>
      <c r="E83" s="53">
        <v>475</v>
      </c>
      <c r="F83" s="53">
        <v>475</v>
      </c>
      <c r="G83" s="53">
        <v>257</v>
      </c>
      <c r="H83" s="53">
        <v>344</v>
      </c>
      <c r="I83" s="53"/>
      <c r="J83" s="53"/>
      <c r="K83" s="53"/>
      <c r="L83" s="53"/>
      <c r="M83" s="47">
        <f t="shared" si="19"/>
        <v>601</v>
      </c>
      <c r="N83" s="53">
        <v>0</v>
      </c>
      <c r="O83" s="53">
        <v>0</v>
      </c>
      <c r="P83" s="53">
        <f t="shared" si="20"/>
        <v>601</v>
      </c>
      <c r="Q83" s="54">
        <f t="shared" si="21"/>
        <v>1</v>
      </c>
      <c r="R83" s="54">
        <f t="shared" si="22"/>
        <v>1.2652631578947369</v>
      </c>
      <c r="S83" s="56" t="s">
        <v>118</v>
      </c>
      <c r="T83" s="14"/>
      <c r="U83" s="14"/>
    </row>
    <row r="84" spans="2:21" s="15" customFormat="1" ht="15" customHeight="1" x14ac:dyDescent="0.2">
      <c r="B84" s="52" t="s">
        <v>108</v>
      </c>
      <c r="C84" s="33" t="s">
        <v>119</v>
      </c>
      <c r="D84" s="33" t="s">
        <v>120</v>
      </c>
      <c r="E84" s="53">
        <v>383</v>
      </c>
      <c r="F84" s="53">
        <v>383</v>
      </c>
      <c r="G84" s="53">
        <v>13</v>
      </c>
      <c r="H84" s="53">
        <v>370</v>
      </c>
      <c r="I84" s="53"/>
      <c r="J84" s="53"/>
      <c r="K84" s="53"/>
      <c r="L84" s="53"/>
      <c r="M84" s="47">
        <f t="shared" si="19"/>
        <v>383</v>
      </c>
      <c r="N84" s="53">
        <v>0</v>
      </c>
      <c r="O84" s="53">
        <v>0</v>
      </c>
      <c r="P84" s="53">
        <f t="shared" si="20"/>
        <v>383</v>
      </c>
      <c r="Q84" s="54">
        <f t="shared" si="21"/>
        <v>1</v>
      </c>
      <c r="R84" s="54">
        <f t="shared" si="22"/>
        <v>1</v>
      </c>
      <c r="S84" s="55" t="s">
        <v>121</v>
      </c>
      <c r="T84" s="14"/>
      <c r="U84" s="14"/>
    </row>
    <row r="85" spans="2:21" s="15" customFormat="1" ht="15" customHeight="1" x14ac:dyDescent="0.2">
      <c r="B85" s="16" t="s">
        <v>23</v>
      </c>
      <c r="C85" s="17"/>
      <c r="D85" s="17"/>
      <c r="E85" s="18">
        <f>+SUM(E78:E84)</f>
        <v>2412</v>
      </c>
      <c r="F85" s="18">
        <f t="shared" ref="F85:L85" si="23">+SUM(F78:F84)</f>
        <v>2407</v>
      </c>
      <c r="G85" s="18">
        <f t="shared" si="23"/>
        <v>1301</v>
      </c>
      <c r="H85" s="18">
        <f t="shared" si="23"/>
        <v>1346</v>
      </c>
      <c r="I85" s="18">
        <f t="shared" si="23"/>
        <v>0</v>
      </c>
      <c r="J85" s="18">
        <f t="shared" si="23"/>
        <v>0</v>
      </c>
      <c r="K85" s="18">
        <f t="shared" si="23"/>
        <v>0</v>
      </c>
      <c r="L85" s="18">
        <f t="shared" si="23"/>
        <v>0</v>
      </c>
      <c r="M85" s="18">
        <f>SUM(M78:M84)</f>
        <v>2647</v>
      </c>
      <c r="N85" s="18">
        <f t="shared" ref="N85:P85" si="24">SUM(N78:N84)</f>
        <v>0</v>
      </c>
      <c r="O85" s="18">
        <f t="shared" si="24"/>
        <v>0</v>
      </c>
      <c r="P85" s="18">
        <f t="shared" si="24"/>
        <v>2647</v>
      </c>
      <c r="Q85" s="19">
        <f>IFERROR(F85/E85,0)</f>
        <v>0.9979270315091211</v>
      </c>
      <c r="R85" s="19">
        <f>+IFERROR(M85/E85,0)</f>
        <v>1.0974295190713101</v>
      </c>
      <c r="S85" s="57"/>
      <c r="T85" s="14"/>
      <c r="U85" s="14"/>
    </row>
    <row r="86" spans="2:21" s="15" customFormat="1" ht="15" customHeight="1" x14ac:dyDescent="0.2">
      <c r="B86" s="26" t="s">
        <v>122</v>
      </c>
      <c r="C86" s="33" t="s">
        <v>123</v>
      </c>
      <c r="D86" s="33" t="s">
        <v>124</v>
      </c>
      <c r="E86" s="47">
        <v>27746</v>
      </c>
      <c r="F86" s="47">
        <v>1449</v>
      </c>
      <c r="G86" s="47">
        <v>1175</v>
      </c>
      <c r="H86" s="47">
        <v>266</v>
      </c>
      <c r="I86" s="47">
        <v>26</v>
      </c>
      <c r="J86" s="47">
        <v>6</v>
      </c>
      <c r="K86" s="47"/>
      <c r="L86" s="47"/>
      <c r="M86" s="30">
        <f>SUM(G86:L86)</f>
        <v>1473</v>
      </c>
      <c r="N86" s="47">
        <v>17</v>
      </c>
      <c r="O86" s="47">
        <v>0</v>
      </c>
      <c r="P86" s="47">
        <f>SUM(M86:O86)</f>
        <v>1490</v>
      </c>
      <c r="Q86" s="54">
        <v>5.0890218409860882E-2</v>
      </c>
      <c r="R86" s="54">
        <v>5.0890218409860882E-2</v>
      </c>
      <c r="S86" s="55"/>
      <c r="T86" s="14"/>
      <c r="U86" s="14"/>
    </row>
    <row r="87" spans="2:21" s="15" customFormat="1" ht="15" customHeight="1" x14ac:dyDescent="0.2">
      <c r="B87" s="16" t="s">
        <v>23</v>
      </c>
      <c r="C87" s="17"/>
      <c r="D87" s="17"/>
      <c r="E87" s="18">
        <f>+SUM(E86)</f>
        <v>27746</v>
      </c>
      <c r="F87" s="18">
        <f t="shared" ref="F87:L87" si="25">+SUM(F86)</f>
        <v>1449</v>
      </c>
      <c r="G87" s="18">
        <f t="shared" si="25"/>
        <v>1175</v>
      </c>
      <c r="H87" s="18">
        <f t="shared" si="25"/>
        <v>266</v>
      </c>
      <c r="I87" s="18">
        <f t="shared" si="25"/>
        <v>26</v>
      </c>
      <c r="J87" s="18">
        <f t="shared" si="25"/>
        <v>6</v>
      </c>
      <c r="K87" s="18">
        <f t="shared" si="25"/>
        <v>0</v>
      </c>
      <c r="L87" s="18">
        <f t="shared" si="25"/>
        <v>0</v>
      </c>
      <c r="M87" s="18">
        <f t="shared" si="1"/>
        <v>1473</v>
      </c>
      <c r="N87" s="18">
        <f>+SUM(N86)</f>
        <v>17</v>
      </c>
      <c r="O87" s="18">
        <f>+SUM(O86)</f>
        <v>0</v>
      </c>
      <c r="P87" s="18">
        <f>+SUM(P86)</f>
        <v>1490</v>
      </c>
      <c r="Q87" s="19">
        <f>IFERROR(F87/E87,0)</f>
        <v>5.2223743963093781E-2</v>
      </c>
      <c r="R87" s="19">
        <f>+IFERROR(M87/E87,0)</f>
        <v>5.3088733511136743E-2</v>
      </c>
      <c r="S87" s="57"/>
      <c r="T87" s="14"/>
      <c r="U87" s="14"/>
    </row>
    <row r="88" spans="2:21" s="15" customFormat="1" ht="15" customHeight="1" x14ac:dyDescent="0.2">
      <c r="B88" s="34" t="s">
        <v>125</v>
      </c>
      <c r="C88" s="34" t="s">
        <v>126</v>
      </c>
      <c r="D88" s="34" t="s">
        <v>127</v>
      </c>
      <c r="E88" s="29">
        <v>2328</v>
      </c>
      <c r="F88" s="29">
        <v>633</v>
      </c>
      <c r="G88" s="29">
        <v>347</v>
      </c>
      <c r="H88" s="29">
        <v>295</v>
      </c>
      <c r="I88" s="29">
        <v>4</v>
      </c>
      <c r="J88" s="29">
        <v>0</v>
      </c>
      <c r="K88" s="29">
        <v>0</v>
      </c>
      <c r="L88" s="29">
        <v>0</v>
      </c>
      <c r="M88" s="30">
        <f>SUM(G88:L88)</f>
        <v>646</v>
      </c>
      <c r="N88" s="29">
        <v>1</v>
      </c>
      <c r="O88" s="29">
        <v>0</v>
      </c>
      <c r="P88" s="31">
        <v>647</v>
      </c>
      <c r="Q88" s="32">
        <v>0.28178694158075601</v>
      </c>
      <c r="R88" s="32">
        <v>0.27749140893470792</v>
      </c>
      <c r="S88" s="58"/>
      <c r="T88" s="14"/>
      <c r="U88" s="14"/>
    </row>
    <row r="89" spans="2:21" s="15" customFormat="1" ht="15" customHeight="1" x14ac:dyDescent="0.2">
      <c r="B89" s="34" t="s">
        <v>125</v>
      </c>
      <c r="C89" s="34" t="s">
        <v>126</v>
      </c>
      <c r="D89" s="34" t="s">
        <v>128</v>
      </c>
      <c r="E89" s="29">
        <v>2215</v>
      </c>
      <c r="F89" s="29">
        <v>874</v>
      </c>
      <c r="G89" s="29">
        <v>97</v>
      </c>
      <c r="H89" s="29">
        <v>780</v>
      </c>
      <c r="I89" s="29">
        <v>3</v>
      </c>
      <c r="J89" s="29">
        <v>0</v>
      </c>
      <c r="K89" s="29">
        <v>0</v>
      </c>
      <c r="L89" s="29">
        <v>0</v>
      </c>
      <c r="M89" s="30">
        <f t="shared" ref="M89:M95" si="26">SUM(G89:L89)</f>
        <v>880</v>
      </c>
      <c r="N89" s="29">
        <v>2</v>
      </c>
      <c r="O89" s="29">
        <v>0</v>
      </c>
      <c r="P89" s="31">
        <v>882</v>
      </c>
      <c r="Q89" s="32">
        <v>0.39954853273137697</v>
      </c>
      <c r="R89" s="32">
        <v>0.39729119638826182</v>
      </c>
      <c r="S89" s="58"/>
      <c r="T89" s="14"/>
      <c r="U89" s="14"/>
    </row>
    <row r="90" spans="2:21" s="15" customFormat="1" ht="15" customHeight="1" x14ac:dyDescent="0.2">
      <c r="B90" s="34" t="s">
        <v>125</v>
      </c>
      <c r="C90" s="34" t="s">
        <v>126</v>
      </c>
      <c r="D90" s="34" t="s">
        <v>129</v>
      </c>
      <c r="E90" s="29">
        <v>1791</v>
      </c>
      <c r="F90" s="29">
        <v>330</v>
      </c>
      <c r="G90" s="29">
        <v>17</v>
      </c>
      <c r="H90" s="29">
        <v>177</v>
      </c>
      <c r="I90" s="29">
        <v>9</v>
      </c>
      <c r="J90" s="29">
        <v>0</v>
      </c>
      <c r="K90" s="29">
        <v>0</v>
      </c>
      <c r="L90" s="29">
        <v>0</v>
      </c>
      <c r="M90" s="30">
        <f t="shared" si="26"/>
        <v>203</v>
      </c>
      <c r="N90" s="29">
        <v>1</v>
      </c>
      <c r="O90" s="29">
        <v>0</v>
      </c>
      <c r="P90" s="31">
        <v>204</v>
      </c>
      <c r="Q90" s="32">
        <v>0.18425460636515914</v>
      </c>
      <c r="R90" s="32">
        <v>0.11334450027917364</v>
      </c>
      <c r="S90" s="58"/>
      <c r="T90" s="14"/>
      <c r="U90" s="14"/>
    </row>
    <row r="91" spans="2:21" s="15" customFormat="1" ht="15" customHeight="1" x14ac:dyDescent="0.2">
      <c r="B91" s="34" t="s">
        <v>125</v>
      </c>
      <c r="C91" s="34" t="s">
        <v>126</v>
      </c>
      <c r="D91" s="34" t="s">
        <v>130</v>
      </c>
      <c r="E91" s="29">
        <v>1964</v>
      </c>
      <c r="F91" s="29">
        <v>383</v>
      </c>
      <c r="G91" s="29">
        <v>60</v>
      </c>
      <c r="H91" s="29">
        <v>314</v>
      </c>
      <c r="I91" s="29">
        <v>7</v>
      </c>
      <c r="J91" s="29">
        <v>0</v>
      </c>
      <c r="K91" s="29">
        <v>0</v>
      </c>
      <c r="L91" s="29">
        <v>0</v>
      </c>
      <c r="M91" s="30">
        <f t="shared" si="26"/>
        <v>381</v>
      </c>
      <c r="N91" s="29">
        <v>0</v>
      </c>
      <c r="O91" s="29">
        <v>0</v>
      </c>
      <c r="P91" s="31">
        <v>381</v>
      </c>
      <c r="Q91" s="32">
        <v>0.19653767820773932</v>
      </c>
      <c r="R91" s="32">
        <v>0.1939918533604888</v>
      </c>
      <c r="S91" s="58"/>
      <c r="T91" s="14"/>
      <c r="U91" s="14"/>
    </row>
    <row r="92" spans="2:21" s="15" customFormat="1" ht="15" customHeight="1" x14ac:dyDescent="0.2">
      <c r="B92" s="34" t="s">
        <v>125</v>
      </c>
      <c r="C92" s="34" t="s">
        <v>126</v>
      </c>
      <c r="D92" s="34" t="s">
        <v>131</v>
      </c>
      <c r="E92" s="29">
        <v>4583</v>
      </c>
      <c r="F92" s="29">
        <v>485</v>
      </c>
      <c r="G92" s="29">
        <v>27</v>
      </c>
      <c r="H92" s="29">
        <v>446</v>
      </c>
      <c r="I92" s="29">
        <v>9</v>
      </c>
      <c r="J92" s="29">
        <v>0</v>
      </c>
      <c r="K92" s="29">
        <v>0</v>
      </c>
      <c r="L92" s="29">
        <v>0</v>
      </c>
      <c r="M92" s="30">
        <f t="shared" si="26"/>
        <v>482</v>
      </c>
      <c r="N92" s="29">
        <v>0</v>
      </c>
      <c r="O92" s="29">
        <v>0</v>
      </c>
      <c r="P92" s="31">
        <v>482</v>
      </c>
      <c r="Q92" s="32">
        <v>0.10626227361989964</v>
      </c>
      <c r="R92" s="32">
        <v>0.10517128518437704</v>
      </c>
      <c r="S92" s="58"/>
      <c r="T92" s="14"/>
      <c r="U92" s="14"/>
    </row>
    <row r="93" spans="2:21" s="15" customFormat="1" ht="15" customHeight="1" x14ac:dyDescent="0.2">
      <c r="B93" s="34" t="s">
        <v>125</v>
      </c>
      <c r="C93" s="34" t="s">
        <v>126</v>
      </c>
      <c r="D93" s="34" t="s">
        <v>132</v>
      </c>
      <c r="E93" s="29">
        <v>1103</v>
      </c>
      <c r="F93" s="29">
        <v>275</v>
      </c>
      <c r="G93" s="29">
        <v>21</v>
      </c>
      <c r="H93" s="29">
        <v>249</v>
      </c>
      <c r="I93" s="29">
        <v>2</v>
      </c>
      <c r="J93" s="29">
        <v>0</v>
      </c>
      <c r="K93" s="29">
        <v>0</v>
      </c>
      <c r="L93" s="29">
        <v>0</v>
      </c>
      <c r="M93" s="30">
        <f t="shared" si="26"/>
        <v>272</v>
      </c>
      <c r="N93" s="29">
        <v>1</v>
      </c>
      <c r="O93" s="29">
        <v>0</v>
      </c>
      <c r="P93" s="31">
        <v>273</v>
      </c>
      <c r="Q93" s="32">
        <v>0.2511332728921124</v>
      </c>
      <c r="R93" s="32">
        <v>0.24660018132366274</v>
      </c>
      <c r="S93" s="58"/>
      <c r="T93" s="14"/>
      <c r="U93" s="14"/>
    </row>
    <row r="94" spans="2:21" s="15" customFormat="1" ht="15" customHeight="1" x14ac:dyDescent="0.2">
      <c r="B94" s="34" t="s">
        <v>125</v>
      </c>
      <c r="C94" s="34" t="s">
        <v>40</v>
      </c>
      <c r="D94" s="34" t="s">
        <v>133</v>
      </c>
      <c r="E94" s="29">
        <v>1543</v>
      </c>
      <c r="F94" s="29">
        <v>176</v>
      </c>
      <c r="G94" s="29">
        <v>1</v>
      </c>
      <c r="H94" s="29">
        <v>168</v>
      </c>
      <c r="I94" s="29">
        <v>3</v>
      </c>
      <c r="J94" s="29">
        <v>0</v>
      </c>
      <c r="K94" s="29">
        <v>0</v>
      </c>
      <c r="L94" s="29">
        <v>0</v>
      </c>
      <c r="M94" s="30">
        <f t="shared" si="26"/>
        <v>172</v>
      </c>
      <c r="N94" s="29">
        <v>0</v>
      </c>
      <c r="O94" s="29">
        <v>0</v>
      </c>
      <c r="P94" s="31">
        <v>172</v>
      </c>
      <c r="Q94" s="32">
        <v>0.11471160077770577</v>
      </c>
      <c r="R94" s="32">
        <v>0.11147116007777058</v>
      </c>
      <c r="S94" s="58"/>
      <c r="T94" s="14"/>
      <c r="U94" s="14"/>
    </row>
    <row r="95" spans="2:21" s="15" customFormat="1" ht="15" customHeight="1" x14ac:dyDescent="0.2">
      <c r="B95" s="34" t="s">
        <v>125</v>
      </c>
      <c r="C95" s="34" t="s">
        <v>40</v>
      </c>
      <c r="D95" s="34" t="s">
        <v>134</v>
      </c>
      <c r="E95" s="29">
        <v>1447</v>
      </c>
      <c r="F95" s="29">
        <v>254</v>
      </c>
      <c r="G95" s="29">
        <v>0</v>
      </c>
      <c r="H95" s="29">
        <v>253</v>
      </c>
      <c r="I95" s="29">
        <v>1</v>
      </c>
      <c r="J95" s="29">
        <v>0</v>
      </c>
      <c r="K95" s="29">
        <v>0</v>
      </c>
      <c r="L95" s="29">
        <v>0</v>
      </c>
      <c r="M95" s="30">
        <f t="shared" si="26"/>
        <v>254</v>
      </c>
      <c r="N95" s="29">
        <v>1</v>
      </c>
      <c r="O95" s="29">
        <v>0</v>
      </c>
      <c r="P95" s="31">
        <v>255</v>
      </c>
      <c r="Q95" s="32">
        <v>0.17899101589495509</v>
      </c>
      <c r="R95" s="32">
        <v>0.17553559087767795</v>
      </c>
      <c r="S95" s="58"/>
      <c r="T95" s="14"/>
      <c r="U95" s="14"/>
    </row>
    <row r="96" spans="2:21" s="15" customFormat="1" ht="15" customHeight="1" x14ac:dyDescent="0.2">
      <c r="B96" s="16" t="s">
        <v>23</v>
      </c>
      <c r="C96" s="17"/>
      <c r="D96" s="17"/>
      <c r="E96" s="18">
        <f t="shared" ref="E96:O96" si="27">+SUM(E88:E95)</f>
        <v>16974</v>
      </c>
      <c r="F96" s="18">
        <f t="shared" si="27"/>
        <v>3410</v>
      </c>
      <c r="G96" s="18">
        <f t="shared" si="27"/>
        <v>570</v>
      </c>
      <c r="H96" s="18">
        <f t="shared" si="27"/>
        <v>2682</v>
      </c>
      <c r="I96" s="18">
        <f t="shared" si="27"/>
        <v>38</v>
      </c>
      <c r="J96" s="18">
        <f t="shared" si="27"/>
        <v>0</v>
      </c>
      <c r="K96" s="18">
        <f t="shared" si="27"/>
        <v>0</v>
      </c>
      <c r="L96" s="18">
        <f t="shared" si="27"/>
        <v>0</v>
      </c>
      <c r="M96" s="18">
        <f t="shared" si="1"/>
        <v>3290</v>
      </c>
      <c r="N96" s="18">
        <f t="shared" si="27"/>
        <v>6</v>
      </c>
      <c r="O96" s="18">
        <f t="shared" si="27"/>
        <v>0</v>
      </c>
      <c r="P96" s="18">
        <f>+SUM(P88:P95)</f>
        <v>3296</v>
      </c>
      <c r="Q96" s="19">
        <f>IFERROR(F96/E96,0)</f>
        <v>0.20089548721574171</v>
      </c>
      <c r="R96" s="19">
        <f>+IFERROR(M96/E96,0)</f>
        <v>0.19382585130199129</v>
      </c>
      <c r="S96" s="50"/>
      <c r="T96" s="14"/>
      <c r="U96" s="14"/>
    </row>
    <row r="97" spans="2:21" s="15" customFormat="1" ht="15" customHeight="1" x14ac:dyDescent="0.2">
      <c r="B97" s="26" t="s">
        <v>135</v>
      </c>
      <c r="C97" s="27" t="s">
        <v>126</v>
      </c>
      <c r="D97" s="27" t="s">
        <v>136</v>
      </c>
      <c r="E97" s="29">
        <v>11939</v>
      </c>
      <c r="F97" s="29">
        <v>115</v>
      </c>
      <c r="G97" s="29">
        <v>89</v>
      </c>
      <c r="H97" s="29">
        <v>107</v>
      </c>
      <c r="I97" s="29">
        <v>2</v>
      </c>
      <c r="J97" s="29">
        <v>0</v>
      </c>
      <c r="K97" s="29">
        <v>0</v>
      </c>
      <c r="L97" s="29">
        <v>0</v>
      </c>
      <c r="M97" s="30">
        <f>SUM(G97:L97)</f>
        <v>198</v>
      </c>
      <c r="N97" s="29">
        <v>0</v>
      </c>
      <c r="O97" s="29">
        <v>0</v>
      </c>
      <c r="P97" s="31">
        <v>198</v>
      </c>
      <c r="Q97" s="32">
        <v>1.6584303543010302E-2</v>
      </c>
      <c r="R97" s="32">
        <v>1.6584303543010302E-2</v>
      </c>
      <c r="S97" s="58"/>
      <c r="T97" s="14"/>
      <c r="U97" s="14"/>
    </row>
    <row r="98" spans="2:21" s="15" customFormat="1" ht="15" customHeight="1" x14ac:dyDescent="0.2">
      <c r="B98" s="26" t="s">
        <v>135</v>
      </c>
      <c r="C98" s="27" t="s">
        <v>126</v>
      </c>
      <c r="D98" s="27" t="s">
        <v>137</v>
      </c>
      <c r="E98" s="29">
        <v>9941</v>
      </c>
      <c r="F98" s="29">
        <v>325</v>
      </c>
      <c r="G98" s="29">
        <v>329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30">
        <f t="shared" ref="M98:M104" si="28">SUM(G98:L98)</f>
        <v>329</v>
      </c>
      <c r="N98" s="29">
        <v>0</v>
      </c>
      <c r="O98" s="29">
        <v>0</v>
      </c>
      <c r="P98" s="31">
        <v>329</v>
      </c>
      <c r="Q98" s="32">
        <v>3.3095262046071827E-2</v>
      </c>
      <c r="R98" s="32">
        <v>3.3095262046071827E-2</v>
      </c>
      <c r="S98" s="58"/>
      <c r="T98" s="14"/>
      <c r="U98" s="14"/>
    </row>
    <row r="99" spans="2:21" s="15" customFormat="1" ht="15" customHeight="1" x14ac:dyDescent="0.2">
      <c r="B99" s="26" t="s">
        <v>135</v>
      </c>
      <c r="C99" s="27" t="s">
        <v>126</v>
      </c>
      <c r="D99" s="27" t="s">
        <v>138</v>
      </c>
      <c r="E99" s="29">
        <v>11940</v>
      </c>
      <c r="F99" s="29">
        <v>608</v>
      </c>
      <c r="G99" s="29">
        <v>607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30">
        <f t="shared" si="28"/>
        <v>607</v>
      </c>
      <c r="N99" s="29">
        <v>2</v>
      </c>
      <c r="O99" s="29">
        <v>0</v>
      </c>
      <c r="P99" s="31">
        <v>609</v>
      </c>
      <c r="Q99" s="32">
        <v>5.1005025125628142E-2</v>
      </c>
      <c r="R99" s="32">
        <v>5.0837520938023448E-2</v>
      </c>
      <c r="S99" s="58"/>
      <c r="T99" s="14"/>
      <c r="U99" s="14"/>
    </row>
    <row r="100" spans="2:21" s="15" customFormat="1" ht="15" customHeight="1" x14ac:dyDescent="0.2">
      <c r="B100" s="26" t="s">
        <v>135</v>
      </c>
      <c r="C100" s="27" t="s">
        <v>40</v>
      </c>
      <c r="D100" s="27" t="s">
        <v>139</v>
      </c>
      <c r="E100" s="29">
        <v>4556</v>
      </c>
      <c r="F100" s="29">
        <v>510</v>
      </c>
      <c r="G100" s="29">
        <v>39</v>
      </c>
      <c r="H100" s="29">
        <v>468</v>
      </c>
      <c r="I100" s="29">
        <v>9</v>
      </c>
      <c r="J100" s="29">
        <v>1</v>
      </c>
      <c r="K100" s="29">
        <v>0</v>
      </c>
      <c r="L100" s="29">
        <v>0</v>
      </c>
      <c r="M100" s="30">
        <f t="shared" si="28"/>
        <v>517</v>
      </c>
      <c r="N100" s="29">
        <v>3</v>
      </c>
      <c r="O100" s="29">
        <v>0</v>
      </c>
      <c r="P100" s="31">
        <v>520</v>
      </c>
      <c r="Q100" s="32">
        <v>0.1141352063213345</v>
      </c>
      <c r="R100" s="32">
        <v>0.11347673397717296</v>
      </c>
      <c r="S100" s="58"/>
      <c r="T100" s="14"/>
      <c r="U100" s="14"/>
    </row>
    <row r="101" spans="2:21" s="15" customFormat="1" ht="15" customHeight="1" x14ac:dyDescent="0.2">
      <c r="B101" s="26" t="s">
        <v>135</v>
      </c>
      <c r="C101" s="27" t="s">
        <v>140</v>
      </c>
      <c r="D101" s="27" t="s">
        <v>141</v>
      </c>
      <c r="E101" s="29">
        <v>7619</v>
      </c>
      <c r="F101" s="29">
        <v>250</v>
      </c>
      <c r="G101" s="29">
        <v>246</v>
      </c>
      <c r="H101" s="29">
        <v>2</v>
      </c>
      <c r="I101" s="29">
        <v>0</v>
      </c>
      <c r="J101" s="29">
        <v>0</v>
      </c>
      <c r="K101" s="29">
        <v>0</v>
      </c>
      <c r="L101" s="29">
        <v>0</v>
      </c>
      <c r="M101" s="30">
        <f t="shared" si="28"/>
        <v>248</v>
      </c>
      <c r="N101" s="29">
        <v>2</v>
      </c>
      <c r="O101" s="29">
        <v>0</v>
      </c>
      <c r="P101" s="31">
        <v>250</v>
      </c>
      <c r="Q101" s="32">
        <v>3.281270507940675E-2</v>
      </c>
      <c r="R101" s="32">
        <v>3.2550203438771491E-2</v>
      </c>
      <c r="S101" s="58"/>
      <c r="T101" s="14"/>
      <c r="U101" s="14"/>
    </row>
    <row r="102" spans="2:21" s="15" customFormat="1" ht="15" customHeight="1" x14ac:dyDescent="0.2">
      <c r="B102" s="26" t="s">
        <v>135</v>
      </c>
      <c r="C102" s="27" t="s">
        <v>140</v>
      </c>
      <c r="D102" s="27" t="s">
        <v>142</v>
      </c>
      <c r="E102" s="29">
        <v>8644</v>
      </c>
      <c r="F102" s="29">
        <v>387</v>
      </c>
      <c r="G102" s="29">
        <v>282</v>
      </c>
      <c r="H102" s="29">
        <v>104</v>
      </c>
      <c r="I102" s="29">
        <v>1</v>
      </c>
      <c r="J102" s="29">
        <v>0</v>
      </c>
      <c r="K102" s="29">
        <v>0</v>
      </c>
      <c r="L102" s="29">
        <v>0</v>
      </c>
      <c r="M102" s="30">
        <f t="shared" si="28"/>
        <v>387</v>
      </c>
      <c r="N102" s="29">
        <v>0</v>
      </c>
      <c r="O102" s="29">
        <v>0</v>
      </c>
      <c r="P102" s="31">
        <v>387</v>
      </c>
      <c r="Q102" s="32">
        <v>4.4770939379916705E-2</v>
      </c>
      <c r="R102" s="32">
        <v>4.4770939379916705E-2</v>
      </c>
      <c r="S102" s="58"/>
      <c r="T102" s="14"/>
      <c r="U102" s="14"/>
    </row>
    <row r="103" spans="2:21" s="15" customFormat="1" ht="15" customHeight="1" x14ac:dyDescent="0.2">
      <c r="B103" s="26" t="s">
        <v>135</v>
      </c>
      <c r="C103" s="27" t="s">
        <v>40</v>
      </c>
      <c r="D103" s="27" t="s">
        <v>143</v>
      </c>
      <c r="E103" s="29">
        <v>5906</v>
      </c>
      <c r="F103" s="29">
        <v>300</v>
      </c>
      <c r="G103" s="29">
        <v>18</v>
      </c>
      <c r="H103" s="29">
        <v>301</v>
      </c>
      <c r="I103" s="29">
        <v>0</v>
      </c>
      <c r="J103" s="29">
        <v>0</v>
      </c>
      <c r="K103" s="29">
        <v>0</v>
      </c>
      <c r="L103" s="29">
        <v>1</v>
      </c>
      <c r="M103" s="30">
        <f t="shared" si="28"/>
        <v>320</v>
      </c>
      <c r="N103" s="29">
        <v>0</v>
      </c>
      <c r="O103" s="29">
        <v>0</v>
      </c>
      <c r="P103" s="31">
        <v>320</v>
      </c>
      <c r="Q103" s="32">
        <v>5.4182187605824585E-2</v>
      </c>
      <c r="R103" s="32">
        <v>5.4182187605824585E-2</v>
      </c>
      <c r="S103" s="58"/>
      <c r="T103" s="14"/>
      <c r="U103" s="14"/>
    </row>
    <row r="104" spans="2:21" s="15" customFormat="1" ht="15" customHeight="1" x14ac:dyDescent="0.2">
      <c r="B104" s="26" t="s">
        <v>135</v>
      </c>
      <c r="C104" s="27" t="s">
        <v>140</v>
      </c>
      <c r="D104" s="27" t="s">
        <v>144</v>
      </c>
      <c r="E104" s="29">
        <v>12938</v>
      </c>
      <c r="F104" s="29">
        <v>281</v>
      </c>
      <c r="G104" s="29">
        <v>263</v>
      </c>
      <c r="H104" s="29">
        <v>17</v>
      </c>
      <c r="I104" s="29">
        <v>0</v>
      </c>
      <c r="J104" s="29">
        <v>0</v>
      </c>
      <c r="K104" s="29">
        <v>0</v>
      </c>
      <c r="L104" s="29">
        <v>0</v>
      </c>
      <c r="M104" s="30">
        <f t="shared" si="28"/>
        <v>280</v>
      </c>
      <c r="N104" s="29">
        <v>1</v>
      </c>
      <c r="O104" s="29">
        <v>0</v>
      </c>
      <c r="P104" s="31">
        <v>281</v>
      </c>
      <c r="Q104" s="32">
        <v>2.1718967382903076E-2</v>
      </c>
      <c r="R104" s="32">
        <v>2.1641675684031535E-2</v>
      </c>
      <c r="S104" s="58"/>
      <c r="T104" s="14"/>
      <c r="U104" s="14"/>
    </row>
    <row r="105" spans="2:21" s="15" customFormat="1" ht="15" customHeight="1" x14ac:dyDescent="0.2">
      <c r="B105" s="16" t="s">
        <v>23</v>
      </c>
      <c r="C105" s="17"/>
      <c r="D105" s="17"/>
      <c r="E105" s="18">
        <f>+SUM(E97:E104)</f>
        <v>73483</v>
      </c>
      <c r="F105" s="18">
        <f t="shared" ref="F105:L105" si="29">+SUM(F97:F104)</f>
        <v>2776</v>
      </c>
      <c r="G105" s="18">
        <f t="shared" si="29"/>
        <v>1873</v>
      </c>
      <c r="H105" s="18">
        <f t="shared" si="29"/>
        <v>999</v>
      </c>
      <c r="I105" s="18">
        <f t="shared" si="29"/>
        <v>12</v>
      </c>
      <c r="J105" s="18">
        <f t="shared" si="29"/>
        <v>1</v>
      </c>
      <c r="K105" s="18">
        <f t="shared" si="29"/>
        <v>0</v>
      </c>
      <c r="L105" s="18">
        <f t="shared" si="29"/>
        <v>1</v>
      </c>
      <c r="M105" s="18">
        <f t="shared" ref="M105:M126" si="30">SUM(G105:L105)</f>
        <v>2886</v>
      </c>
      <c r="N105" s="18">
        <f>+SUM(N97:N104)</f>
        <v>8</v>
      </c>
      <c r="O105" s="18">
        <f>+SUM(O100:O104)</f>
        <v>0</v>
      </c>
      <c r="P105" s="18">
        <f>+SUM(P97:P104)</f>
        <v>2894</v>
      </c>
      <c r="Q105" s="19">
        <f>IFERROR(F105/E105,0)</f>
        <v>3.7777445123361869E-2</v>
      </c>
      <c r="R105" s="19">
        <f>+IFERROR(M105/E105,0)</f>
        <v>3.9274389994964819E-2</v>
      </c>
      <c r="S105" s="50"/>
      <c r="T105" s="14"/>
      <c r="U105" s="14"/>
    </row>
    <row r="106" spans="2:21" s="15" customFormat="1" ht="15" customHeight="1" x14ac:dyDescent="0.2">
      <c r="B106" s="34" t="s">
        <v>145</v>
      </c>
      <c r="C106" s="34" t="s">
        <v>123</v>
      </c>
      <c r="D106" s="34" t="s">
        <v>146</v>
      </c>
      <c r="E106" s="29">
        <v>15367</v>
      </c>
      <c r="F106" s="29">
        <v>6650</v>
      </c>
      <c r="G106" s="29">
        <v>1498</v>
      </c>
      <c r="H106" s="29">
        <v>764</v>
      </c>
      <c r="I106" s="29">
        <v>50</v>
      </c>
      <c r="J106" s="29">
        <v>5</v>
      </c>
      <c r="K106" s="29">
        <v>0</v>
      </c>
      <c r="L106" s="29">
        <v>0</v>
      </c>
      <c r="M106" s="30">
        <f>SUM(G106:L106)</f>
        <v>2317</v>
      </c>
      <c r="N106" s="29">
        <v>0</v>
      </c>
      <c r="O106" s="29">
        <v>0</v>
      </c>
      <c r="P106" s="31">
        <v>2317</v>
      </c>
      <c r="Q106" s="32">
        <v>0.43274549359016073</v>
      </c>
      <c r="R106" s="32">
        <v>0.150777640398256</v>
      </c>
      <c r="S106" s="58" t="s">
        <v>147</v>
      </c>
      <c r="T106" s="14"/>
      <c r="U106" s="14"/>
    </row>
    <row r="107" spans="2:21" s="15" customFormat="1" ht="15" customHeight="1" x14ac:dyDescent="0.2">
      <c r="B107" s="34" t="s">
        <v>145</v>
      </c>
      <c r="C107" s="34" t="s">
        <v>123</v>
      </c>
      <c r="D107" s="34" t="s">
        <v>148</v>
      </c>
      <c r="E107" s="29">
        <v>552</v>
      </c>
      <c r="F107" s="29">
        <v>552</v>
      </c>
      <c r="G107" s="29">
        <v>137</v>
      </c>
      <c r="H107" s="29">
        <v>42</v>
      </c>
      <c r="I107" s="29">
        <v>0</v>
      </c>
      <c r="J107" s="29">
        <v>0</v>
      </c>
      <c r="K107" s="29">
        <v>0</v>
      </c>
      <c r="L107" s="29">
        <v>0</v>
      </c>
      <c r="M107" s="30">
        <f t="shared" ref="M107:M119" si="31">SUM(G107:L107)</f>
        <v>179</v>
      </c>
      <c r="N107" s="29">
        <v>0</v>
      </c>
      <c r="O107" s="29">
        <v>0</v>
      </c>
      <c r="P107" s="31">
        <v>179</v>
      </c>
      <c r="Q107" s="32">
        <v>1</v>
      </c>
      <c r="R107" s="32">
        <v>0.32427536231884058</v>
      </c>
      <c r="S107" s="58" t="s">
        <v>149</v>
      </c>
      <c r="T107" s="14"/>
      <c r="U107" s="14"/>
    </row>
    <row r="108" spans="2:21" s="15" customFormat="1" ht="15" customHeight="1" x14ac:dyDescent="0.2">
      <c r="B108" s="34" t="s">
        <v>145</v>
      </c>
      <c r="C108" s="34" t="s">
        <v>123</v>
      </c>
      <c r="D108" s="34" t="s">
        <v>150</v>
      </c>
      <c r="E108" s="29">
        <v>721</v>
      </c>
      <c r="F108" s="29">
        <v>721</v>
      </c>
      <c r="G108" s="29">
        <v>274</v>
      </c>
      <c r="H108" s="29">
        <v>33</v>
      </c>
      <c r="I108" s="29">
        <v>0</v>
      </c>
      <c r="J108" s="29">
        <v>0</v>
      </c>
      <c r="K108" s="29">
        <v>0</v>
      </c>
      <c r="L108" s="29">
        <v>0</v>
      </c>
      <c r="M108" s="30">
        <f t="shared" si="31"/>
        <v>307</v>
      </c>
      <c r="N108" s="29">
        <v>0</v>
      </c>
      <c r="O108" s="29">
        <v>0</v>
      </c>
      <c r="P108" s="31">
        <v>307</v>
      </c>
      <c r="Q108" s="32">
        <v>1</v>
      </c>
      <c r="R108" s="32">
        <v>0.42579750346740636</v>
      </c>
      <c r="S108" s="58" t="s">
        <v>151</v>
      </c>
      <c r="T108" s="14"/>
      <c r="U108" s="14"/>
    </row>
    <row r="109" spans="2:21" s="15" customFormat="1" ht="15" customHeight="1" x14ac:dyDescent="0.2">
      <c r="B109" s="34" t="s">
        <v>145</v>
      </c>
      <c r="C109" s="34" t="s">
        <v>123</v>
      </c>
      <c r="D109" s="34" t="s">
        <v>152</v>
      </c>
      <c r="E109" s="29">
        <v>956</v>
      </c>
      <c r="F109" s="29">
        <v>849</v>
      </c>
      <c r="G109" s="29">
        <v>268</v>
      </c>
      <c r="H109" s="29">
        <v>213</v>
      </c>
      <c r="I109" s="29">
        <v>3</v>
      </c>
      <c r="J109" s="29">
        <v>0</v>
      </c>
      <c r="K109" s="29">
        <v>0</v>
      </c>
      <c r="L109" s="29">
        <v>0</v>
      </c>
      <c r="M109" s="30">
        <f t="shared" si="31"/>
        <v>484</v>
      </c>
      <c r="N109" s="29">
        <v>0</v>
      </c>
      <c r="O109" s="29">
        <v>0</v>
      </c>
      <c r="P109" s="31">
        <v>484</v>
      </c>
      <c r="Q109" s="32">
        <v>0.88807531380753135</v>
      </c>
      <c r="R109" s="32">
        <v>0.50627615062761511</v>
      </c>
      <c r="S109" s="58" t="s">
        <v>153</v>
      </c>
      <c r="T109" s="14"/>
      <c r="U109" s="14"/>
    </row>
    <row r="110" spans="2:21" s="15" customFormat="1" ht="15" customHeight="1" x14ac:dyDescent="0.2">
      <c r="B110" s="34" t="s">
        <v>145</v>
      </c>
      <c r="C110" s="34" t="s">
        <v>154</v>
      </c>
      <c r="D110" s="34" t="s">
        <v>155</v>
      </c>
      <c r="E110" s="29">
        <v>5197</v>
      </c>
      <c r="F110" s="29">
        <v>4187</v>
      </c>
      <c r="G110" s="29">
        <v>2446</v>
      </c>
      <c r="H110" s="29">
        <v>697</v>
      </c>
      <c r="I110" s="29">
        <v>3</v>
      </c>
      <c r="J110" s="29">
        <v>12</v>
      </c>
      <c r="K110" s="29">
        <v>0</v>
      </c>
      <c r="L110" s="29">
        <v>0</v>
      </c>
      <c r="M110" s="30">
        <f t="shared" si="31"/>
        <v>3158</v>
      </c>
      <c r="N110" s="29">
        <v>0</v>
      </c>
      <c r="O110" s="29">
        <v>0</v>
      </c>
      <c r="P110" s="31">
        <v>3158</v>
      </c>
      <c r="Q110" s="32">
        <v>0.80565710987107952</v>
      </c>
      <c r="R110" s="32">
        <v>0.60765826438329806</v>
      </c>
      <c r="S110" s="58" t="s">
        <v>156</v>
      </c>
      <c r="T110" s="14"/>
      <c r="U110" s="14"/>
    </row>
    <row r="111" spans="2:21" s="15" customFormat="1" ht="15" customHeight="1" x14ac:dyDescent="0.2">
      <c r="B111" s="34" t="s">
        <v>145</v>
      </c>
      <c r="C111" s="34" t="s">
        <v>154</v>
      </c>
      <c r="D111" s="34" t="s">
        <v>157</v>
      </c>
      <c r="E111" s="29">
        <v>2748</v>
      </c>
      <c r="F111" s="29">
        <v>1277</v>
      </c>
      <c r="G111" s="29">
        <v>1039</v>
      </c>
      <c r="H111" s="29">
        <v>56</v>
      </c>
      <c r="I111" s="29">
        <v>0</v>
      </c>
      <c r="J111" s="29">
        <v>1</v>
      </c>
      <c r="K111" s="29">
        <v>0</v>
      </c>
      <c r="L111" s="29">
        <v>0</v>
      </c>
      <c r="M111" s="30">
        <f t="shared" si="31"/>
        <v>1096</v>
      </c>
      <c r="N111" s="29">
        <v>0</v>
      </c>
      <c r="O111" s="29">
        <v>0</v>
      </c>
      <c r="P111" s="31">
        <v>1096</v>
      </c>
      <c r="Q111" s="32">
        <v>0.46470160116448328</v>
      </c>
      <c r="R111" s="32">
        <v>0.39883551673944689</v>
      </c>
      <c r="S111" s="58" t="s">
        <v>158</v>
      </c>
      <c r="T111" s="14"/>
      <c r="U111" s="14"/>
    </row>
    <row r="112" spans="2:21" s="15" customFormat="1" ht="15" customHeight="1" x14ac:dyDescent="0.2">
      <c r="B112" s="34" t="s">
        <v>145</v>
      </c>
      <c r="C112" s="34" t="s">
        <v>154</v>
      </c>
      <c r="D112" s="34" t="s">
        <v>159</v>
      </c>
      <c r="E112" s="29">
        <v>2029</v>
      </c>
      <c r="F112" s="29">
        <v>1895</v>
      </c>
      <c r="G112" s="29">
        <v>1231</v>
      </c>
      <c r="H112" s="29">
        <v>79</v>
      </c>
      <c r="I112" s="29">
        <v>0</v>
      </c>
      <c r="J112" s="29">
        <v>4</v>
      </c>
      <c r="K112" s="29">
        <v>0</v>
      </c>
      <c r="L112" s="29">
        <v>0</v>
      </c>
      <c r="M112" s="30">
        <f t="shared" si="31"/>
        <v>1314</v>
      </c>
      <c r="N112" s="29">
        <v>0</v>
      </c>
      <c r="O112" s="29">
        <v>0</v>
      </c>
      <c r="P112" s="31">
        <v>1314</v>
      </c>
      <c r="Q112" s="32">
        <v>0.93395761458846727</v>
      </c>
      <c r="R112" s="32">
        <v>0.6476096599310005</v>
      </c>
      <c r="S112" s="58" t="s">
        <v>160</v>
      </c>
      <c r="T112" s="14"/>
      <c r="U112" s="14"/>
    </row>
    <row r="113" spans="2:21" s="15" customFormat="1" ht="15" customHeight="1" x14ac:dyDescent="0.2">
      <c r="B113" s="34" t="s">
        <v>145</v>
      </c>
      <c r="C113" s="34" t="s">
        <v>154</v>
      </c>
      <c r="D113" s="34" t="s">
        <v>161</v>
      </c>
      <c r="E113" s="29">
        <v>2141</v>
      </c>
      <c r="F113" s="29">
        <v>1608</v>
      </c>
      <c r="G113" s="29">
        <v>1149</v>
      </c>
      <c r="H113" s="29">
        <v>139</v>
      </c>
      <c r="I113" s="29">
        <v>0</v>
      </c>
      <c r="J113" s="29">
        <v>2</v>
      </c>
      <c r="K113" s="29">
        <v>0</v>
      </c>
      <c r="L113" s="29">
        <v>0</v>
      </c>
      <c r="M113" s="30">
        <f t="shared" si="31"/>
        <v>1290</v>
      </c>
      <c r="N113" s="29">
        <v>0</v>
      </c>
      <c r="O113" s="29">
        <v>0</v>
      </c>
      <c r="P113" s="31">
        <v>1290</v>
      </c>
      <c r="Q113" s="32">
        <v>0.75105091078935082</v>
      </c>
      <c r="R113" s="32">
        <v>0.60252218589444184</v>
      </c>
      <c r="S113" s="58" t="s">
        <v>162</v>
      </c>
      <c r="T113" s="14"/>
      <c r="U113" s="14"/>
    </row>
    <row r="114" spans="2:21" s="15" customFormat="1" ht="15" customHeight="1" x14ac:dyDescent="0.2">
      <c r="B114" s="34" t="s">
        <v>145</v>
      </c>
      <c r="C114" s="34" t="s">
        <v>123</v>
      </c>
      <c r="D114" s="34" t="s">
        <v>163</v>
      </c>
      <c r="E114" s="29">
        <v>1840</v>
      </c>
      <c r="F114" s="29">
        <v>1840</v>
      </c>
      <c r="G114" s="29">
        <v>428</v>
      </c>
      <c r="H114" s="29">
        <v>644</v>
      </c>
      <c r="I114" s="29">
        <v>33</v>
      </c>
      <c r="J114" s="29">
        <v>3</v>
      </c>
      <c r="K114" s="29">
        <v>0</v>
      </c>
      <c r="L114" s="29">
        <v>0</v>
      </c>
      <c r="M114" s="30">
        <f t="shared" si="31"/>
        <v>1108</v>
      </c>
      <c r="N114" s="29">
        <v>0</v>
      </c>
      <c r="O114" s="29">
        <v>0</v>
      </c>
      <c r="P114" s="31">
        <v>1108</v>
      </c>
      <c r="Q114" s="32">
        <v>1</v>
      </c>
      <c r="R114" s="32">
        <v>0.60217391304347823</v>
      </c>
      <c r="S114" s="58" t="s">
        <v>164</v>
      </c>
      <c r="T114" s="14"/>
      <c r="U114" s="14"/>
    </row>
    <row r="115" spans="2:21" s="15" customFormat="1" ht="15" customHeight="1" x14ac:dyDescent="0.2">
      <c r="B115" s="34" t="s">
        <v>145</v>
      </c>
      <c r="C115" s="34" t="s">
        <v>123</v>
      </c>
      <c r="D115" s="34" t="s">
        <v>165</v>
      </c>
      <c r="E115" s="29">
        <v>1520</v>
      </c>
      <c r="F115" s="29">
        <v>1414</v>
      </c>
      <c r="G115" s="29">
        <v>366</v>
      </c>
      <c r="H115" s="29">
        <v>109</v>
      </c>
      <c r="I115" s="29">
        <v>0</v>
      </c>
      <c r="J115" s="29">
        <v>1</v>
      </c>
      <c r="K115" s="29">
        <v>0</v>
      </c>
      <c r="L115" s="29">
        <v>0</v>
      </c>
      <c r="M115" s="30">
        <f t="shared" si="31"/>
        <v>476</v>
      </c>
      <c r="N115" s="29">
        <v>0</v>
      </c>
      <c r="O115" s="29">
        <v>0</v>
      </c>
      <c r="P115" s="31">
        <v>476</v>
      </c>
      <c r="Q115" s="32">
        <v>0.93026315789473679</v>
      </c>
      <c r="R115" s="32">
        <v>0.31315789473684208</v>
      </c>
      <c r="S115" s="58" t="s">
        <v>166</v>
      </c>
      <c r="T115" s="14"/>
      <c r="U115" s="14"/>
    </row>
    <row r="116" spans="2:21" s="15" customFormat="1" ht="15" customHeight="1" x14ac:dyDescent="0.2">
      <c r="B116" s="34" t="s">
        <v>145</v>
      </c>
      <c r="C116" s="34" t="s">
        <v>123</v>
      </c>
      <c r="D116" s="34" t="s">
        <v>105</v>
      </c>
      <c r="E116" s="29">
        <v>1114</v>
      </c>
      <c r="F116" s="29">
        <v>876</v>
      </c>
      <c r="G116" s="29">
        <v>351</v>
      </c>
      <c r="H116" s="29">
        <v>301</v>
      </c>
      <c r="I116" s="29">
        <v>0</v>
      </c>
      <c r="J116" s="29">
        <v>0</v>
      </c>
      <c r="K116" s="29">
        <v>0</v>
      </c>
      <c r="L116" s="29">
        <v>0</v>
      </c>
      <c r="M116" s="30">
        <f t="shared" si="31"/>
        <v>652</v>
      </c>
      <c r="N116" s="29">
        <v>0</v>
      </c>
      <c r="O116" s="29">
        <v>0</v>
      </c>
      <c r="P116" s="31">
        <v>652</v>
      </c>
      <c r="Q116" s="32">
        <v>0.78635547576301612</v>
      </c>
      <c r="R116" s="32">
        <v>0.58527827648114905</v>
      </c>
      <c r="S116" s="58" t="s">
        <v>167</v>
      </c>
      <c r="T116" s="14"/>
      <c r="U116" s="14"/>
    </row>
    <row r="117" spans="2:21" s="15" customFormat="1" ht="15" customHeight="1" x14ac:dyDescent="0.2">
      <c r="B117" s="34" t="s">
        <v>145</v>
      </c>
      <c r="C117" s="34" t="s">
        <v>123</v>
      </c>
      <c r="D117" s="34" t="s">
        <v>168</v>
      </c>
      <c r="E117" s="29">
        <v>2427</v>
      </c>
      <c r="F117" s="29">
        <v>1780</v>
      </c>
      <c r="G117" s="29">
        <v>1806</v>
      </c>
      <c r="H117" s="29">
        <v>203</v>
      </c>
      <c r="I117" s="29">
        <v>0</v>
      </c>
      <c r="J117" s="29">
        <v>3</v>
      </c>
      <c r="K117" s="29">
        <v>0</v>
      </c>
      <c r="L117" s="29">
        <v>0</v>
      </c>
      <c r="M117" s="30">
        <f t="shared" si="31"/>
        <v>2012</v>
      </c>
      <c r="N117" s="29">
        <v>0</v>
      </c>
      <c r="O117" s="29">
        <v>0</v>
      </c>
      <c r="P117" s="31">
        <v>2012</v>
      </c>
      <c r="Q117" s="32">
        <v>0.82900700453234444</v>
      </c>
      <c r="R117" s="32">
        <v>0.82900700453234444</v>
      </c>
      <c r="S117" s="58" t="s">
        <v>169</v>
      </c>
      <c r="T117" s="14"/>
      <c r="U117" s="14"/>
    </row>
    <row r="118" spans="2:21" s="15" customFormat="1" ht="15" customHeight="1" x14ac:dyDescent="0.2">
      <c r="B118" s="34" t="s">
        <v>145</v>
      </c>
      <c r="C118" s="34" t="s">
        <v>123</v>
      </c>
      <c r="D118" s="34" t="s">
        <v>170</v>
      </c>
      <c r="E118" s="29">
        <v>1729</v>
      </c>
      <c r="F118" s="29">
        <v>1218</v>
      </c>
      <c r="G118" s="29">
        <v>759</v>
      </c>
      <c r="H118" s="29">
        <v>227</v>
      </c>
      <c r="I118" s="29">
        <v>0</v>
      </c>
      <c r="J118" s="29">
        <v>0</v>
      </c>
      <c r="K118" s="29">
        <v>0</v>
      </c>
      <c r="L118" s="29">
        <v>0</v>
      </c>
      <c r="M118" s="30">
        <f t="shared" si="31"/>
        <v>986</v>
      </c>
      <c r="N118" s="29">
        <v>0</v>
      </c>
      <c r="O118" s="29">
        <v>0</v>
      </c>
      <c r="P118" s="31">
        <v>986</v>
      </c>
      <c r="Q118" s="32">
        <v>0.70445344129554655</v>
      </c>
      <c r="R118" s="32">
        <v>0.5702718334297282</v>
      </c>
      <c r="S118" s="58" t="s">
        <v>171</v>
      </c>
      <c r="T118" s="14"/>
      <c r="U118" s="14"/>
    </row>
    <row r="119" spans="2:21" s="15" customFormat="1" ht="15" customHeight="1" x14ac:dyDescent="0.2">
      <c r="B119" s="34" t="s">
        <v>145</v>
      </c>
      <c r="C119" s="34" t="s">
        <v>123</v>
      </c>
      <c r="D119" s="34" t="s">
        <v>172</v>
      </c>
      <c r="E119" s="29">
        <v>742</v>
      </c>
      <c r="F119" s="29">
        <v>586</v>
      </c>
      <c r="G119" s="29">
        <v>356</v>
      </c>
      <c r="H119" s="29">
        <v>233</v>
      </c>
      <c r="I119" s="29">
        <v>0</v>
      </c>
      <c r="J119" s="29">
        <v>0</v>
      </c>
      <c r="K119" s="29">
        <v>0</v>
      </c>
      <c r="L119" s="29">
        <v>0</v>
      </c>
      <c r="M119" s="30">
        <f t="shared" si="31"/>
        <v>589</v>
      </c>
      <c r="N119" s="29">
        <v>0</v>
      </c>
      <c r="O119" s="29">
        <v>0</v>
      </c>
      <c r="P119" s="31">
        <v>589</v>
      </c>
      <c r="Q119" s="32">
        <v>0.79380053908355797</v>
      </c>
      <c r="R119" s="32">
        <v>0.79380053908355797</v>
      </c>
      <c r="S119" s="58" t="s">
        <v>173</v>
      </c>
      <c r="T119" s="14"/>
      <c r="U119" s="14"/>
    </row>
    <row r="120" spans="2:21" s="15" customFormat="1" ht="15" customHeight="1" x14ac:dyDescent="0.2">
      <c r="B120" s="16" t="s">
        <v>23</v>
      </c>
      <c r="C120" s="17"/>
      <c r="D120" s="17"/>
      <c r="E120" s="18">
        <f>+SUM(E106:E119)</f>
        <v>39083</v>
      </c>
      <c r="F120" s="18">
        <f t="shared" ref="F120:P120" si="32">+SUM(F106:F119)</f>
        <v>25453</v>
      </c>
      <c r="G120" s="18">
        <f t="shared" si="32"/>
        <v>12108</v>
      </c>
      <c r="H120" s="18">
        <f t="shared" si="32"/>
        <v>3740</v>
      </c>
      <c r="I120" s="18">
        <f t="shared" si="32"/>
        <v>89</v>
      </c>
      <c r="J120" s="18">
        <f t="shared" si="32"/>
        <v>31</v>
      </c>
      <c r="K120" s="18">
        <f t="shared" si="32"/>
        <v>0</v>
      </c>
      <c r="L120" s="18">
        <f t="shared" si="32"/>
        <v>0</v>
      </c>
      <c r="M120" s="18">
        <f t="shared" si="32"/>
        <v>15968</v>
      </c>
      <c r="N120" s="18">
        <f t="shared" si="32"/>
        <v>0</v>
      </c>
      <c r="O120" s="18">
        <f t="shared" si="32"/>
        <v>0</v>
      </c>
      <c r="P120" s="18">
        <f t="shared" si="32"/>
        <v>15968</v>
      </c>
      <c r="Q120" s="19">
        <f>IFERROR(F120/E120,0)</f>
        <v>0.65125502136478775</v>
      </c>
      <c r="R120" s="19">
        <f>+IFERROR(M120/E120,0)</f>
        <v>0.40856638436148707</v>
      </c>
      <c r="S120" s="50"/>
      <c r="T120" s="14"/>
      <c r="U120" s="14"/>
    </row>
    <row r="121" spans="2:21" s="15" customFormat="1" ht="15" customHeight="1" x14ac:dyDescent="0.2">
      <c r="B121" s="20" t="s">
        <v>174</v>
      </c>
      <c r="C121" s="59" t="s">
        <v>116</v>
      </c>
      <c r="D121" s="59" t="s">
        <v>175</v>
      </c>
      <c r="E121" s="60">
        <v>2910</v>
      </c>
      <c r="F121" s="60">
        <v>1246</v>
      </c>
      <c r="G121" s="60">
        <v>512</v>
      </c>
      <c r="H121" s="60"/>
      <c r="I121" s="60"/>
      <c r="J121" s="60"/>
      <c r="K121" s="60"/>
      <c r="L121" s="60"/>
      <c r="M121" s="61">
        <v>512</v>
      </c>
      <c r="N121" s="61">
        <v>6</v>
      </c>
      <c r="O121" s="61"/>
      <c r="P121" s="61">
        <v>518</v>
      </c>
      <c r="Q121" s="62">
        <v>0.42817869415807558</v>
      </c>
      <c r="R121" s="62">
        <v>0.1759450171821306</v>
      </c>
      <c r="S121" s="63"/>
      <c r="T121" s="14"/>
      <c r="U121" s="14"/>
    </row>
    <row r="122" spans="2:21" s="15" customFormat="1" ht="15" customHeight="1" x14ac:dyDescent="0.2">
      <c r="B122" s="20" t="s">
        <v>174</v>
      </c>
      <c r="C122" s="59" t="s">
        <v>105</v>
      </c>
      <c r="D122" s="59" t="s">
        <v>176</v>
      </c>
      <c r="E122" s="60">
        <v>1324</v>
      </c>
      <c r="F122" s="60">
        <v>698</v>
      </c>
      <c r="G122" s="60">
        <v>697</v>
      </c>
      <c r="H122" s="60"/>
      <c r="I122" s="60"/>
      <c r="J122" s="60"/>
      <c r="K122" s="60"/>
      <c r="L122" s="60"/>
      <c r="M122" s="61">
        <v>697</v>
      </c>
      <c r="N122" s="61">
        <v>1</v>
      </c>
      <c r="O122" s="61"/>
      <c r="P122" s="61">
        <v>698</v>
      </c>
      <c r="Q122" s="62" t="s">
        <v>177</v>
      </c>
      <c r="R122" s="62" t="s">
        <v>177</v>
      </c>
      <c r="S122" s="63"/>
      <c r="T122" s="14"/>
      <c r="U122" s="14"/>
    </row>
    <row r="123" spans="2:21" s="15" customFormat="1" ht="15" customHeight="1" x14ac:dyDescent="0.2">
      <c r="B123" s="20" t="s">
        <v>174</v>
      </c>
      <c r="C123" s="64" t="s">
        <v>105</v>
      </c>
      <c r="D123" s="64" t="s">
        <v>178</v>
      </c>
      <c r="E123" s="60">
        <v>389</v>
      </c>
      <c r="F123" s="60">
        <v>246</v>
      </c>
      <c r="G123" s="60">
        <v>246</v>
      </c>
      <c r="H123" s="60"/>
      <c r="I123" s="60"/>
      <c r="J123" s="60"/>
      <c r="K123" s="60"/>
      <c r="L123" s="60"/>
      <c r="M123" s="61">
        <v>246</v>
      </c>
      <c r="N123" s="10">
        <v>0</v>
      </c>
      <c r="O123" s="10"/>
      <c r="P123" s="61">
        <v>246</v>
      </c>
      <c r="Q123" s="62" t="s">
        <v>177</v>
      </c>
      <c r="R123" s="62" t="s">
        <v>177</v>
      </c>
      <c r="S123" s="63"/>
      <c r="T123" s="14"/>
      <c r="U123" s="14"/>
    </row>
    <row r="124" spans="2:21" s="15" customFormat="1" ht="15" customHeight="1" x14ac:dyDescent="0.2">
      <c r="B124" s="16" t="s">
        <v>23</v>
      </c>
      <c r="C124" s="17"/>
      <c r="D124" s="17"/>
      <c r="E124" s="18">
        <f>+SUM(E121:E123)</f>
        <v>4623</v>
      </c>
      <c r="F124" s="18">
        <f t="shared" ref="F124:L124" si="33">+SUM(F121:F123)</f>
        <v>2190</v>
      </c>
      <c r="G124" s="18">
        <f t="shared" si="33"/>
        <v>1455</v>
      </c>
      <c r="H124" s="18">
        <f t="shared" si="33"/>
        <v>0</v>
      </c>
      <c r="I124" s="18">
        <f t="shared" si="33"/>
        <v>0</v>
      </c>
      <c r="J124" s="18">
        <f t="shared" si="33"/>
        <v>0</v>
      </c>
      <c r="K124" s="18">
        <f t="shared" si="33"/>
        <v>0</v>
      </c>
      <c r="L124" s="18">
        <f t="shared" si="33"/>
        <v>0</v>
      </c>
      <c r="M124" s="18">
        <f t="shared" ref="M124" si="34">SUM(G124:L124)</f>
        <v>1455</v>
      </c>
      <c r="N124" s="18">
        <f>+SUM(N121:N123)</f>
        <v>7</v>
      </c>
      <c r="O124" s="18">
        <f>+SUM(O108:O123)</f>
        <v>0</v>
      </c>
      <c r="P124" s="18">
        <f>+SUM(P121:P123)</f>
        <v>1462</v>
      </c>
      <c r="Q124" s="19">
        <f>IFERROR(F124/E124,0)</f>
        <v>0.47371836469824791</v>
      </c>
      <c r="R124" s="19">
        <f>+IFERROR(M124/E124,0)</f>
        <v>0.31473069435431539</v>
      </c>
      <c r="S124" s="57"/>
      <c r="T124" s="14"/>
      <c r="U124" s="14"/>
    </row>
    <row r="125" spans="2:21" s="15" customFormat="1" ht="15" customHeight="1" x14ac:dyDescent="0.2">
      <c r="B125" s="26" t="s">
        <v>179</v>
      </c>
      <c r="C125" s="27" t="s">
        <v>119</v>
      </c>
      <c r="D125" s="27" t="s">
        <v>180</v>
      </c>
      <c r="E125" s="29">
        <v>140</v>
      </c>
      <c r="F125" s="29">
        <v>140</v>
      </c>
      <c r="G125" s="29">
        <v>1</v>
      </c>
      <c r="H125" s="29">
        <v>125</v>
      </c>
      <c r="I125" s="29"/>
      <c r="J125" s="29"/>
      <c r="K125" s="29"/>
      <c r="L125" s="29"/>
      <c r="M125" s="30">
        <v>126</v>
      </c>
      <c r="N125" s="29"/>
      <c r="O125" s="29"/>
      <c r="P125" s="31">
        <v>126</v>
      </c>
      <c r="Q125" s="32">
        <v>1</v>
      </c>
      <c r="R125" s="32">
        <v>0.88571428571428568</v>
      </c>
      <c r="S125" s="58"/>
      <c r="T125" s="14"/>
      <c r="U125" s="14"/>
    </row>
    <row r="126" spans="2:21" s="15" customFormat="1" ht="15" customHeight="1" x14ac:dyDescent="0.2">
      <c r="B126" s="16" t="s">
        <v>23</v>
      </c>
      <c r="C126" s="17"/>
      <c r="D126" s="17"/>
      <c r="E126" s="18">
        <f>+SUM(E125)</f>
        <v>140</v>
      </c>
      <c r="F126" s="18">
        <f>+SUM(F125)</f>
        <v>140</v>
      </c>
      <c r="G126" s="18">
        <f t="shared" ref="G126:L126" si="35">+SUM(G125)</f>
        <v>1</v>
      </c>
      <c r="H126" s="18">
        <f t="shared" si="35"/>
        <v>125</v>
      </c>
      <c r="I126" s="18">
        <f t="shared" si="35"/>
        <v>0</v>
      </c>
      <c r="J126" s="18">
        <f t="shared" si="35"/>
        <v>0</v>
      </c>
      <c r="K126" s="18">
        <f t="shared" si="35"/>
        <v>0</v>
      </c>
      <c r="L126" s="18">
        <f t="shared" si="35"/>
        <v>0</v>
      </c>
      <c r="M126" s="18">
        <f t="shared" si="30"/>
        <v>126</v>
      </c>
      <c r="N126" s="18">
        <f>+SUM(N125)</f>
        <v>0</v>
      </c>
      <c r="O126" s="18">
        <f>+SUM(O125)</f>
        <v>0</v>
      </c>
      <c r="P126" s="18">
        <f>+SUM(P125)</f>
        <v>126</v>
      </c>
      <c r="Q126" s="19">
        <f>IFERROR(F126/E126,0)</f>
        <v>1</v>
      </c>
      <c r="R126" s="19">
        <f>+IFERROR(M126/E126,0)</f>
        <v>0.9</v>
      </c>
      <c r="S126" s="17"/>
      <c r="T126" s="14"/>
      <c r="U126" s="14"/>
    </row>
    <row r="127" spans="2:21" s="15" customFormat="1" ht="15" customHeight="1" x14ac:dyDescent="0.2">
      <c r="B127" s="34" t="s">
        <v>181</v>
      </c>
      <c r="C127" s="34" t="s">
        <v>119</v>
      </c>
      <c r="D127" s="34" t="s">
        <v>182</v>
      </c>
      <c r="E127" s="29">
        <v>166</v>
      </c>
      <c r="F127" s="29">
        <v>166</v>
      </c>
      <c r="G127" s="29">
        <v>29</v>
      </c>
      <c r="H127" s="29">
        <v>67</v>
      </c>
      <c r="I127" s="29"/>
      <c r="J127" s="29"/>
      <c r="K127" s="29"/>
      <c r="L127" s="29"/>
      <c r="M127" s="30">
        <f>SUM(G127:L127)</f>
        <v>96</v>
      </c>
      <c r="N127" s="29">
        <v>0</v>
      </c>
      <c r="O127" s="29"/>
      <c r="P127" s="31">
        <f>SUM(M127:O127)</f>
        <v>96</v>
      </c>
      <c r="Q127" s="32">
        <f>F127/E127</f>
        <v>1</v>
      </c>
      <c r="R127" s="32">
        <f>M127/E127</f>
        <v>0.57831325301204817</v>
      </c>
      <c r="S127" s="58"/>
      <c r="T127" s="14"/>
      <c r="U127" s="14"/>
    </row>
    <row r="128" spans="2:21" s="15" customFormat="1" ht="15" customHeight="1" x14ac:dyDescent="0.2">
      <c r="B128" s="34" t="s">
        <v>181</v>
      </c>
      <c r="C128" s="34" t="s">
        <v>20</v>
      </c>
      <c r="D128" s="34" t="s">
        <v>183</v>
      </c>
      <c r="E128" s="29">
        <v>175</v>
      </c>
      <c r="F128" s="29">
        <v>176</v>
      </c>
      <c r="G128" s="29">
        <v>134</v>
      </c>
      <c r="H128" s="29">
        <v>44</v>
      </c>
      <c r="I128" s="29"/>
      <c r="J128" s="29"/>
      <c r="K128" s="29"/>
      <c r="L128" s="29"/>
      <c r="M128" s="30">
        <f t="shared" ref="M128:M129" si="36">SUM(G128:L128)</f>
        <v>178</v>
      </c>
      <c r="N128" s="29"/>
      <c r="O128" s="29"/>
      <c r="P128" s="31">
        <f t="shared" ref="P128:P129" si="37">SUM(M128:O128)</f>
        <v>178</v>
      </c>
      <c r="Q128" s="32">
        <f t="shared" ref="Q128:Q129" si="38">F128/E128</f>
        <v>1.0057142857142858</v>
      </c>
      <c r="R128" s="32">
        <f t="shared" ref="R128:R129" si="39">M128/E128</f>
        <v>1.0171428571428571</v>
      </c>
      <c r="S128" s="58"/>
      <c r="T128" s="14"/>
      <c r="U128" s="14"/>
    </row>
    <row r="129" spans="2:21" s="15" customFormat="1" ht="15" customHeight="1" x14ac:dyDescent="0.2">
      <c r="B129" s="34" t="s">
        <v>181</v>
      </c>
      <c r="C129" s="34" t="s">
        <v>20</v>
      </c>
      <c r="D129" s="34" t="s">
        <v>184</v>
      </c>
      <c r="E129" s="29">
        <v>397</v>
      </c>
      <c r="F129" s="29">
        <v>397</v>
      </c>
      <c r="G129" s="29">
        <v>68</v>
      </c>
      <c r="H129" s="29">
        <v>7</v>
      </c>
      <c r="I129" s="29"/>
      <c r="J129" s="29"/>
      <c r="K129" s="29"/>
      <c r="L129" s="29"/>
      <c r="M129" s="30">
        <f t="shared" si="36"/>
        <v>75</v>
      </c>
      <c r="N129" s="29">
        <v>1</v>
      </c>
      <c r="O129" s="29"/>
      <c r="P129" s="31">
        <f t="shared" si="37"/>
        <v>76</v>
      </c>
      <c r="Q129" s="32">
        <f t="shared" si="38"/>
        <v>1</v>
      </c>
      <c r="R129" s="32">
        <f t="shared" si="39"/>
        <v>0.18891687657430731</v>
      </c>
      <c r="S129" s="58"/>
      <c r="T129" s="14"/>
      <c r="U129" s="14"/>
    </row>
    <row r="130" spans="2:21" s="15" customFormat="1" ht="15" customHeight="1" x14ac:dyDescent="0.2">
      <c r="B130" s="16" t="s">
        <v>23</v>
      </c>
      <c r="C130" s="50"/>
      <c r="D130" s="50"/>
      <c r="E130" s="18">
        <f t="shared" ref="E130:P130" si="40">+SUM(E127:E129)</f>
        <v>738</v>
      </c>
      <c r="F130" s="18">
        <f t="shared" si="40"/>
        <v>739</v>
      </c>
      <c r="G130" s="18">
        <f t="shared" si="40"/>
        <v>231</v>
      </c>
      <c r="H130" s="18">
        <f t="shared" si="40"/>
        <v>118</v>
      </c>
      <c r="I130" s="18">
        <f t="shared" si="40"/>
        <v>0</v>
      </c>
      <c r="J130" s="18">
        <f t="shared" si="40"/>
        <v>0</v>
      </c>
      <c r="K130" s="18">
        <f t="shared" si="40"/>
        <v>0</v>
      </c>
      <c r="L130" s="18">
        <f t="shared" si="40"/>
        <v>0</v>
      </c>
      <c r="M130" s="18">
        <f t="shared" si="40"/>
        <v>349</v>
      </c>
      <c r="N130" s="18">
        <f t="shared" si="40"/>
        <v>1</v>
      </c>
      <c r="O130" s="18">
        <f t="shared" si="40"/>
        <v>0</v>
      </c>
      <c r="P130" s="18">
        <f t="shared" si="40"/>
        <v>350</v>
      </c>
      <c r="Q130" s="19">
        <f>IFERROR(F130/E130,0)</f>
        <v>1.0013550135501355</v>
      </c>
      <c r="R130" s="19">
        <f>+IFERROR(M130/E130,0)</f>
        <v>0.47289972899728999</v>
      </c>
      <c r="S130" s="50"/>
      <c r="T130" s="14"/>
      <c r="U130" s="14"/>
    </row>
    <row r="131" spans="2:21" s="15" customFormat="1" ht="15" customHeight="1" x14ac:dyDescent="0.2">
      <c r="B131" s="34" t="s">
        <v>185</v>
      </c>
      <c r="C131" s="33" t="s">
        <v>123</v>
      </c>
      <c r="D131" s="33" t="s">
        <v>186</v>
      </c>
      <c r="E131" s="47">
        <v>1304</v>
      </c>
      <c r="F131" s="47">
        <v>477</v>
      </c>
      <c r="G131" s="47">
        <v>143</v>
      </c>
      <c r="H131" s="47">
        <v>114</v>
      </c>
      <c r="I131" s="47">
        <v>1</v>
      </c>
      <c r="J131" s="47">
        <v>0</v>
      </c>
      <c r="K131" s="47">
        <v>1</v>
      </c>
      <c r="L131" s="47">
        <v>0</v>
      </c>
      <c r="M131" s="47">
        <f>SUM(G131:L131)</f>
        <v>259</v>
      </c>
      <c r="N131" s="47">
        <v>1</v>
      </c>
      <c r="O131" s="47">
        <v>0</v>
      </c>
      <c r="P131" s="47">
        <v>260</v>
      </c>
      <c r="Q131" s="32">
        <f>F131/E131</f>
        <v>0.36579754601226994</v>
      </c>
      <c r="R131" s="32">
        <f>M131/E131</f>
        <v>0.19861963190184048</v>
      </c>
      <c r="S131" s="65"/>
      <c r="T131" s="14"/>
      <c r="U131" s="14"/>
    </row>
    <row r="132" spans="2:21" s="15" customFormat="1" ht="15" customHeight="1" x14ac:dyDescent="0.2">
      <c r="B132" s="34" t="s">
        <v>185</v>
      </c>
      <c r="C132" s="33" t="s">
        <v>123</v>
      </c>
      <c r="D132" s="33" t="s">
        <v>187</v>
      </c>
      <c r="E132" s="47">
        <v>2124</v>
      </c>
      <c r="F132" s="47">
        <v>592</v>
      </c>
      <c r="G132" s="47">
        <v>111</v>
      </c>
      <c r="H132" s="47">
        <v>153</v>
      </c>
      <c r="I132" s="47">
        <v>4</v>
      </c>
      <c r="J132" s="47">
        <v>0</v>
      </c>
      <c r="K132" s="47">
        <v>0</v>
      </c>
      <c r="L132" s="47">
        <v>0</v>
      </c>
      <c r="M132" s="47">
        <f t="shared" ref="M132:M133" si="41">SUM(G132:L132)</f>
        <v>268</v>
      </c>
      <c r="N132" s="47">
        <v>0</v>
      </c>
      <c r="O132" s="47">
        <v>0</v>
      </c>
      <c r="P132" s="47">
        <v>268</v>
      </c>
      <c r="Q132" s="32">
        <f t="shared" ref="Q132:Q133" si="42">F132/E132</f>
        <v>0.27871939736346518</v>
      </c>
      <c r="R132" s="32">
        <f t="shared" ref="R132:R133" si="43">M132/E132</f>
        <v>0.12617702448210924</v>
      </c>
      <c r="S132" s="65"/>
      <c r="T132" s="14"/>
      <c r="U132" s="14"/>
    </row>
    <row r="133" spans="2:21" s="15" customFormat="1" ht="15" customHeight="1" x14ac:dyDescent="0.2">
      <c r="B133" s="34" t="s">
        <v>185</v>
      </c>
      <c r="C133" s="34" t="s">
        <v>123</v>
      </c>
      <c r="D133" s="34" t="s">
        <v>188</v>
      </c>
      <c r="E133" s="29">
        <v>1550</v>
      </c>
      <c r="F133" s="29">
        <v>415</v>
      </c>
      <c r="G133" s="29">
        <v>190</v>
      </c>
      <c r="H133" s="29">
        <v>25</v>
      </c>
      <c r="I133" s="29">
        <v>0</v>
      </c>
      <c r="J133" s="29">
        <v>0</v>
      </c>
      <c r="K133" s="29">
        <v>1</v>
      </c>
      <c r="L133" s="29">
        <v>0</v>
      </c>
      <c r="M133" s="66">
        <f t="shared" si="41"/>
        <v>216</v>
      </c>
      <c r="N133" s="29">
        <v>0</v>
      </c>
      <c r="O133" s="29">
        <v>0</v>
      </c>
      <c r="P133" s="47">
        <v>216</v>
      </c>
      <c r="Q133" s="32">
        <f t="shared" si="42"/>
        <v>0.26774193548387099</v>
      </c>
      <c r="R133" s="32">
        <f t="shared" si="43"/>
        <v>0.13935483870967741</v>
      </c>
      <c r="S133" s="58"/>
      <c r="T133" s="14"/>
      <c r="U133" s="14"/>
    </row>
    <row r="134" spans="2:21" s="15" customFormat="1" ht="15" customHeight="1" x14ac:dyDescent="0.2">
      <c r="B134" s="16" t="s">
        <v>23</v>
      </c>
      <c r="C134" s="50"/>
      <c r="D134" s="50"/>
      <c r="E134" s="18">
        <f>+SUM(E131:E133)</f>
        <v>4978</v>
      </c>
      <c r="F134" s="18">
        <f t="shared" ref="F134:M134" si="44">+SUM(F131:F133)</f>
        <v>1484</v>
      </c>
      <c r="G134" s="18">
        <f t="shared" si="44"/>
        <v>444</v>
      </c>
      <c r="H134" s="18">
        <f t="shared" si="44"/>
        <v>292</v>
      </c>
      <c r="I134" s="18">
        <f t="shared" si="44"/>
        <v>5</v>
      </c>
      <c r="J134" s="18">
        <f t="shared" si="44"/>
        <v>0</v>
      </c>
      <c r="K134" s="18">
        <f t="shared" si="44"/>
        <v>2</v>
      </c>
      <c r="L134" s="18">
        <f t="shared" si="44"/>
        <v>0</v>
      </c>
      <c r="M134" s="18">
        <f t="shared" si="44"/>
        <v>743</v>
      </c>
      <c r="N134" s="18">
        <f t="shared" ref="N134:P134" si="45">+SUM(N131:N133)</f>
        <v>1</v>
      </c>
      <c r="O134" s="18">
        <f t="shared" si="45"/>
        <v>0</v>
      </c>
      <c r="P134" s="18">
        <f t="shared" si="45"/>
        <v>744</v>
      </c>
      <c r="Q134" s="19">
        <f>IFERROR(F134/E134,0)</f>
        <v>0.29811169144234634</v>
      </c>
      <c r="R134" s="19">
        <f>+IFERROR(M134/E134,0)</f>
        <v>0.14925672961028524</v>
      </c>
      <c r="S134" s="50"/>
      <c r="T134" s="14"/>
      <c r="U134" s="14"/>
    </row>
    <row r="135" spans="2:21" s="15" customFormat="1" ht="15" customHeight="1" x14ac:dyDescent="0.2">
      <c r="B135" s="34" t="s">
        <v>189</v>
      </c>
      <c r="C135" s="34" t="s">
        <v>126</v>
      </c>
      <c r="D135" s="34" t="s">
        <v>190</v>
      </c>
      <c r="E135" s="29">
        <v>6621</v>
      </c>
      <c r="F135" s="29">
        <v>5680</v>
      </c>
      <c r="G135" s="29">
        <v>182</v>
      </c>
      <c r="H135" s="29">
        <v>4079</v>
      </c>
      <c r="I135" s="29">
        <v>837</v>
      </c>
      <c r="J135" s="29">
        <v>134</v>
      </c>
      <c r="K135" s="29">
        <v>0</v>
      </c>
      <c r="L135" s="29">
        <v>0</v>
      </c>
      <c r="M135" s="30">
        <f>SUM(G135:L135)</f>
        <v>5232</v>
      </c>
      <c r="N135" s="29">
        <v>1</v>
      </c>
      <c r="O135" s="29">
        <v>0</v>
      </c>
      <c r="P135" s="31">
        <f>SUM(M135:O135)</f>
        <v>5233</v>
      </c>
      <c r="Q135" s="32">
        <v>0.85787645370789911</v>
      </c>
      <c r="R135" s="32">
        <v>0.76634949403413377</v>
      </c>
      <c r="S135" s="58"/>
      <c r="T135" s="14"/>
      <c r="U135" s="14"/>
    </row>
    <row r="136" spans="2:21" s="15" customFormat="1" ht="15" customHeight="1" x14ac:dyDescent="0.2">
      <c r="B136" s="34" t="s">
        <v>189</v>
      </c>
      <c r="C136" s="34" t="s">
        <v>126</v>
      </c>
      <c r="D136" s="34" t="s">
        <v>191</v>
      </c>
      <c r="E136" s="29">
        <v>10683</v>
      </c>
      <c r="F136" s="29">
        <v>2208</v>
      </c>
      <c r="G136" s="29">
        <v>44</v>
      </c>
      <c r="H136" s="29">
        <v>1318</v>
      </c>
      <c r="I136" s="29">
        <v>971</v>
      </c>
      <c r="J136" s="29">
        <v>65</v>
      </c>
      <c r="K136" s="29">
        <v>0</v>
      </c>
      <c r="L136" s="29">
        <v>0</v>
      </c>
      <c r="M136" s="30">
        <f>SUM(G136:L136)</f>
        <v>2398</v>
      </c>
      <c r="N136" s="29">
        <v>0</v>
      </c>
      <c r="O136" s="29">
        <v>0</v>
      </c>
      <c r="P136" s="31">
        <f>SUM(M136:O136)</f>
        <v>2398</v>
      </c>
      <c r="Q136" s="32">
        <v>0.20668351586632969</v>
      </c>
      <c r="R136" s="32">
        <v>0.21239352241879622</v>
      </c>
      <c r="S136" s="58"/>
      <c r="T136" s="14"/>
      <c r="U136" s="14"/>
    </row>
    <row r="137" spans="2:21" s="15" customFormat="1" ht="15" customHeight="1" x14ac:dyDescent="0.2">
      <c r="B137" s="16" t="s">
        <v>23</v>
      </c>
      <c r="C137" s="50"/>
      <c r="D137" s="50"/>
      <c r="E137" s="18">
        <f t="shared" ref="E137:P137" si="46">+SUM(E135:E136)</f>
        <v>17304</v>
      </c>
      <c r="F137" s="18">
        <f t="shared" si="46"/>
        <v>7888</v>
      </c>
      <c r="G137" s="18">
        <f t="shared" si="46"/>
        <v>226</v>
      </c>
      <c r="H137" s="18">
        <f t="shared" si="46"/>
        <v>5397</v>
      </c>
      <c r="I137" s="18">
        <f t="shared" si="46"/>
        <v>1808</v>
      </c>
      <c r="J137" s="18">
        <f t="shared" si="46"/>
        <v>199</v>
      </c>
      <c r="K137" s="18">
        <f t="shared" si="46"/>
        <v>0</v>
      </c>
      <c r="L137" s="18">
        <f t="shared" si="46"/>
        <v>0</v>
      </c>
      <c r="M137" s="18">
        <f t="shared" si="46"/>
        <v>7630</v>
      </c>
      <c r="N137" s="18">
        <f t="shared" si="46"/>
        <v>1</v>
      </c>
      <c r="O137" s="18">
        <f t="shared" si="46"/>
        <v>0</v>
      </c>
      <c r="P137" s="18">
        <f t="shared" si="46"/>
        <v>7631</v>
      </c>
      <c r="Q137" s="19">
        <f>IFERROR(F137/E137,0)</f>
        <v>0.45584835876098012</v>
      </c>
      <c r="R137" s="19">
        <f>+IFERROR(M137/E137,0)</f>
        <v>0.44093851132686085</v>
      </c>
      <c r="S137" s="50"/>
      <c r="T137" s="14"/>
      <c r="U137" s="14"/>
    </row>
    <row r="138" spans="2:21" s="15" customFormat="1" ht="15" customHeight="1" x14ac:dyDescent="0.2">
      <c r="B138" s="26" t="s">
        <v>192</v>
      </c>
      <c r="C138" s="26" t="s">
        <v>126</v>
      </c>
      <c r="D138" s="26" t="s">
        <v>191</v>
      </c>
      <c r="E138" s="29">
        <v>12160</v>
      </c>
      <c r="F138" s="29">
        <v>2500</v>
      </c>
      <c r="G138" s="29">
        <v>24</v>
      </c>
      <c r="H138" s="29">
        <v>203</v>
      </c>
      <c r="I138" s="29">
        <v>1861</v>
      </c>
      <c r="J138" s="29">
        <v>319</v>
      </c>
      <c r="K138" s="29">
        <v>156</v>
      </c>
      <c r="L138" s="29"/>
      <c r="M138" s="42">
        <f>SUM(G138:L138)</f>
        <v>2563</v>
      </c>
      <c r="N138" s="29">
        <v>28</v>
      </c>
      <c r="O138" s="29"/>
      <c r="P138" s="31">
        <f>SUM(M138:O138)</f>
        <v>2591</v>
      </c>
      <c r="Q138" s="32">
        <f>F138/E138</f>
        <v>0.20559210526315788</v>
      </c>
      <c r="R138" s="32">
        <f>M138/E138</f>
        <v>0.21077302631578948</v>
      </c>
      <c r="S138" s="67"/>
      <c r="T138" s="14"/>
      <c r="U138" s="14"/>
    </row>
    <row r="139" spans="2:21" s="15" customFormat="1" ht="15" customHeight="1" x14ac:dyDescent="0.2">
      <c r="B139" s="26" t="s">
        <v>192</v>
      </c>
      <c r="C139" s="26" t="s">
        <v>126</v>
      </c>
      <c r="D139" s="26" t="s">
        <v>193</v>
      </c>
      <c r="E139" s="29">
        <v>2039</v>
      </c>
      <c r="F139" s="29">
        <v>180</v>
      </c>
      <c r="G139" s="29">
        <v>6</v>
      </c>
      <c r="H139" s="29">
        <v>8</v>
      </c>
      <c r="I139" s="29">
        <v>135</v>
      </c>
      <c r="J139" s="29"/>
      <c r="K139" s="29"/>
      <c r="L139" s="29"/>
      <c r="M139" s="42">
        <f t="shared" ref="M139:M145" si="47">SUM(G139:L139)</f>
        <v>149</v>
      </c>
      <c r="N139" s="29"/>
      <c r="O139" s="29"/>
      <c r="P139" s="31">
        <f t="shared" ref="P139:P145" si="48">SUM(M139:O139)</f>
        <v>149</v>
      </c>
      <c r="Q139" s="32">
        <f t="shared" ref="Q139:Q145" si="49">F139/E139</f>
        <v>8.827856792545366E-2</v>
      </c>
      <c r="R139" s="32">
        <f t="shared" ref="R139:R145" si="50">M139/E139</f>
        <v>7.3075036782736635E-2</v>
      </c>
      <c r="S139" s="28"/>
      <c r="T139" s="14"/>
      <c r="U139" s="14"/>
    </row>
    <row r="140" spans="2:21" s="15" customFormat="1" ht="15" customHeight="1" x14ac:dyDescent="0.2">
      <c r="B140" s="26" t="s">
        <v>192</v>
      </c>
      <c r="C140" s="26" t="s">
        <v>126</v>
      </c>
      <c r="D140" s="26" t="s">
        <v>194</v>
      </c>
      <c r="E140" s="29">
        <v>1716</v>
      </c>
      <c r="F140" s="29">
        <v>150</v>
      </c>
      <c r="G140" s="29"/>
      <c r="H140" s="29"/>
      <c r="I140" s="29">
        <v>103</v>
      </c>
      <c r="J140" s="29"/>
      <c r="K140" s="29"/>
      <c r="L140" s="29"/>
      <c r="M140" s="42">
        <f t="shared" si="47"/>
        <v>103</v>
      </c>
      <c r="N140" s="29"/>
      <c r="O140" s="29"/>
      <c r="P140" s="31">
        <f t="shared" si="48"/>
        <v>103</v>
      </c>
      <c r="Q140" s="32">
        <f t="shared" si="49"/>
        <v>8.7412587412587409E-2</v>
      </c>
      <c r="R140" s="32">
        <f t="shared" si="50"/>
        <v>6.0023310023310024E-2</v>
      </c>
      <c r="S140" s="28"/>
      <c r="T140" s="14"/>
      <c r="U140" s="14"/>
    </row>
    <row r="141" spans="2:21" s="15" customFormat="1" ht="15" customHeight="1" x14ac:dyDescent="0.2">
      <c r="B141" s="26" t="s">
        <v>192</v>
      </c>
      <c r="C141" s="26" t="s">
        <v>126</v>
      </c>
      <c r="D141" s="26" t="s">
        <v>195</v>
      </c>
      <c r="E141" s="29">
        <v>1081</v>
      </c>
      <c r="F141" s="29">
        <v>550</v>
      </c>
      <c r="G141" s="29">
        <v>59</v>
      </c>
      <c r="H141" s="29">
        <v>474</v>
      </c>
      <c r="I141" s="29">
        <v>328</v>
      </c>
      <c r="J141" s="29"/>
      <c r="K141" s="29"/>
      <c r="L141" s="29"/>
      <c r="M141" s="42">
        <f t="shared" si="47"/>
        <v>861</v>
      </c>
      <c r="N141" s="29">
        <v>5</v>
      </c>
      <c r="O141" s="29"/>
      <c r="P141" s="31">
        <f t="shared" si="48"/>
        <v>866</v>
      </c>
      <c r="Q141" s="32">
        <f t="shared" si="49"/>
        <v>0.50878815911193342</v>
      </c>
      <c r="R141" s="32">
        <f t="shared" si="50"/>
        <v>0.79648473635522665</v>
      </c>
      <c r="S141" s="28"/>
      <c r="T141" s="14"/>
      <c r="U141" s="14"/>
    </row>
    <row r="142" spans="2:21" s="15" customFormat="1" ht="15" customHeight="1" x14ac:dyDescent="0.2">
      <c r="B142" s="26" t="s">
        <v>192</v>
      </c>
      <c r="C142" s="26" t="s">
        <v>126</v>
      </c>
      <c r="D142" s="26" t="s">
        <v>196</v>
      </c>
      <c r="E142" s="29">
        <v>1082</v>
      </c>
      <c r="F142" s="29">
        <v>1000</v>
      </c>
      <c r="G142" s="29">
        <v>162</v>
      </c>
      <c r="H142" s="29">
        <v>651</v>
      </c>
      <c r="I142" s="29">
        <v>183</v>
      </c>
      <c r="J142" s="29"/>
      <c r="K142" s="29"/>
      <c r="L142" s="29"/>
      <c r="M142" s="42">
        <f t="shared" si="47"/>
        <v>996</v>
      </c>
      <c r="N142" s="29">
        <v>12</v>
      </c>
      <c r="O142" s="29"/>
      <c r="P142" s="31">
        <f t="shared" si="48"/>
        <v>1008</v>
      </c>
      <c r="Q142" s="32">
        <f t="shared" si="49"/>
        <v>0.92421441774491686</v>
      </c>
      <c r="R142" s="32">
        <f t="shared" si="50"/>
        <v>0.92051756007393715</v>
      </c>
      <c r="S142" s="28"/>
      <c r="T142" s="14"/>
      <c r="U142" s="14"/>
    </row>
    <row r="143" spans="2:21" s="15" customFormat="1" ht="15" customHeight="1" x14ac:dyDescent="0.2">
      <c r="B143" s="26" t="s">
        <v>192</v>
      </c>
      <c r="C143" s="26" t="s">
        <v>126</v>
      </c>
      <c r="D143" s="26" t="s">
        <v>197</v>
      </c>
      <c r="E143" s="29">
        <v>427</v>
      </c>
      <c r="F143" s="29">
        <v>30</v>
      </c>
      <c r="G143" s="29"/>
      <c r="H143" s="29">
        <v>28</v>
      </c>
      <c r="I143" s="29"/>
      <c r="J143" s="29"/>
      <c r="K143" s="29"/>
      <c r="L143" s="29"/>
      <c r="M143" s="42">
        <f t="shared" si="47"/>
        <v>28</v>
      </c>
      <c r="N143" s="29"/>
      <c r="O143" s="29"/>
      <c r="P143" s="31">
        <f t="shared" si="48"/>
        <v>28</v>
      </c>
      <c r="Q143" s="32">
        <f t="shared" si="49"/>
        <v>7.0257611241217793E-2</v>
      </c>
      <c r="R143" s="32">
        <f t="shared" si="50"/>
        <v>6.5573770491803282E-2</v>
      </c>
      <c r="S143" s="28"/>
      <c r="T143" s="14"/>
      <c r="U143" s="14"/>
    </row>
    <row r="144" spans="2:21" s="15" customFormat="1" ht="15" customHeight="1" x14ac:dyDescent="0.2">
      <c r="B144" s="26" t="s">
        <v>192</v>
      </c>
      <c r="C144" s="26" t="s">
        <v>126</v>
      </c>
      <c r="D144" s="26" t="s">
        <v>198</v>
      </c>
      <c r="E144" s="29">
        <v>2708</v>
      </c>
      <c r="F144" s="29">
        <v>300</v>
      </c>
      <c r="G144" s="29">
        <v>492</v>
      </c>
      <c r="H144" s="29">
        <v>295</v>
      </c>
      <c r="I144" s="29">
        <v>20</v>
      </c>
      <c r="J144" s="29">
        <v>1</v>
      </c>
      <c r="K144" s="29"/>
      <c r="L144" s="29"/>
      <c r="M144" s="42">
        <f t="shared" si="47"/>
        <v>808</v>
      </c>
      <c r="N144" s="29"/>
      <c r="O144" s="29"/>
      <c r="P144" s="31">
        <f t="shared" si="48"/>
        <v>808</v>
      </c>
      <c r="Q144" s="32">
        <f t="shared" si="49"/>
        <v>0.11078286558345643</v>
      </c>
      <c r="R144" s="32">
        <f t="shared" si="50"/>
        <v>0.2983751846381093</v>
      </c>
      <c r="S144" s="28"/>
      <c r="T144" s="14"/>
      <c r="U144" s="14"/>
    </row>
    <row r="145" spans="2:21" s="15" customFormat="1" ht="15" customHeight="1" x14ac:dyDescent="0.2">
      <c r="B145" s="26" t="s">
        <v>192</v>
      </c>
      <c r="C145" s="26" t="s">
        <v>140</v>
      </c>
      <c r="D145" s="26" t="s">
        <v>141</v>
      </c>
      <c r="E145" s="29">
        <v>7502</v>
      </c>
      <c r="F145" s="29">
        <v>150</v>
      </c>
      <c r="G145" s="29">
        <v>74</v>
      </c>
      <c r="H145" s="29">
        <v>17</v>
      </c>
      <c r="I145" s="29"/>
      <c r="J145" s="29"/>
      <c r="K145" s="29"/>
      <c r="L145" s="29"/>
      <c r="M145" s="42">
        <f t="shared" si="47"/>
        <v>91</v>
      </c>
      <c r="N145" s="29"/>
      <c r="O145" s="29"/>
      <c r="P145" s="31">
        <f t="shared" si="48"/>
        <v>91</v>
      </c>
      <c r="Q145" s="32">
        <f t="shared" si="49"/>
        <v>1.9994668088509731E-2</v>
      </c>
      <c r="R145" s="32">
        <f t="shared" si="50"/>
        <v>1.2130098640362569E-2</v>
      </c>
      <c r="S145" s="28"/>
      <c r="T145" s="14"/>
      <c r="U145" s="14"/>
    </row>
    <row r="146" spans="2:21" s="15" customFormat="1" ht="15" customHeight="1" x14ac:dyDescent="0.2">
      <c r="B146" s="16" t="s">
        <v>23</v>
      </c>
      <c r="C146" s="17"/>
      <c r="D146" s="17"/>
      <c r="E146" s="18">
        <f t="shared" ref="E146:P146" si="51">+SUM(E138:E145)</f>
        <v>28715</v>
      </c>
      <c r="F146" s="18">
        <f t="shared" si="51"/>
        <v>4860</v>
      </c>
      <c r="G146" s="18">
        <f t="shared" si="51"/>
        <v>817</v>
      </c>
      <c r="H146" s="18">
        <f t="shared" si="51"/>
        <v>1676</v>
      </c>
      <c r="I146" s="18">
        <f t="shared" si="51"/>
        <v>2630</v>
      </c>
      <c r="J146" s="18">
        <f t="shared" si="51"/>
        <v>320</v>
      </c>
      <c r="K146" s="18">
        <f t="shared" si="51"/>
        <v>156</v>
      </c>
      <c r="L146" s="18">
        <f t="shared" si="51"/>
        <v>0</v>
      </c>
      <c r="M146" s="18">
        <f t="shared" si="51"/>
        <v>5599</v>
      </c>
      <c r="N146" s="18">
        <f t="shared" si="51"/>
        <v>45</v>
      </c>
      <c r="O146" s="18">
        <f t="shared" si="51"/>
        <v>0</v>
      </c>
      <c r="P146" s="18">
        <f t="shared" si="51"/>
        <v>5644</v>
      </c>
      <c r="Q146" s="19">
        <f>IFERROR(F146/E146,0)</f>
        <v>0.16924952115619016</v>
      </c>
      <c r="R146" s="19">
        <f>+IFERROR(M146/E146,0)</f>
        <v>0.19498519937314993</v>
      </c>
      <c r="S146" s="50"/>
      <c r="T146" s="14"/>
      <c r="U146" s="14"/>
    </row>
    <row r="147" spans="2:21" s="15" customFormat="1" ht="15" customHeight="1" x14ac:dyDescent="0.2">
      <c r="B147" s="26" t="s">
        <v>199</v>
      </c>
      <c r="C147" s="27" t="s">
        <v>126</v>
      </c>
      <c r="D147" s="27" t="s">
        <v>200</v>
      </c>
      <c r="E147" s="29">
        <v>4500</v>
      </c>
      <c r="F147" s="29">
        <v>4500</v>
      </c>
      <c r="G147" s="29">
        <v>1240</v>
      </c>
      <c r="H147" s="29">
        <v>2484</v>
      </c>
      <c r="I147" s="29">
        <v>295</v>
      </c>
      <c r="J147" s="29">
        <v>0</v>
      </c>
      <c r="K147" s="29">
        <v>0</v>
      </c>
      <c r="L147" s="29">
        <v>0</v>
      </c>
      <c r="M147" s="30">
        <f>SUM(G147:L147)</f>
        <v>4019</v>
      </c>
      <c r="N147" s="29">
        <v>2</v>
      </c>
      <c r="O147" s="29">
        <v>0</v>
      </c>
      <c r="P147" s="31">
        <v>4021</v>
      </c>
      <c r="Q147" s="32">
        <v>1</v>
      </c>
      <c r="R147" s="32">
        <v>0.89311111111111108</v>
      </c>
      <c r="S147" s="58"/>
      <c r="T147" s="14"/>
      <c r="U147" s="14"/>
    </row>
    <row r="148" spans="2:21" s="15" customFormat="1" ht="15" customHeight="1" x14ac:dyDescent="0.2">
      <c r="B148" s="26" t="s">
        <v>199</v>
      </c>
      <c r="C148" s="27" t="s">
        <v>126</v>
      </c>
      <c r="D148" s="27" t="s">
        <v>201</v>
      </c>
      <c r="E148" s="29">
        <v>2373</v>
      </c>
      <c r="F148" s="29">
        <v>2373</v>
      </c>
      <c r="G148" s="29">
        <v>696</v>
      </c>
      <c r="H148" s="29">
        <v>1504</v>
      </c>
      <c r="I148" s="29">
        <v>45</v>
      </c>
      <c r="J148" s="29">
        <v>0</v>
      </c>
      <c r="K148" s="29">
        <v>0</v>
      </c>
      <c r="L148" s="29">
        <v>0</v>
      </c>
      <c r="M148" s="30">
        <f t="shared" ref="M148:M162" si="52">SUM(G148:L148)</f>
        <v>2245</v>
      </c>
      <c r="N148" s="29">
        <v>35</v>
      </c>
      <c r="O148" s="29">
        <v>0</v>
      </c>
      <c r="P148" s="31">
        <v>2280</v>
      </c>
      <c r="Q148" s="32">
        <v>1</v>
      </c>
      <c r="R148" s="32">
        <v>0.94605983986514963</v>
      </c>
      <c r="S148" s="58"/>
      <c r="T148" s="14"/>
      <c r="U148" s="14"/>
    </row>
    <row r="149" spans="2:21" s="15" customFormat="1" ht="15" customHeight="1" x14ac:dyDescent="0.2">
      <c r="B149" s="26" t="s">
        <v>199</v>
      </c>
      <c r="C149" s="27" t="s">
        <v>140</v>
      </c>
      <c r="D149" s="27" t="s">
        <v>202</v>
      </c>
      <c r="E149" s="29">
        <v>1811</v>
      </c>
      <c r="F149" s="29">
        <v>1811</v>
      </c>
      <c r="G149" s="29">
        <v>691</v>
      </c>
      <c r="H149" s="29">
        <v>885</v>
      </c>
      <c r="I149" s="29">
        <v>158</v>
      </c>
      <c r="J149" s="29">
        <v>0</v>
      </c>
      <c r="K149" s="29">
        <v>0</v>
      </c>
      <c r="L149" s="29">
        <v>0</v>
      </c>
      <c r="M149" s="30">
        <f t="shared" si="52"/>
        <v>1734</v>
      </c>
      <c r="N149" s="29">
        <v>9</v>
      </c>
      <c r="O149" s="29">
        <v>0</v>
      </c>
      <c r="P149" s="31">
        <v>1743</v>
      </c>
      <c r="Q149" s="32">
        <v>1</v>
      </c>
      <c r="R149" s="32">
        <v>0.95748205411374931</v>
      </c>
      <c r="S149" s="58"/>
      <c r="T149" s="14"/>
      <c r="U149" s="14"/>
    </row>
    <row r="150" spans="2:21" s="15" customFormat="1" ht="15" customHeight="1" x14ac:dyDescent="0.2">
      <c r="B150" s="26" t="s">
        <v>199</v>
      </c>
      <c r="C150" s="27" t="s">
        <v>126</v>
      </c>
      <c r="D150" s="27" t="s">
        <v>203</v>
      </c>
      <c r="E150" s="29">
        <v>1600</v>
      </c>
      <c r="F150" s="29">
        <v>1600</v>
      </c>
      <c r="G150" s="29">
        <v>494</v>
      </c>
      <c r="H150" s="29">
        <v>1052</v>
      </c>
      <c r="I150" s="29">
        <v>18</v>
      </c>
      <c r="J150" s="29">
        <v>0</v>
      </c>
      <c r="K150" s="29">
        <v>0</v>
      </c>
      <c r="L150" s="29">
        <v>0</v>
      </c>
      <c r="M150" s="30">
        <f t="shared" si="52"/>
        <v>1564</v>
      </c>
      <c r="N150" s="29">
        <v>5</v>
      </c>
      <c r="O150" s="29">
        <v>0</v>
      </c>
      <c r="P150" s="31">
        <v>1569</v>
      </c>
      <c r="Q150" s="32">
        <v>1</v>
      </c>
      <c r="R150" s="32">
        <v>0.97750000000000004</v>
      </c>
      <c r="S150" s="58"/>
      <c r="T150" s="14"/>
      <c r="U150" s="14"/>
    </row>
    <row r="151" spans="2:21" s="15" customFormat="1" ht="15" customHeight="1" x14ac:dyDescent="0.2">
      <c r="B151" s="26" t="s">
        <v>199</v>
      </c>
      <c r="C151" s="27" t="s">
        <v>126</v>
      </c>
      <c r="D151" s="27" t="s">
        <v>204</v>
      </c>
      <c r="E151" s="29">
        <v>500</v>
      </c>
      <c r="F151" s="29">
        <v>500</v>
      </c>
      <c r="G151" s="29">
        <v>115</v>
      </c>
      <c r="H151" s="29">
        <v>318</v>
      </c>
      <c r="I151" s="29">
        <v>45</v>
      </c>
      <c r="J151" s="29">
        <v>0</v>
      </c>
      <c r="K151" s="29">
        <v>0</v>
      </c>
      <c r="L151" s="29">
        <v>0</v>
      </c>
      <c r="M151" s="30">
        <f t="shared" si="52"/>
        <v>478</v>
      </c>
      <c r="N151" s="29">
        <v>2</v>
      </c>
      <c r="O151" s="29">
        <v>0</v>
      </c>
      <c r="P151" s="31">
        <v>480</v>
      </c>
      <c r="Q151" s="32">
        <v>1</v>
      </c>
      <c r="R151" s="32">
        <v>0.95599999999999996</v>
      </c>
      <c r="S151" s="58"/>
      <c r="T151" s="14"/>
      <c r="U151" s="14"/>
    </row>
    <row r="152" spans="2:21" s="15" customFormat="1" ht="15" customHeight="1" x14ac:dyDescent="0.2">
      <c r="B152" s="26" t="s">
        <v>199</v>
      </c>
      <c r="C152" s="27" t="s">
        <v>126</v>
      </c>
      <c r="D152" s="27" t="s">
        <v>205</v>
      </c>
      <c r="E152" s="29">
        <v>630</v>
      </c>
      <c r="F152" s="29">
        <v>630</v>
      </c>
      <c r="G152" s="29">
        <v>172</v>
      </c>
      <c r="H152" s="29">
        <v>401</v>
      </c>
      <c r="I152" s="29">
        <v>33</v>
      </c>
      <c r="J152" s="29">
        <v>0</v>
      </c>
      <c r="K152" s="29">
        <v>0</v>
      </c>
      <c r="L152" s="29">
        <v>0</v>
      </c>
      <c r="M152" s="30">
        <f t="shared" si="52"/>
        <v>606</v>
      </c>
      <c r="N152" s="29">
        <v>2</v>
      </c>
      <c r="O152" s="29">
        <v>0</v>
      </c>
      <c r="P152" s="31">
        <v>608</v>
      </c>
      <c r="Q152" s="32">
        <v>1</v>
      </c>
      <c r="R152" s="32">
        <v>0.96190476190476193</v>
      </c>
      <c r="S152" s="58"/>
      <c r="T152" s="14"/>
      <c r="U152" s="14"/>
    </row>
    <row r="153" spans="2:21" s="15" customFormat="1" ht="15" customHeight="1" x14ac:dyDescent="0.2">
      <c r="B153" s="26" t="s">
        <v>199</v>
      </c>
      <c r="C153" s="27" t="s">
        <v>126</v>
      </c>
      <c r="D153" s="27" t="s">
        <v>206</v>
      </c>
      <c r="E153" s="29">
        <v>1053</v>
      </c>
      <c r="F153" s="29">
        <v>1053</v>
      </c>
      <c r="G153" s="29">
        <v>41</v>
      </c>
      <c r="H153" s="29">
        <v>484</v>
      </c>
      <c r="I153" s="29">
        <v>336</v>
      </c>
      <c r="J153" s="29">
        <v>3</v>
      </c>
      <c r="K153" s="29">
        <v>0</v>
      </c>
      <c r="L153" s="29">
        <v>0</v>
      </c>
      <c r="M153" s="30">
        <f t="shared" si="52"/>
        <v>864</v>
      </c>
      <c r="N153" s="29">
        <v>15</v>
      </c>
      <c r="O153" s="29">
        <v>0</v>
      </c>
      <c r="P153" s="31">
        <v>879</v>
      </c>
      <c r="Q153" s="32">
        <v>1</v>
      </c>
      <c r="R153" s="32">
        <v>0.82051282051282048</v>
      </c>
      <c r="S153" s="58"/>
      <c r="T153" s="14"/>
      <c r="U153" s="14"/>
    </row>
    <row r="154" spans="2:21" s="15" customFormat="1" ht="15" customHeight="1" x14ac:dyDescent="0.2">
      <c r="B154" s="26" t="s">
        <v>199</v>
      </c>
      <c r="C154" s="27" t="s">
        <v>29</v>
      </c>
      <c r="D154" s="27" t="s">
        <v>207</v>
      </c>
      <c r="E154" s="29">
        <v>1186</v>
      </c>
      <c r="F154" s="29">
        <v>1186</v>
      </c>
      <c r="G154" s="29">
        <v>842</v>
      </c>
      <c r="H154" s="29">
        <v>143</v>
      </c>
      <c r="I154" s="29">
        <v>0</v>
      </c>
      <c r="J154" s="29">
        <v>0</v>
      </c>
      <c r="K154" s="29">
        <v>0</v>
      </c>
      <c r="L154" s="29">
        <v>0</v>
      </c>
      <c r="M154" s="30">
        <f t="shared" si="52"/>
        <v>985</v>
      </c>
      <c r="N154" s="29">
        <v>2</v>
      </c>
      <c r="O154" s="29">
        <v>0</v>
      </c>
      <c r="P154" s="31">
        <v>987</v>
      </c>
      <c r="Q154" s="32">
        <v>1</v>
      </c>
      <c r="R154" s="32">
        <v>0.8305227655986509</v>
      </c>
      <c r="S154" s="58"/>
      <c r="T154" s="14"/>
      <c r="U154" s="14"/>
    </row>
    <row r="155" spans="2:21" s="15" customFormat="1" ht="15" customHeight="1" x14ac:dyDescent="0.2">
      <c r="B155" s="26" t="s">
        <v>199</v>
      </c>
      <c r="C155" s="27" t="s">
        <v>29</v>
      </c>
      <c r="D155" s="27" t="s">
        <v>208</v>
      </c>
      <c r="E155" s="29">
        <v>3018</v>
      </c>
      <c r="F155" s="29">
        <v>3018</v>
      </c>
      <c r="G155" s="29">
        <v>1605</v>
      </c>
      <c r="H155" s="29">
        <v>656</v>
      </c>
      <c r="I155" s="29">
        <v>2</v>
      </c>
      <c r="J155" s="29">
        <v>0</v>
      </c>
      <c r="K155" s="29">
        <v>0</v>
      </c>
      <c r="L155" s="29">
        <v>0</v>
      </c>
      <c r="M155" s="30">
        <f t="shared" si="52"/>
        <v>2263</v>
      </c>
      <c r="N155" s="29">
        <v>6</v>
      </c>
      <c r="O155" s="29">
        <v>0</v>
      </c>
      <c r="P155" s="31">
        <v>2269</v>
      </c>
      <c r="Q155" s="32">
        <v>1</v>
      </c>
      <c r="R155" s="32">
        <v>0.74983432736911859</v>
      </c>
      <c r="S155" s="58"/>
      <c r="T155" s="14"/>
      <c r="U155" s="14"/>
    </row>
    <row r="156" spans="2:21" s="15" customFormat="1" ht="15" customHeight="1" x14ac:dyDescent="0.2">
      <c r="B156" s="26" t="s">
        <v>199</v>
      </c>
      <c r="C156" s="27" t="s">
        <v>126</v>
      </c>
      <c r="D156" s="27" t="s">
        <v>209</v>
      </c>
      <c r="E156" s="29">
        <v>901</v>
      </c>
      <c r="F156" s="29">
        <v>901</v>
      </c>
      <c r="G156" s="29">
        <v>138</v>
      </c>
      <c r="H156" s="29">
        <v>279</v>
      </c>
      <c r="I156" s="29">
        <v>7</v>
      </c>
      <c r="J156" s="29">
        <v>0</v>
      </c>
      <c r="K156" s="29">
        <v>0</v>
      </c>
      <c r="L156" s="29">
        <v>0</v>
      </c>
      <c r="M156" s="30">
        <f t="shared" si="52"/>
        <v>424</v>
      </c>
      <c r="N156" s="29">
        <v>0</v>
      </c>
      <c r="O156" s="29">
        <v>0</v>
      </c>
      <c r="P156" s="31">
        <v>424</v>
      </c>
      <c r="Q156" s="32">
        <v>1</v>
      </c>
      <c r="R156" s="32">
        <v>0.47058823529411764</v>
      </c>
      <c r="S156" s="58"/>
      <c r="T156" s="14"/>
      <c r="U156" s="14"/>
    </row>
    <row r="157" spans="2:21" s="15" customFormat="1" ht="15" customHeight="1" x14ac:dyDescent="0.2">
      <c r="B157" s="26" t="s">
        <v>199</v>
      </c>
      <c r="C157" s="27" t="s">
        <v>29</v>
      </c>
      <c r="D157" s="27" t="s">
        <v>210</v>
      </c>
      <c r="E157" s="29">
        <v>962</v>
      </c>
      <c r="F157" s="29">
        <v>962</v>
      </c>
      <c r="G157" s="29">
        <v>605</v>
      </c>
      <c r="H157" s="29">
        <v>348</v>
      </c>
      <c r="I157" s="29">
        <v>2</v>
      </c>
      <c r="J157" s="29">
        <v>0</v>
      </c>
      <c r="K157" s="29">
        <v>0</v>
      </c>
      <c r="L157" s="29">
        <v>0</v>
      </c>
      <c r="M157" s="30">
        <f t="shared" si="52"/>
        <v>955</v>
      </c>
      <c r="N157" s="29">
        <v>0</v>
      </c>
      <c r="O157" s="29">
        <v>0</v>
      </c>
      <c r="P157" s="31">
        <v>955</v>
      </c>
      <c r="Q157" s="32">
        <v>1</v>
      </c>
      <c r="R157" s="32">
        <v>0.9927234927234927</v>
      </c>
      <c r="S157" s="58"/>
      <c r="T157" s="14"/>
      <c r="U157" s="14"/>
    </row>
    <row r="158" spans="2:21" s="15" customFormat="1" ht="15" customHeight="1" x14ac:dyDescent="0.2">
      <c r="B158" s="26" t="s">
        <v>199</v>
      </c>
      <c r="C158" s="27" t="s">
        <v>25</v>
      </c>
      <c r="D158" s="27" t="s">
        <v>211</v>
      </c>
      <c r="E158" s="29">
        <v>1241</v>
      </c>
      <c r="F158" s="29">
        <v>1241</v>
      </c>
      <c r="G158" s="29">
        <v>559</v>
      </c>
      <c r="H158" s="29">
        <v>1</v>
      </c>
      <c r="I158" s="29">
        <v>0</v>
      </c>
      <c r="J158" s="29">
        <v>0</v>
      </c>
      <c r="K158" s="29">
        <v>0</v>
      </c>
      <c r="L158" s="29">
        <v>0</v>
      </c>
      <c r="M158" s="30">
        <f t="shared" si="52"/>
        <v>560</v>
      </c>
      <c r="N158" s="29">
        <v>0</v>
      </c>
      <c r="O158" s="29">
        <v>0</v>
      </c>
      <c r="P158" s="31">
        <v>560</v>
      </c>
      <c r="Q158" s="32">
        <v>1</v>
      </c>
      <c r="R158" s="32">
        <v>0.45124899274778407</v>
      </c>
      <c r="S158" s="58"/>
      <c r="T158" s="14"/>
      <c r="U158" s="14"/>
    </row>
    <row r="159" spans="2:21" s="15" customFormat="1" ht="15" customHeight="1" x14ac:dyDescent="0.2">
      <c r="B159" s="26" t="s">
        <v>199</v>
      </c>
      <c r="C159" s="27" t="s">
        <v>25</v>
      </c>
      <c r="D159" s="27" t="s">
        <v>212</v>
      </c>
      <c r="E159" s="29">
        <v>1850</v>
      </c>
      <c r="F159" s="29">
        <v>1626</v>
      </c>
      <c r="G159" s="29">
        <v>1037</v>
      </c>
      <c r="H159" s="29">
        <v>544</v>
      </c>
      <c r="I159" s="29">
        <v>0</v>
      </c>
      <c r="J159" s="29">
        <v>0</v>
      </c>
      <c r="K159" s="29">
        <v>0</v>
      </c>
      <c r="L159" s="29">
        <v>0</v>
      </c>
      <c r="M159" s="30">
        <f t="shared" si="52"/>
        <v>1581</v>
      </c>
      <c r="N159" s="29">
        <v>0</v>
      </c>
      <c r="O159" s="29">
        <v>0</v>
      </c>
      <c r="P159" s="31">
        <v>1581</v>
      </c>
      <c r="Q159" s="32">
        <v>0.87891891891891893</v>
      </c>
      <c r="R159" s="32">
        <v>0.85459459459459464</v>
      </c>
      <c r="S159" s="58"/>
      <c r="T159" s="14"/>
      <c r="U159" s="14"/>
    </row>
    <row r="160" spans="2:21" s="15" customFormat="1" ht="15" customHeight="1" x14ac:dyDescent="0.2">
      <c r="B160" s="26" t="s">
        <v>199</v>
      </c>
      <c r="C160" s="27" t="s">
        <v>29</v>
      </c>
      <c r="D160" s="27" t="s">
        <v>213</v>
      </c>
      <c r="E160" s="29">
        <v>630</v>
      </c>
      <c r="F160" s="29">
        <v>630</v>
      </c>
      <c r="G160" s="29">
        <v>5</v>
      </c>
      <c r="H160" s="29">
        <v>587</v>
      </c>
      <c r="I160" s="29">
        <v>0</v>
      </c>
      <c r="J160" s="29">
        <v>0</v>
      </c>
      <c r="K160" s="29">
        <v>0</v>
      </c>
      <c r="L160" s="29">
        <v>0</v>
      </c>
      <c r="M160" s="30">
        <f t="shared" si="52"/>
        <v>592</v>
      </c>
      <c r="N160" s="29">
        <v>0</v>
      </c>
      <c r="O160" s="29">
        <v>0</v>
      </c>
      <c r="P160" s="31">
        <v>592</v>
      </c>
      <c r="Q160" s="32">
        <v>1</v>
      </c>
      <c r="R160" s="32">
        <v>0.93968253968253967</v>
      </c>
      <c r="S160" s="58"/>
      <c r="T160" s="14"/>
      <c r="U160" s="14"/>
    </row>
    <row r="161" spans="2:21" s="15" customFormat="1" ht="15" customHeight="1" x14ac:dyDescent="0.2">
      <c r="B161" s="26" t="s">
        <v>199</v>
      </c>
      <c r="C161" s="27" t="s">
        <v>214</v>
      </c>
      <c r="D161" s="27" t="s">
        <v>215</v>
      </c>
      <c r="E161" s="29">
        <v>1110</v>
      </c>
      <c r="F161" s="29">
        <v>1110</v>
      </c>
      <c r="G161" s="29">
        <v>51</v>
      </c>
      <c r="H161" s="29">
        <v>256</v>
      </c>
      <c r="I161" s="29">
        <v>11</v>
      </c>
      <c r="J161" s="29">
        <v>0</v>
      </c>
      <c r="K161" s="29">
        <v>0</v>
      </c>
      <c r="L161" s="29">
        <v>0</v>
      </c>
      <c r="M161" s="30">
        <f t="shared" si="52"/>
        <v>318</v>
      </c>
      <c r="N161" s="29">
        <v>0</v>
      </c>
      <c r="O161" s="29">
        <v>0</v>
      </c>
      <c r="P161" s="31">
        <v>318</v>
      </c>
      <c r="Q161" s="32">
        <v>1</v>
      </c>
      <c r="R161" s="32">
        <v>0.2864864864864865</v>
      </c>
      <c r="S161" s="58"/>
      <c r="T161" s="14"/>
      <c r="U161" s="14"/>
    </row>
    <row r="162" spans="2:21" s="15" customFormat="1" ht="15" customHeight="1" x14ac:dyDescent="0.2">
      <c r="B162" s="26" t="s">
        <v>199</v>
      </c>
      <c r="C162" s="27" t="s">
        <v>140</v>
      </c>
      <c r="D162" s="27" t="s">
        <v>216</v>
      </c>
      <c r="E162" s="29">
        <v>300</v>
      </c>
      <c r="F162" s="29">
        <v>200</v>
      </c>
      <c r="G162" s="29">
        <v>6</v>
      </c>
      <c r="H162" s="29">
        <v>97</v>
      </c>
      <c r="I162" s="29">
        <v>0</v>
      </c>
      <c r="J162" s="29">
        <v>0</v>
      </c>
      <c r="K162" s="29">
        <v>0</v>
      </c>
      <c r="L162" s="29">
        <v>0</v>
      </c>
      <c r="M162" s="30">
        <f t="shared" si="52"/>
        <v>103</v>
      </c>
      <c r="N162" s="29">
        <v>0</v>
      </c>
      <c r="O162" s="29">
        <v>0</v>
      </c>
      <c r="P162" s="31">
        <v>103</v>
      </c>
      <c r="Q162" s="32">
        <v>0.66666666666666663</v>
      </c>
      <c r="R162" s="32">
        <v>0.34333333333333332</v>
      </c>
      <c r="S162" s="58"/>
      <c r="T162" s="14"/>
      <c r="U162" s="14"/>
    </row>
    <row r="163" spans="2:21" s="15" customFormat="1" ht="15" customHeight="1" x14ac:dyDescent="0.2">
      <c r="B163" s="16" t="s">
        <v>23</v>
      </c>
      <c r="C163" s="17"/>
      <c r="D163" s="17"/>
      <c r="E163" s="18">
        <f>+SUM(E147:E162)</f>
        <v>23665</v>
      </c>
      <c r="F163" s="18">
        <f t="shared" ref="F163:P163" si="53">+SUM(F147:F162)</f>
        <v>23341</v>
      </c>
      <c r="G163" s="18">
        <f t="shared" si="53"/>
        <v>8297</v>
      </c>
      <c r="H163" s="18">
        <f t="shared" si="53"/>
        <v>10039</v>
      </c>
      <c r="I163" s="18">
        <f t="shared" si="53"/>
        <v>952</v>
      </c>
      <c r="J163" s="18">
        <f t="shared" si="53"/>
        <v>3</v>
      </c>
      <c r="K163" s="18">
        <f t="shared" si="53"/>
        <v>0</v>
      </c>
      <c r="L163" s="18">
        <f t="shared" si="53"/>
        <v>0</v>
      </c>
      <c r="M163" s="18">
        <f t="shared" si="53"/>
        <v>19291</v>
      </c>
      <c r="N163" s="18">
        <f t="shared" si="53"/>
        <v>78</v>
      </c>
      <c r="O163" s="18">
        <f t="shared" si="53"/>
        <v>0</v>
      </c>
      <c r="P163" s="18">
        <f t="shared" si="53"/>
        <v>19369</v>
      </c>
      <c r="Q163" s="19">
        <f>IFERROR(F163/E163,0)</f>
        <v>0.9863088949926051</v>
      </c>
      <c r="R163" s="19">
        <f>+IFERROR(M163/E163,0)</f>
        <v>0.81517008240016897</v>
      </c>
      <c r="S163" s="50"/>
      <c r="T163" s="14"/>
      <c r="U163" s="14"/>
    </row>
    <row r="164" spans="2:21" s="15" customFormat="1" ht="15" customHeight="1" x14ac:dyDescent="0.2">
      <c r="B164" s="52" t="s">
        <v>217</v>
      </c>
      <c r="C164" s="33" t="s">
        <v>88</v>
      </c>
      <c r="D164" s="33" t="s">
        <v>218</v>
      </c>
      <c r="E164" s="47">
        <v>15356</v>
      </c>
      <c r="F164" s="47">
        <v>489</v>
      </c>
      <c r="G164" s="47">
        <v>487</v>
      </c>
      <c r="H164" s="47">
        <v>2</v>
      </c>
      <c r="I164" s="47">
        <v>0</v>
      </c>
      <c r="J164" s="47">
        <v>0</v>
      </c>
      <c r="K164" s="47">
        <v>0</v>
      </c>
      <c r="L164" s="47">
        <v>0</v>
      </c>
      <c r="M164" s="47">
        <f>G164+H164+I164+J164+K164+L164</f>
        <v>489</v>
      </c>
      <c r="N164" s="47">
        <v>0</v>
      </c>
      <c r="O164" s="47">
        <v>0</v>
      </c>
      <c r="P164" s="47">
        <f>M164+N164+O164</f>
        <v>489</v>
      </c>
      <c r="Q164" s="54">
        <f>F164/E164</f>
        <v>3.1844230268299037E-2</v>
      </c>
      <c r="R164" s="54">
        <f>M164/E164</f>
        <v>3.1844230268299037E-2</v>
      </c>
      <c r="S164" s="33" t="s">
        <v>219</v>
      </c>
      <c r="T164" s="14"/>
      <c r="U164" s="14"/>
    </row>
    <row r="165" spans="2:21" s="15" customFormat="1" ht="15" customHeight="1" x14ac:dyDescent="0.2">
      <c r="B165" s="52" t="s">
        <v>217</v>
      </c>
      <c r="C165" s="33" t="s">
        <v>88</v>
      </c>
      <c r="D165" s="33" t="s">
        <v>218</v>
      </c>
      <c r="E165" s="47">
        <v>15356</v>
      </c>
      <c r="F165" s="47">
        <v>18</v>
      </c>
      <c r="G165" s="47">
        <v>18</v>
      </c>
      <c r="H165" s="47">
        <v>0</v>
      </c>
      <c r="I165" s="47">
        <v>0</v>
      </c>
      <c r="J165" s="47">
        <v>0</v>
      </c>
      <c r="K165" s="47">
        <v>0</v>
      </c>
      <c r="L165" s="47">
        <v>0</v>
      </c>
      <c r="M165" s="47">
        <f t="shared" ref="M165:M171" si="54">G165+H165+I165+J165+K165+L165</f>
        <v>18</v>
      </c>
      <c r="N165" s="47">
        <v>0</v>
      </c>
      <c r="O165" s="47">
        <v>0</v>
      </c>
      <c r="P165" s="47">
        <f t="shared" ref="P165:P171" si="55">M165+N165+O165</f>
        <v>18</v>
      </c>
      <c r="Q165" s="54">
        <f t="shared" ref="Q165:Q171" si="56">F165/E165</f>
        <v>1.1721802552748112E-3</v>
      </c>
      <c r="R165" s="54">
        <f t="shared" ref="R165:R171" si="57">M165/E165</f>
        <v>1.1721802552748112E-3</v>
      </c>
      <c r="S165" s="33" t="s">
        <v>220</v>
      </c>
      <c r="T165" s="14"/>
      <c r="U165" s="14"/>
    </row>
    <row r="166" spans="2:21" s="15" customFormat="1" ht="15" customHeight="1" x14ac:dyDescent="0.2">
      <c r="B166" s="52" t="s">
        <v>217</v>
      </c>
      <c r="C166" s="33" t="s">
        <v>88</v>
      </c>
      <c r="D166" s="33" t="s">
        <v>221</v>
      </c>
      <c r="E166" s="47">
        <v>9863</v>
      </c>
      <c r="F166" s="47">
        <v>446</v>
      </c>
      <c r="G166" s="47">
        <v>446</v>
      </c>
      <c r="H166" s="47"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f t="shared" si="54"/>
        <v>446</v>
      </c>
      <c r="N166" s="47"/>
      <c r="O166" s="47"/>
      <c r="P166" s="47">
        <f t="shared" si="55"/>
        <v>446</v>
      </c>
      <c r="Q166" s="54">
        <f t="shared" si="56"/>
        <v>4.5219507249315623E-2</v>
      </c>
      <c r="R166" s="54">
        <f t="shared" si="57"/>
        <v>4.5219507249315623E-2</v>
      </c>
      <c r="S166" s="33" t="s">
        <v>219</v>
      </c>
      <c r="T166" s="14"/>
      <c r="U166" s="14"/>
    </row>
    <row r="167" spans="2:21" s="15" customFormat="1" ht="15" customHeight="1" x14ac:dyDescent="0.2">
      <c r="B167" s="52" t="s">
        <v>217</v>
      </c>
      <c r="C167" s="33" t="s">
        <v>88</v>
      </c>
      <c r="D167" s="33" t="s">
        <v>221</v>
      </c>
      <c r="E167" s="47">
        <v>9863</v>
      </c>
      <c r="F167" s="47">
        <v>174</v>
      </c>
      <c r="G167" s="47">
        <v>174</v>
      </c>
      <c r="H167" s="47">
        <v>0</v>
      </c>
      <c r="I167" s="47">
        <v>0</v>
      </c>
      <c r="J167" s="47">
        <v>0</v>
      </c>
      <c r="K167" s="47">
        <v>0</v>
      </c>
      <c r="L167" s="47">
        <v>0</v>
      </c>
      <c r="M167" s="47">
        <f t="shared" si="54"/>
        <v>174</v>
      </c>
      <c r="N167" s="47"/>
      <c r="O167" s="47"/>
      <c r="P167" s="47">
        <f t="shared" si="55"/>
        <v>174</v>
      </c>
      <c r="Q167" s="54">
        <f t="shared" si="56"/>
        <v>1.7641691169015511E-2</v>
      </c>
      <c r="R167" s="54">
        <f t="shared" si="57"/>
        <v>1.7641691169015511E-2</v>
      </c>
      <c r="S167" s="33" t="s">
        <v>220</v>
      </c>
      <c r="T167" s="14"/>
      <c r="U167" s="14"/>
    </row>
    <row r="168" spans="2:21" s="15" customFormat="1" ht="15" customHeight="1" x14ac:dyDescent="0.2">
      <c r="B168" s="52" t="s">
        <v>217</v>
      </c>
      <c r="C168" s="33" t="s">
        <v>88</v>
      </c>
      <c r="D168" s="33" t="s">
        <v>218</v>
      </c>
      <c r="E168" s="47">
        <v>15356</v>
      </c>
      <c r="F168" s="47">
        <v>527</v>
      </c>
      <c r="G168" s="47">
        <v>527</v>
      </c>
      <c r="H168" s="47">
        <v>0</v>
      </c>
      <c r="I168" s="47">
        <v>0</v>
      </c>
      <c r="J168" s="47">
        <v>0</v>
      </c>
      <c r="K168" s="47">
        <v>0</v>
      </c>
      <c r="L168" s="47">
        <v>0</v>
      </c>
      <c r="M168" s="47">
        <f t="shared" si="54"/>
        <v>527</v>
      </c>
      <c r="N168" s="47"/>
      <c r="O168" s="47"/>
      <c r="P168" s="47">
        <f t="shared" si="55"/>
        <v>527</v>
      </c>
      <c r="Q168" s="54">
        <f t="shared" si="56"/>
        <v>3.4318833029434746E-2</v>
      </c>
      <c r="R168" s="54">
        <f t="shared" si="57"/>
        <v>3.4318833029434746E-2</v>
      </c>
      <c r="S168" s="33" t="s">
        <v>219</v>
      </c>
      <c r="T168" s="14"/>
      <c r="U168" s="14"/>
    </row>
    <row r="169" spans="2:21" s="15" customFormat="1" ht="15" customHeight="1" x14ac:dyDescent="0.2">
      <c r="B169" s="52" t="s">
        <v>217</v>
      </c>
      <c r="C169" s="26" t="s">
        <v>88</v>
      </c>
      <c r="D169" s="33" t="s">
        <v>218</v>
      </c>
      <c r="E169" s="26">
        <v>15356</v>
      </c>
      <c r="F169" s="26">
        <v>30</v>
      </c>
      <c r="G169" s="26">
        <v>30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47">
        <f t="shared" si="54"/>
        <v>30</v>
      </c>
      <c r="N169" s="26"/>
      <c r="O169" s="26"/>
      <c r="P169" s="47">
        <f t="shared" si="55"/>
        <v>30</v>
      </c>
      <c r="Q169" s="54">
        <f t="shared" si="56"/>
        <v>1.953633758791352E-3</v>
      </c>
      <c r="R169" s="54">
        <f t="shared" si="57"/>
        <v>1.953633758791352E-3</v>
      </c>
      <c r="S169" s="26" t="s">
        <v>220</v>
      </c>
      <c r="T169" s="14"/>
      <c r="U169" s="14"/>
    </row>
    <row r="170" spans="2:21" s="15" customFormat="1" ht="15" customHeight="1" x14ac:dyDescent="0.2">
      <c r="B170" s="52" t="s">
        <v>217</v>
      </c>
      <c r="C170" s="52" t="s">
        <v>88</v>
      </c>
      <c r="D170" s="33" t="s">
        <v>218</v>
      </c>
      <c r="E170" s="29">
        <v>15356</v>
      </c>
      <c r="F170" s="29">
        <v>102</v>
      </c>
      <c r="G170" s="29">
        <v>102</v>
      </c>
      <c r="H170" s="29">
        <v>0</v>
      </c>
      <c r="I170" s="29">
        <v>0</v>
      </c>
      <c r="J170" s="29">
        <v>0</v>
      </c>
      <c r="K170" s="29">
        <v>0</v>
      </c>
      <c r="L170" s="29">
        <v>0</v>
      </c>
      <c r="M170" s="47">
        <f t="shared" si="54"/>
        <v>102</v>
      </c>
      <c r="N170" s="29">
        <v>0</v>
      </c>
      <c r="O170" s="29">
        <v>0</v>
      </c>
      <c r="P170" s="47">
        <f t="shared" si="55"/>
        <v>102</v>
      </c>
      <c r="Q170" s="54">
        <f t="shared" si="56"/>
        <v>6.6423547798905962E-3</v>
      </c>
      <c r="R170" s="54">
        <f t="shared" si="57"/>
        <v>6.6423547798905962E-3</v>
      </c>
      <c r="S170" s="68" t="s">
        <v>219</v>
      </c>
      <c r="T170" s="14"/>
      <c r="U170" s="14"/>
    </row>
    <row r="171" spans="2:21" s="15" customFormat="1" ht="15" customHeight="1" x14ac:dyDescent="0.2">
      <c r="B171" s="52" t="s">
        <v>217</v>
      </c>
      <c r="C171" s="52" t="s">
        <v>88</v>
      </c>
      <c r="D171" s="33" t="s">
        <v>218</v>
      </c>
      <c r="E171" s="29">
        <v>15356</v>
      </c>
      <c r="F171" s="29">
        <v>41</v>
      </c>
      <c r="G171" s="29">
        <v>41</v>
      </c>
      <c r="H171" s="29">
        <v>0</v>
      </c>
      <c r="I171" s="29">
        <v>0</v>
      </c>
      <c r="J171" s="29">
        <v>0</v>
      </c>
      <c r="K171" s="29">
        <v>0</v>
      </c>
      <c r="L171" s="29">
        <v>0</v>
      </c>
      <c r="M171" s="47">
        <f t="shared" si="54"/>
        <v>41</v>
      </c>
      <c r="N171" s="29">
        <v>0</v>
      </c>
      <c r="O171" s="29">
        <v>0</v>
      </c>
      <c r="P171" s="47">
        <f t="shared" si="55"/>
        <v>41</v>
      </c>
      <c r="Q171" s="54">
        <f t="shared" si="56"/>
        <v>2.6699661370148476E-3</v>
      </c>
      <c r="R171" s="54">
        <f t="shared" si="57"/>
        <v>2.6699661370148476E-3</v>
      </c>
      <c r="S171" s="68" t="s">
        <v>220</v>
      </c>
      <c r="T171" s="14"/>
      <c r="U171" s="14"/>
    </row>
    <row r="172" spans="2:21" s="15" customFormat="1" ht="15" customHeight="1" x14ac:dyDescent="0.2">
      <c r="B172" s="16" t="s">
        <v>23</v>
      </c>
      <c r="C172" s="17"/>
      <c r="D172" s="17"/>
      <c r="E172" s="18">
        <f>+SUM(E164:E171)</f>
        <v>111862</v>
      </c>
      <c r="F172" s="18">
        <f t="shared" ref="F172:P172" si="58">+SUM(F164:F171)</f>
        <v>1827</v>
      </c>
      <c r="G172" s="18">
        <f t="shared" si="58"/>
        <v>1825</v>
      </c>
      <c r="H172" s="18">
        <f t="shared" si="58"/>
        <v>2</v>
      </c>
      <c r="I172" s="18">
        <f t="shared" si="58"/>
        <v>0</v>
      </c>
      <c r="J172" s="18">
        <f t="shared" si="58"/>
        <v>0</v>
      </c>
      <c r="K172" s="18">
        <f t="shared" si="58"/>
        <v>0</v>
      </c>
      <c r="L172" s="18">
        <f t="shared" si="58"/>
        <v>0</v>
      </c>
      <c r="M172" s="18">
        <f t="shared" si="58"/>
        <v>1827</v>
      </c>
      <c r="N172" s="18">
        <f t="shared" si="58"/>
        <v>0</v>
      </c>
      <c r="O172" s="18">
        <f t="shared" si="58"/>
        <v>0</v>
      </c>
      <c r="P172" s="18">
        <f t="shared" si="58"/>
        <v>1827</v>
      </c>
      <c r="Q172" s="19">
        <f>IFERROR(F172/E172,0)</f>
        <v>1.6332624126155441E-2</v>
      </c>
      <c r="R172" s="19">
        <f>+IFERROR(M172/E172,0)</f>
        <v>1.6332624126155441E-2</v>
      </c>
      <c r="S172" s="50"/>
      <c r="T172" s="14"/>
      <c r="U172" s="14"/>
    </row>
    <row r="173" spans="2:21" s="15" customFormat="1" ht="15" customHeight="1" x14ac:dyDescent="0.2">
      <c r="B173" s="26" t="s">
        <v>222</v>
      </c>
      <c r="C173" s="34" t="s">
        <v>126</v>
      </c>
      <c r="D173" s="34" t="s">
        <v>194</v>
      </c>
      <c r="E173" s="29">
        <v>2652</v>
      </c>
      <c r="F173" s="29">
        <v>2310</v>
      </c>
      <c r="G173" s="29">
        <v>59</v>
      </c>
      <c r="H173" s="29">
        <v>1210</v>
      </c>
      <c r="I173" s="29">
        <v>988</v>
      </c>
      <c r="J173" s="29">
        <v>93</v>
      </c>
      <c r="K173" s="29">
        <v>0</v>
      </c>
      <c r="L173" s="29">
        <v>0</v>
      </c>
      <c r="M173" s="30">
        <f>G173+H173+I173+J173+K173+L173</f>
        <v>2350</v>
      </c>
      <c r="N173" s="29">
        <v>0</v>
      </c>
      <c r="O173" s="29">
        <v>0</v>
      </c>
      <c r="P173" s="31">
        <f>M173+N173+O173</f>
        <v>2350</v>
      </c>
      <c r="Q173" s="32">
        <v>1.1660777385159011</v>
      </c>
      <c r="R173" s="32">
        <v>1.1367995961635537</v>
      </c>
      <c r="S173" s="67"/>
      <c r="T173" s="14"/>
      <c r="U173" s="14"/>
    </row>
    <row r="174" spans="2:21" s="15" customFormat="1" ht="15" customHeight="1" x14ac:dyDescent="0.2">
      <c r="B174" s="26" t="s">
        <v>222</v>
      </c>
      <c r="C174" s="34" t="s">
        <v>126</v>
      </c>
      <c r="D174" s="34" t="s">
        <v>191</v>
      </c>
      <c r="E174" s="29">
        <v>18543</v>
      </c>
      <c r="F174" s="29">
        <v>5820</v>
      </c>
      <c r="G174" s="29">
        <v>40</v>
      </c>
      <c r="H174" s="29">
        <v>3035</v>
      </c>
      <c r="I174" s="29">
        <v>2850</v>
      </c>
      <c r="J174" s="29">
        <v>58</v>
      </c>
      <c r="K174" s="29">
        <v>0</v>
      </c>
      <c r="L174" s="29">
        <v>0</v>
      </c>
      <c r="M174" s="30">
        <f t="shared" ref="M174:M175" si="59">G174+H174+I174+J174+K174+L174</f>
        <v>5983</v>
      </c>
      <c r="N174" s="29">
        <v>0</v>
      </c>
      <c r="O174" s="29">
        <v>0</v>
      </c>
      <c r="P174" s="31">
        <f t="shared" ref="P174:P175" si="60">M174+N174+O174</f>
        <v>5983</v>
      </c>
      <c r="Q174" s="32">
        <v>0.54479078910418421</v>
      </c>
      <c r="R174" s="32">
        <v>0.51184124309650847</v>
      </c>
      <c r="S174" s="28"/>
      <c r="T174" s="14"/>
      <c r="U174" s="14"/>
    </row>
    <row r="175" spans="2:21" s="15" customFormat="1" ht="15" customHeight="1" x14ac:dyDescent="0.2">
      <c r="B175" s="26" t="s">
        <v>222</v>
      </c>
      <c r="C175" s="34" t="s">
        <v>126</v>
      </c>
      <c r="D175" s="34" t="s">
        <v>193</v>
      </c>
      <c r="E175" s="29">
        <v>7944</v>
      </c>
      <c r="F175" s="29">
        <v>2262</v>
      </c>
      <c r="G175" s="29">
        <v>352</v>
      </c>
      <c r="H175" s="29">
        <v>1672</v>
      </c>
      <c r="I175" s="29">
        <v>0</v>
      </c>
      <c r="J175" s="29">
        <v>0</v>
      </c>
      <c r="K175" s="29">
        <v>0</v>
      </c>
      <c r="L175" s="29">
        <v>0</v>
      </c>
      <c r="M175" s="30">
        <f t="shared" si="59"/>
        <v>2024</v>
      </c>
      <c r="N175" s="29">
        <v>0</v>
      </c>
      <c r="O175" s="29">
        <v>0</v>
      </c>
      <c r="P175" s="31">
        <f t="shared" si="60"/>
        <v>2024</v>
      </c>
      <c r="Q175" s="32">
        <v>0.28474320241691842</v>
      </c>
      <c r="R175" s="32">
        <v>0.2107250755287009</v>
      </c>
      <c r="S175" s="28"/>
      <c r="T175" s="14"/>
      <c r="U175" s="14"/>
    </row>
    <row r="176" spans="2:21" s="15" customFormat="1" ht="15" customHeight="1" x14ac:dyDescent="0.2">
      <c r="B176" s="16" t="s">
        <v>23</v>
      </c>
      <c r="C176" s="17"/>
      <c r="D176" s="17"/>
      <c r="E176" s="18">
        <f t="shared" ref="E176:P176" si="61">+SUM(E173:E175)</f>
        <v>29139</v>
      </c>
      <c r="F176" s="18">
        <f t="shared" si="61"/>
        <v>10392</v>
      </c>
      <c r="G176" s="18">
        <f t="shared" si="61"/>
        <v>451</v>
      </c>
      <c r="H176" s="18">
        <f t="shared" si="61"/>
        <v>5917</v>
      </c>
      <c r="I176" s="18">
        <f t="shared" si="61"/>
        <v>3838</v>
      </c>
      <c r="J176" s="18">
        <f t="shared" si="61"/>
        <v>151</v>
      </c>
      <c r="K176" s="18">
        <f t="shared" si="61"/>
        <v>0</v>
      </c>
      <c r="L176" s="18">
        <f t="shared" si="61"/>
        <v>0</v>
      </c>
      <c r="M176" s="18">
        <f t="shared" si="61"/>
        <v>10357</v>
      </c>
      <c r="N176" s="18">
        <f t="shared" si="61"/>
        <v>0</v>
      </c>
      <c r="O176" s="18">
        <f t="shared" si="61"/>
        <v>0</v>
      </c>
      <c r="P176" s="18">
        <f t="shared" si="61"/>
        <v>10357</v>
      </c>
      <c r="Q176" s="19">
        <f>IFERROR(F176/E176,0)</f>
        <v>0.35663543704313805</v>
      </c>
      <c r="R176" s="19">
        <f>+IFERROR(M176/E176,0)</f>
        <v>0.3554342976766533</v>
      </c>
      <c r="S176" s="50"/>
      <c r="T176" s="14"/>
      <c r="U176" s="14"/>
    </row>
    <row r="177" spans="2:21" s="15" customFormat="1" ht="15" customHeight="1" x14ac:dyDescent="0.2">
      <c r="B177" s="34" t="s">
        <v>223</v>
      </c>
      <c r="C177" s="27" t="s">
        <v>126</v>
      </c>
      <c r="D177" s="27" t="s">
        <v>224</v>
      </c>
      <c r="E177" s="29">
        <v>160</v>
      </c>
      <c r="F177" s="29">
        <v>160</v>
      </c>
      <c r="G177" s="29">
        <v>63</v>
      </c>
      <c r="H177" s="29">
        <v>90</v>
      </c>
      <c r="I177" s="29">
        <v>2</v>
      </c>
      <c r="J177" s="29">
        <v>0</v>
      </c>
      <c r="K177" s="29">
        <v>0</v>
      </c>
      <c r="L177" s="29">
        <v>0</v>
      </c>
      <c r="M177" s="30">
        <f>G177+H177+I177+J177+K177+L177</f>
        <v>155</v>
      </c>
      <c r="N177" s="29">
        <v>1</v>
      </c>
      <c r="O177" s="29">
        <v>0</v>
      </c>
      <c r="P177" s="31">
        <v>156</v>
      </c>
      <c r="Q177" s="32">
        <v>1</v>
      </c>
      <c r="R177" s="32">
        <v>0.96875</v>
      </c>
      <c r="S177" s="58" t="s">
        <v>225</v>
      </c>
      <c r="T177" s="14"/>
      <c r="U177" s="14"/>
    </row>
    <row r="178" spans="2:21" s="15" customFormat="1" ht="15" customHeight="1" x14ac:dyDescent="0.2">
      <c r="B178" s="34" t="s">
        <v>223</v>
      </c>
      <c r="C178" s="27" t="s">
        <v>126</v>
      </c>
      <c r="D178" s="27" t="s">
        <v>226</v>
      </c>
      <c r="E178" s="29">
        <v>1892</v>
      </c>
      <c r="F178" s="29">
        <v>1809</v>
      </c>
      <c r="G178" s="29">
        <v>181</v>
      </c>
      <c r="H178" s="29">
        <v>960</v>
      </c>
      <c r="I178" s="29">
        <v>329</v>
      </c>
      <c r="J178" s="29">
        <v>0</v>
      </c>
      <c r="K178" s="29">
        <v>0</v>
      </c>
      <c r="L178" s="29">
        <v>0</v>
      </c>
      <c r="M178" s="30">
        <f t="shared" ref="M178:M226" si="62">G178+H178+I178+J178+K178+L178</f>
        <v>1470</v>
      </c>
      <c r="N178" s="29">
        <v>9</v>
      </c>
      <c r="O178" s="29">
        <v>0</v>
      </c>
      <c r="P178" s="31">
        <v>1479</v>
      </c>
      <c r="Q178" s="32">
        <v>0.95613107822410148</v>
      </c>
      <c r="R178" s="32">
        <v>0.77695560253699791</v>
      </c>
      <c r="S178" s="58" t="s">
        <v>225</v>
      </c>
      <c r="T178" s="14"/>
      <c r="U178" s="14"/>
    </row>
    <row r="179" spans="2:21" s="15" customFormat="1" ht="15" customHeight="1" x14ac:dyDescent="0.2">
      <c r="B179" s="34" t="s">
        <v>223</v>
      </c>
      <c r="C179" s="27" t="s">
        <v>126</v>
      </c>
      <c r="D179" s="27" t="s">
        <v>227</v>
      </c>
      <c r="E179" s="29">
        <v>336</v>
      </c>
      <c r="F179" s="29">
        <v>336</v>
      </c>
      <c r="G179" s="29">
        <v>107</v>
      </c>
      <c r="H179" s="29">
        <v>227</v>
      </c>
      <c r="I179" s="29">
        <v>0</v>
      </c>
      <c r="J179" s="29">
        <v>0</v>
      </c>
      <c r="K179" s="29">
        <v>0</v>
      </c>
      <c r="L179" s="29">
        <v>0</v>
      </c>
      <c r="M179" s="30">
        <f t="shared" si="62"/>
        <v>334</v>
      </c>
      <c r="N179" s="29">
        <v>2</v>
      </c>
      <c r="O179" s="29">
        <v>0</v>
      </c>
      <c r="P179" s="31">
        <v>336</v>
      </c>
      <c r="Q179" s="32">
        <v>1</v>
      </c>
      <c r="R179" s="32">
        <v>0.99404761904761907</v>
      </c>
      <c r="S179" s="58" t="s">
        <v>225</v>
      </c>
      <c r="T179" s="14"/>
      <c r="U179" s="14"/>
    </row>
    <row r="180" spans="2:21" s="15" customFormat="1" ht="15" customHeight="1" x14ac:dyDescent="0.2">
      <c r="B180" s="34" t="s">
        <v>223</v>
      </c>
      <c r="C180" s="27" t="s">
        <v>126</v>
      </c>
      <c r="D180" s="27" t="s">
        <v>228</v>
      </c>
      <c r="E180" s="29">
        <v>358</v>
      </c>
      <c r="F180" s="29">
        <v>358</v>
      </c>
      <c r="G180" s="29">
        <v>82</v>
      </c>
      <c r="H180" s="29">
        <v>196</v>
      </c>
      <c r="I180" s="29">
        <v>0</v>
      </c>
      <c r="J180" s="29">
        <v>0</v>
      </c>
      <c r="K180" s="29">
        <v>0</v>
      </c>
      <c r="L180" s="29">
        <v>0</v>
      </c>
      <c r="M180" s="30">
        <f t="shared" si="62"/>
        <v>278</v>
      </c>
      <c r="N180" s="29">
        <v>0</v>
      </c>
      <c r="O180" s="29">
        <v>0</v>
      </c>
      <c r="P180" s="31">
        <v>278</v>
      </c>
      <c r="Q180" s="32">
        <v>1</v>
      </c>
      <c r="R180" s="32">
        <v>0.77653631284916202</v>
      </c>
      <c r="S180" s="58" t="s">
        <v>225</v>
      </c>
      <c r="T180" s="14"/>
      <c r="U180" s="14"/>
    </row>
    <row r="181" spans="2:21" s="15" customFormat="1" ht="15" customHeight="1" x14ac:dyDescent="0.2">
      <c r="B181" s="34" t="s">
        <v>223</v>
      </c>
      <c r="C181" s="27" t="s">
        <v>126</v>
      </c>
      <c r="D181" s="27" t="s">
        <v>229</v>
      </c>
      <c r="E181" s="29">
        <v>246</v>
      </c>
      <c r="F181" s="29">
        <v>220</v>
      </c>
      <c r="G181" s="29">
        <v>35</v>
      </c>
      <c r="H181" s="29">
        <v>143</v>
      </c>
      <c r="I181" s="29">
        <v>2</v>
      </c>
      <c r="J181" s="29">
        <v>0</v>
      </c>
      <c r="K181" s="29">
        <v>0</v>
      </c>
      <c r="L181" s="29">
        <v>0</v>
      </c>
      <c r="M181" s="30">
        <f t="shared" si="62"/>
        <v>180</v>
      </c>
      <c r="N181" s="29">
        <v>1</v>
      </c>
      <c r="O181" s="29">
        <v>0</v>
      </c>
      <c r="P181" s="31">
        <v>181</v>
      </c>
      <c r="Q181" s="32">
        <v>0.89430894308943087</v>
      </c>
      <c r="R181" s="32">
        <v>0.73170731707317072</v>
      </c>
      <c r="S181" s="58" t="s">
        <v>225</v>
      </c>
      <c r="T181" s="14"/>
      <c r="U181" s="14"/>
    </row>
    <row r="182" spans="2:21" s="15" customFormat="1" ht="15" customHeight="1" x14ac:dyDescent="0.2">
      <c r="B182" s="34" t="s">
        <v>223</v>
      </c>
      <c r="C182" s="27" t="s">
        <v>126</v>
      </c>
      <c r="D182" s="27" t="s">
        <v>230</v>
      </c>
      <c r="E182" s="29">
        <v>252</v>
      </c>
      <c r="F182" s="29">
        <v>252</v>
      </c>
      <c r="G182" s="29">
        <v>105</v>
      </c>
      <c r="H182" s="29">
        <v>123</v>
      </c>
      <c r="I182" s="29">
        <v>0</v>
      </c>
      <c r="J182" s="29">
        <v>0</v>
      </c>
      <c r="K182" s="29">
        <v>0</v>
      </c>
      <c r="L182" s="29">
        <v>0</v>
      </c>
      <c r="M182" s="30">
        <f t="shared" si="62"/>
        <v>228</v>
      </c>
      <c r="N182" s="29">
        <v>0</v>
      </c>
      <c r="O182" s="29">
        <v>0</v>
      </c>
      <c r="P182" s="31">
        <v>228</v>
      </c>
      <c r="Q182" s="32">
        <v>1</v>
      </c>
      <c r="R182" s="32">
        <v>0.90476190476190477</v>
      </c>
      <c r="S182" s="58" t="s">
        <v>225</v>
      </c>
      <c r="T182" s="14"/>
      <c r="U182" s="14"/>
    </row>
    <row r="183" spans="2:21" s="15" customFormat="1" ht="15" customHeight="1" x14ac:dyDescent="0.2">
      <c r="B183" s="34" t="s">
        <v>223</v>
      </c>
      <c r="C183" s="27" t="s">
        <v>126</v>
      </c>
      <c r="D183" s="27" t="s">
        <v>231</v>
      </c>
      <c r="E183" s="29">
        <v>403</v>
      </c>
      <c r="F183" s="29">
        <v>403</v>
      </c>
      <c r="G183" s="29">
        <v>64</v>
      </c>
      <c r="H183" s="29">
        <v>282</v>
      </c>
      <c r="I183" s="29">
        <v>1</v>
      </c>
      <c r="J183" s="29">
        <v>0</v>
      </c>
      <c r="K183" s="29">
        <v>0</v>
      </c>
      <c r="L183" s="29">
        <v>0</v>
      </c>
      <c r="M183" s="30">
        <f t="shared" si="62"/>
        <v>347</v>
      </c>
      <c r="N183" s="29">
        <v>0</v>
      </c>
      <c r="O183" s="29">
        <v>0</v>
      </c>
      <c r="P183" s="31">
        <v>347</v>
      </c>
      <c r="Q183" s="32">
        <v>1</v>
      </c>
      <c r="R183" s="32">
        <v>0.86104218362282881</v>
      </c>
      <c r="S183" s="58" t="s">
        <v>225</v>
      </c>
      <c r="T183" s="14"/>
      <c r="U183" s="14"/>
    </row>
    <row r="184" spans="2:21" s="15" customFormat="1" ht="15" customHeight="1" x14ac:dyDescent="0.2">
      <c r="B184" s="34" t="s">
        <v>223</v>
      </c>
      <c r="C184" s="27" t="s">
        <v>126</v>
      </c>
      <c r="D184" s="27" t="s">
        <v>232</v>
      </c>
      <c r="E184" s="29">
        <v>1463</v>
      </c>
      <c r="F184" s="29">
        <v>1395</v>
      </c>
      <c r="G184" s="29">
        <v>609</v>
      </c>
      <c r="H184" s="29">
        <v>649</v>
      </c>
      <c r="I184" s="29">
        <v>6</v>
      </c>
      <c r="J184" s="29">
        <v>0</v>
      </c>
      <c r="K184" s="29">
        <v>0</v>
      </c>
      <c r="L184" s="29">
        <v>0</v>
      </c>
      <c r="M184" s="30">
        <f t="shared" si="62"/>
        <v>1264</v>
      </c>
      <c r="N184" s="29">
        <v>11</v>
      </c>
      <c r="O184" s="29">
        <v>0</v>
      </c>
      <c r="P184" s="31">
        <v>1275</v>
      </c>
      <c r="Q184" s="32">
        <v>0.95352016404647988</v>
      </c>
      <c r="R184" s="32">
        <v>0.86397812713602185</v>
      </c>
      <c r="S184" s="58" t="s">
        <v>225</v>
      </c>
      <c r="T184" s="14"/>
      <c r="U184" s="14"/>
    </row>
    <row r="185" spans="2:21" s="15" customFormat="1" ht="15" customHeight="1" x14ac:dyDescent="0.2">
      <c r="B185" s="34" t="s">
        <v>223</v>
      </c>
      <c r="C185" s="27" t="s">
        <v>126</v>
      </c>
      <c r="D185" s="27" t="s">
        <v>233</v>
      </c>
      <c r="E185" s="29">
        <v>654</v>
      </c>
      <c r="F185" s="29">
        <v>654</v>
      </c>
      <c r="G185" s="29">
        <v>221</v>
      </c>
      <c r="H185" s="29">
        <v>400</v>
      </c>
      <c r="I185" s="29">
        <v>7</v>
      </c>
      <c r="J185" s="29">
        <v>0</v>
      </c>
      <c r="K185" s="29">
        <v>0</v>
      </c>
      <c r="L185" s="29">
        <v>0</v>
      </c>
      <c r="M185" s="30">
        <f t="shared" si="62"/>
        <v>628</v>
      </c>
      <c r="N185" s="29">
        <v>3</v>
      </c>
      <c r="O185" s="29">
        <v>0</v>
      </c>
      <c r="P185" s="31">
        <v>631</v>
      </c>
      <c r="Q185" s="32">
        <v>1</v>
      </c>
      <c r="R185" s="32">
        <v>0.96024464831804279</v>
      </c>
      <c r="S185" s="58" t="s">
        <v>225</v>
      </c>
      <c r="T185" s="14"/>
      <c r="U185" s="14"/>
    </row>
    <row r="186" spans="2:21" s="15" customFormat="1" ht="15" customHeight="1" x14ac:dyDescent="0.2">
      <c r="B186" s="34" t="s">
        <v>223</v>
      </c>
      <c r="C186" s="27" t="s">
        <v>126</v>
      </c>
      <c r="D186" s="27" t="s">
        <v>234</v>
      </c>
      <c r="E186" s="29">
        <v>1341</v>
      </c>
      <c r="F186" s="29">
        <v>1195</v>
      </c>
      <c r="G186" s="29">
        <v>481</v>
      </c>
      <c r="H186" s="29">
        <v>635</v>
      </c>
      <c r="I186" s="29">
        <v>0</v>
      </c>
      <c r="J186" s="29">
        <v>0</v>
      </c>
      <c r="K186" s="29">
        <v>0</v>
      </c>
      <c r="L186" s="29">
        <v>0</v>
      </c>
      <c r="M186" s="30">
        <f t="shared" si="62"/>
        <v>1116</v>
      </c>
      <c r="N186" s="29">
        <v>9</v>
      </c>
      <c r="O186" s="29">
        <v>0</v>
      </c>
      <c r="P186" s="31">
        <v>1125</v>
      </c>
      <c r="Q186" s="32">
        <v>0.89112602535421326</v>
      </c>
      <c r="R186" s="32">
        <v>0.83221476510067116</v>
      </c>
      <c r="S186" s="58" t="s">
        <v>225</v>
      </c>
      <c r="T186" s="14"/>
      <c r="U186" s="14"/>
    </row>
    <row r="187" spans="2:21" s="15" customFormat="1" ht="15" customHeight="1" x14ac:dyDescent="0.2">
      <c r="B187" s="34" t="s">
        <v>223</v>
      </c>
      <c r="C187" s="27" t="s">
        <v>126</v>
      </c>
      <c r="D187" s="27" t="s">
        <v>235</v>
      </c>
      <c r="E187" s="29">
        <v>796</v>
      </c>
      <c r="F187" s="29">
        <v>498</v>
      </c>
      <c r="G187" s="29">
        <v>22</v>
      </c>
      <c r="H187" s="29">
        <v>332</v>
      </c>
      <c r="I187" s="29">
        <v>3</v>
      </c>
      <c r="J187" s="29">
        <v>0</v>
      </c>
      <c r="K187" s="29">
        <v>0</v>
      </c>
      <c r="L187" s="29">
        <v>0</v>
      </c>
      <c r="M187" s="30">
        <f t="shared" si="62"/>
        <v>357</v>
      </c>
      <c r="N187" s="29">
        <v>3</v>
      </c>
      <c r="O187" s="29">
        <v>0</v>
      </c>
      <c r="P187" s="31">
        <v>360</v>
      </c>
      <c r="Q187" s="32">
        <v>0.62562814070351758</v>
      </c>
      <c r="R187" s="32">
        <v>0.44849246231155782</v>
      </c>
      <c r="S187" s="58" t="s">
        <v>225</v>
      </c>
      <c r="T187" s="14"/>
      <c r="U187" s="14"/>
    </row>
    <row r="188" spans="2:21" s="15" customFormat="1" ht="15" customHeight="1" x14ac:dyDescent="0.2">
      <c r="B188" s="34" t="s">
        <v>223</v>
      </c>
      <c r="C188" s="27" t="s">
        <v>126</v>
      </c>
      <c r="D188" s="27" t="s">
        <v>236</v>
      </c>
      <c r="E188" s="29">
        <v>1098</v>
      </c>
      <c r="F188" s="29">
        <v>1098</v>
      </c>
      <c r="G188" s="29">
        <v>265</v>
      </c>
      <c r="H188" s="29">
        <v>609</v>
      </c>
      <c r="I188" s="29">
        <v>0</v>
      </c>
      <c r="J188" s="29">
        <v>0</v>
      </c>
      <c r="K188" s="29">
        <v>0</v>
      </c>
      <c r="L188" s="29">
        <v>0</v>
      </c>
      <c r="M188" s="30">
        <f t="shared" si="62"/>
        <v>874</v>
      </c>
      <c r="N188" s="29">
        <v>6</v>
      </c>
      <c r="O188" s="29">
        <v>0</v>
      </c>
      <c r="P188" s="31">
        <v>880</v>
      </c>
      <c r="Q188" s="32">
        <v>1</v>
      </c>
      <c r="R188" s="32">
        <v>0.79599271402550087</v>
      </c>
      <c r="S188" s="58" t="s">
        <v>225</v>
      </c>
      <c r="T188" s="14"/>
      <c r="U188" s="14"/>
    </row>
    <row r="189" spans="2:21" s="15" customFormat="1" ht="15" customHeight="1" x14ac:dyDescent="0.2">
      <c r="B189" s="34" t="s">
        <v>223</v>
      </c>
      <c r="C189" s="27" t="s">
        <v>126</v>
      </c>
      <c r="D189" s="27" t="s">
        <v>237</v>
      </c>
      <c r="E189" s="29">
        <v>1119</v>
      </c>
      <c r="F189" s="29">
        <v>1079</v>
      </c>
      <c r="G189" s="29">
        <v>295</v>
      </c>
      <c r="H189" s="29">
        <v>655</v>
      </c>
      <c r="I189" s="29">
        <v>1</v>
      </c>
      <c r="J189" s="29">
        <v>0</v>
      </c>
      <c r="K189" s="29">
        <v>0</v>
      </c>
      <c r="L189" s="29">
        <v>0</v>
      </c>
      <c r="M189" s="30">
        <f t="shared" si="62"/>
        <v>951</v>
      </c>
      <c r="N189" s="29">
        <v>8</v>
      </c>
      <c r="O189" s="29">
        <v>0</v>
      </c>
      <c r="P189" s="31">
        <v>959</v>
      </c>
      <c r="Q189" s="32">
        <v>0.96425379803395894</v>
      </c>
      <c r="R189" s="32">
        <v>0.84986595174262736</v>
      </c>
      <c r="S189" s="58" t="s">
        <v>225</v>
      </c>
      <c r="T189" s="14"/>
      <c r="U189" s="14"/>
    </row>
    <row r="190" spans="2:21" s="15" customFormat="1" ht="15" customHeight="1" x14ac:dyDescent="0.2">
      <c r="B190" s="34" t="s">
        <v>223</v>
      </c>
      <c r="C190" s="27" t="s">
        <v>126</v>
      </c>
      <c r="D190" s="27" t="s">
        <v>198</v>
      </c>
      <c r="E190" s="29">
        <v>595</v>
      </c>
      <c r="F190" s="29">
        <v>595</v>
      </c>
      <c r="G190" s="29">
        <v>187</v>
      </c>
      <c r="H190" s="29">
        <v>309</v>
      </c>
      <c r="I190" s="29">
        <v>8</v>
      </c>
      <c r="J190" s="29">
        <v>0</v>
      </c>
      <c r="K190" s="29">
        <v>0</v>
      </c>
      <c r="L190" s="29">
        <v>0</v>
      </c>
      <c r="M190" s="30">
        <f t="shared" si="62"/>
        <v>504</v>
      </c>
      <c r="N190" s="29">
        <v>4</v>
      </c>
      <c r="O190" s="29">
        <v>0</v>
      </c>
      <c r="P190" s="31">
        <v>508</v>
      </c>
      <c r="Q190" s="32">
        <v>1</v>
      </c>
      <c r="R190" s="32">
        <v>0.84705882352941175</v>
      </c>
      <c r="S190" s="58" t="s">
        <v>225</v>
      </c>
      <c r="T190" s="14"/>
      <c r="U190" s="14"/>
    </row>
    <row r="191" spans="2:21" s="15" customFormat="1" ht="15" customHeight="1" x14ac:dyDescent="0.2">
      <c r="B191" s="34" t="s">
        <v>223</v>
      </c>
      <c r="C191" s="27" t="s">
        <v>126</v>
      </c>
      <c r="D191" s="27" t="s">
        <v>238</v>
      </c>
      <c r="E191" s="29">
        <v>526</v>
      </c>
      <c r="F191" s="29">
        <v>526</v>
      </c>
      <c r="G191" s="29">
        <v>73</v>
      </c>
      <c r="H191" s="29">
        <v>415</v>
      </c>
      <c r="I191" s="29">
        <v>0</v>
      </c>
      <c r="J191" s="29">
        <v>0</v>
      </c>
      <c r="K191" s="29">
        <v>0</v>
      </c>
      <c r="L191" s="29">
        <v>0</v>
      </c>
      <c r="M191" s="30">
        <f t="shared" si="62"/>
        <v>488</v>
      </c>
      <c r="N191" s="29">
        <v>4</v>
      </c>
      <c r="O191" s="29">
        <v>0</v>
      </c>
      <c r="P191" s="31">
        <v>492</v>
      </c>
      <c r="Q191" s="32">
        <v>1</v>
      </c>
      <c r="R191" s="32">
        <v>0.92775665399239549</v>
      </c>
      <c r="S191" s="58" t="s">
        <v>225</v>
      </c>
      <c r="T191" s="14"/>
      <c r="U191" s="14"/>
    </row>
    <row r="192" spans="2:21" s="15" customFormat="1" ht="15" customHeight="1" x14ac:dyDescent="0.2">
      <c r="B192" s="34" t="s">
        <v>223</v>
      </c>
      <c r="C192" s="27" t="s">
        <v>126</v>
      </c>
      <c r="D192" s="27" t="s">
        <v>239</v>
      </c>
      <c r="E192" s="29">
        <v>1071</v>
      </c>
      <c r="F192" s="29">
        <v>1105</v>
      </c>
      <c r="G192" s="29">
        <v>114</v>
      </c>
      <c r="H192" s="29">
        <v>760</v>
      </c>
      <c r="I192" s="29">
        <v>3</v>
      </c>
      <c r="J192" s="29">
        <v>0</v>
      </c>
      <c r="K192" s="29">
        <v>0</v>
      </c>
      <c r="L192" s="29">
        <v>0</v>
      </c>
      <c r="M192" s="30">
        <f t="shared" si="62"/>
        <v>877</v>
      </c>
      <c r="N192" s="29">
        <v>4</v>
      </c>
      <c r="O192" s="29">
        <v>0</v>
      </c>
      <c r="P192" s="31">
        <v>881</v>
      </c>
      <c r="Q192" s="32">
        <v>1.0317460317460319</v>
      </c>
      <c r="R192" s="32">
        <v>0.81886087768440707</v>
      </c>
      <c r="S192" s="58" t="s">
        <v>225</v>
      </c>
      <c r="T192" s="14"/>
      <c r="U192" s="14"/>
    </row>
    <row r="193" spans="2:21" s="15" customFormat="1" ht="15" customHeight="1" x14ac:dyDescent="0.2">
      <c r="B193" s="34" t="s">
        <v>223</v>
      </c>
      <c r="C193" s="27" t="s">
        <v>126</v>
      </c>
      <c r="D193" s="27" t="s">
        <v>240</v>
      </c>
      <c r="E193" s="29">
        <v>850</v>
      </c>
      <c r="F193" s="29">
        <v>850</v>
      </c>
      <c r="G193" s="29">
        <v>268</v>
      </c>
      <c r="H193" s="29">
        <v>512</v>
      </c>
      <c r="I193" s="29">
        <v>9</v>
      </c>
      <c r="J193" s="29">
        <v>0</v>
      </c>
      <c r="K193" s="29">
        <v>0</v>
      </c>
      <c r="L193" s="29">
        <v>0</v>
      </c>
      <c r="M193" s="30">
        <f t="shared" si="62"/>
        <v>789</v>
      </c>
      <c r="N193" s="29">
        <v>6</v>
      </c>
      <c r="O193" s="29">
        <v>0</v>
      </c>
      <c r="P193" s="31">
        <v>795</v>
      </c>
      <c r="Q193" s="32">
        <v>1</v>
      </c>
      <c r="R193" s="32">
        <v>0.92823529411764705</v>
      </c>
      <c r="S193" s="58" t="s">
        <v>225</v>
      </c>
      <c r="T193" s="14"/>
      <c r="U193" s="14"/>
    </row>
    <row r="194" spans="2:21" s="15" customFormat="1" ht="15" customHeight="1" x14ac:dyDescent="0.2">
      <c r="B194" s="34" t="s">
        <v>223</v>
      </c>
      <c r="C194" s="27" t="s">
        <v>40</v>
      </c>
      <c r="D194" s="27" t="s">
        <v>241</v>
      </c>
      <c r="E194" s="29">
        <v>1550</v>
      </c>
      <c r="F194" s="29">
        <v>1425</v>
      </c>
      <c r="G194" s="29">
        <v>70</v>
      </c>
      <c r="H194" s="29">
        <v>1067</v>
      </c>
      <c r="I194" s="29">
        <v>7</v>
      </c>
      <c r="J194" s="29">
        <v>0</v>
      </c>
      <c r="K194" s="29">
        <v>0</v>
      </c>
      <c r="L194" s="29">
        <v>0</v>
      </c>
      <c r="M194" s="30">
        <f t="shared" si="62"/>
        <v>1144</v>
      </c>
      <c r="N194" s="29">
        <v>5</v>
      </c>
      <c r="O194" s="29">
        <v>0</v>
      </c>
      <c r="P194" s="31">
        <v>1149</v>
      </c>
      <c r="Q194" s="32">
        <v>0.91935483870967738</v>
      </c>
      <c r="R194" s="32">
        <v>0.73806451612903223</v>
      </c>
      <c r="S194" s="58" t="s">
        <v>225</v>
      </c>
      <c r="T194" s="14"/>
      <c r="U194" s="14"/>
    </row>
    <row r="195" spans="2:21" s="15" customFormat="1" ht="15" customHeight="1" x14ac:dyDescent="0.2">
      <c r="B195" s="34" t="s">
        <v>223</v>
      </c>
      <c r="C195" s="27" t="s">
        <v>126</v>
      </c>
      <c r="D195" s="27" t="s">
        <v>242</v>
      </c>
      <c r="E195" s="29">
        <v>360</v>
      </c>
      <c r="F195" s="29">
        <v>350</v>
      </c>
      <c r="G195" s="29">
        <v>125</v>
      </c>
      <c r="H195" s="29">
        <v>206</v>
      </c>
      <c r="I195" s="29">
        <v>0</v>
      </c>
      <c r="J195" s="29">
        <v>0</v>
      </c>
      <c r="K195" s="29">
        <v>0</v>
      </c>
      <c r="L195" s="29">
        <v>0</v>
      </c>
      <c r="M195" s="30">
        <f t="shared" si="62"/>
        <v>331</v>
      </c>
      <c r="N195" s="29">
        <v>2</v>
      </c>
      <c r="O195" s="29">
        <v>0</v>
      </c>
      <c r="P195" s="31">
        <v>333</v>
      </c>
      <c r="Q195" s="32">
        <v>0.97222222222222221</v>
      </c>
      <c r="R195" s="32">
        <v>0.9194444444444444</v>
      </c>
      <c r="S195" s="58" t="s">
        <v>225</v>
      </c>
      <c r="T195" s="14"/>
      <c r="U195" s="14"/>
    </row>
    <row r="196" spans="2:21" s="15" customFormat="1" ht="15" customHeight="1" x14ac:dyDescent="0.2">
      <c r="B196" s="34" t="s">
        <v>223</v>
      </c>
      <c r="C196" s="27" t="s">
        <v>126</v>
      </c>
      <c r="D196" s="27" t="s">
        <v>243</v>
      </c>
      <c r="E196" s="29">
        <v>284</v>
      </c>
      <c r="F196" s="29">
        <v>284</v>
      </c>
      <c r="G196" s="29">
        <v>39</v>
      </c>
      <c r="H196" s="29">
        <v>126</v>
      </c>
      <c r="I196" s="29">
        <v>0</v>
      </c>
      <c r="J196" s="29">
        <v>0</v>
      </c>
      <c r="K196" s="29">
        <v>0</v>
      </c>
      <c r="L196" s="29">
        <v>0</v>
      </c>
      <c r="M196" s="30">
        <f t="shared" si="62"/>
        <v>165</v>
      </c>
      <c r="N196" s="29">
        <v>0</v>
      </c>
      <c r="O196" s="29">
        <v>0</v>
      </c>
      <c r="P196" s="31">
        <v>165</v>
      </c>
      <c r="Q196" s="32">
        <v>1</v>
      </c>
      <c r="R196" s="32">
        <v>0.58098591549295775</v>
      </c>
      <c r="S196" s="58" t="s">
        <v>225</v>
      </c>
      <c r="T196" s="14"/>
      <c r="U196" s="14"/>
    </row>
    <row r="197" spans="2:21" s="15" customFormat="1" ht="15" customHeight="1" x14ac:dyDescent="0.2">
      <c r="B197" s="34" t="s">
        <v>223</v>
      </c>
      <c r="C197" s="27" t="s">
        <v>126</v>
      </c>
      <c r="D197" s="27" t="s">
        <v>244</v>
      </c>
      <c r="E197" s="29">
        <v>6288</v>
      </c>
      <c r="F197" s="29">
        <v>4972</v>
      </c>
      <c r="G197" s="29">
        <v>2050</v>
      </c>
      <c r="H197" s="29">
        <v>2239</v>
      </c>
      <c r="I197" s="29">
        <v>350</v>
      </c>
      <c r="J197" s="29">
        <v>0</v>
      </c>
      <c r="K197" s="29">
        <v>0</v>
      </c>
      <c r="L197" s="29">
        <v>0</v>
      </c>
      <c r="M197" s="30">
        <f t="shared" si="62"/>
        <v>4639</v>
      </c>
      <c r="N197" s="29">
        <v>13</v>
      </c>
      <c r="O197" s="29">
        <v>0</v>
      </c>
      <c r="P197" s="31">
        <v>4652</v>
      </c>
      <c r="Q197" s="32">
        <v>0.79071246819338425</v>
      </c>
      <c r="R197" s="32">
        <v>0.73775445292620867</v>
      </c>
      <c r="S197" s="58" t="s">
        <v>225</v>
      </c>
      <c r="T197" s="14"/>
      <c r="U197" s="14"/>
    </row>
    <row r="198" spans="2:21" s="15" customFormat="1" ht="15" customHeight="1" x14ac:dyDescent="0.2">
      <c r="B198" s="34" t="s">
        <v>223</v>
      </c>
      <c r="C198" s="27" t="s">
        <v>126</v>
      </c>
      <c r="D198" s="27" t="s">
        <v>245</v>
      </c>
      <c r="E198" s="29">
        <v>1333</v>
      </c>
      <c r="F198" s="29">
        <v>1169</v>
      </c>
      <c r="G198" s="29">
        <v>923</v>
      </c>
      <c r="H198" s="29">
        <v>272</v>
      </c>
      <c r="I198" s="29">
        <v>3</v>
      </c>
      <c r="J198" s="29">
        <v>0</v>
      </c>
      <c r="K198" s="29">
        <v>0</v>
      </c>
      <c r="L198" s="29">
        <v>0</v>
      </c>
      <c r="M198" s="30">
        <f t="shared" si="62"/>
        <v>1198</v>
      </c>
      <c r="N198" s="29">
        <v>1</v>
      </c>
      <c r="O198" s="29">
        <v>0</v>
      </c>
      <c r="P198" s="31">
        <v>1199</v>
      </c>
      <c r="Q198" s="32">
        <v>0.8769692423105776</v>
      </c>
      <c r="R198" s="32">
        <v>0.89872468117029258</v>
      </c>
      <c r="S198" s="58" t="s">
        <v>225</v>
      </c>
      <c r="T198" s="14"/>
      <c r="U198" s="14"/>
    </row>
    <row r="199" spans="2:21" s="15" customFormat="1" ht="15" customHeight="1" x14ac:dyDescent="0.2">
      <c r="B199" s="34" t="s">
        <v>223</v>
      </c>
      <c r="C199" s="27" t="s">
        <v>246</v>
      </c>
      <c r="D199" s="27" t="s">
        <v>247</v>
      </c>
      <c r="E199" s="29">
        <v>1790</v>
      </c>
      <c r="F199" s="29">
        <v>1790</v>
      </c>
      <c r="G199" s="29">
        <v>249</v>
      </c>
      <c r="H199" s="29">
        <v>666</v>
      </c>
      <c r="I199" s="29">
        <v>1</v>
      </c>
      <c r="J199" s="29">
        <v>0</v>
      </c>
      <c r="K199" s="29">
        <v>0</v>
      </c>
      <c r="L199" s="29">
        <v>0</v>
      </c>
      <c r="M199" s="30">
        <f t="shared" si="62"/>
        <v>916</v>
      </c>
      <c r="N199" s="29">
        <v>1</v>
      </c>
      <c r="O199" s="29">
        <v>0</v>
      </c>
      <c r="P199" s="31">
        <v>917</v>
      </c>
      <c r="Q199" s="32">
        <v>1</v>
      </c>
      <c r="R199" s="32">
        <v>0.51173184357541901</v>
      </c>
      <c r="S199" s="58" t="s">
        <v>225</v>
      </c>
      <c r="T199" s="14"/>
      <c r="U199" s="14"/>
    </row>
    <row r="200" spans="2:21" s="15" customFormat="1" ht="15" customHeight="1" x14ac:dyDescent="0.2">
      <c r="B200" s="34" t="s">
        <v>223</v>
      </c>
      <c r="C200" s="27" t="s">
        <v>88</v>
      </c>
      <c r="D200" s="27" t="s">
        <v>248</v>
      </c>
      <c r="E200" s="29">
        <v>3809</v>
      </c>
      <c r="F200" s="29">
        <v>3550</v>
      </c>
      <c r="G200" s="29">
        <v>2381</v>
      </c>
      <c r="H200" s="29">
        <v>745</v>
      </c>
      <c r="I200" s="29">
        <v>90</v>
      </c>
      <c r="J200" s="29">
        <v>0</v>
      </c>
      <c r="K200" s="29">
        <v>0</v>
      </c>
      <c r="L200" s="29">
        <v>0</v>
      </c>
      <c r="M200" s="30">
        <f t="shared" si="62"/>
        <v>3216</v>
      </c>
      <c r="N200" s="29">
        <v>9</v>
      </c>
      <c r="O200" s="29">
        <v>0</v>
      </c>
      <c r="P200" s="31">
        <v>3225</v>
      </c>
      <c r="Q200" s="32">
        <v>0.9320031504331846</v>
      </c>
      <c r="R200" s="32">
        <v>0.84431609346285119</v>
      </c>
      <c r="S200" s="58" t="s">
        <v>225</v>
      </c>
      <c r="T200" s="14"/>
      <c r="U200" s="14"/>
    </row>
    <row r="201" spans="2:21" s="15" customFormat="1" ht="15" customHeight="1" x14ac:dyDescent="0.2">
      <c r="B201" s="34" t="s">
        <v>223</v>
      </c>
      <c r="C201" s="27" t="s">
        <v>88</v>
      </c>
      <c r="D201" s="27" t="s">
        <v>111</v>
      </c>
      <c r="E201" s="29">
        <v>1794</v>
      </c>
      <c r="F201" s="29">
        <v>1720</v>
      </c>
      <c r="G201" s="29">
        <v>680</v>
      </c>
      <c r="H201" s="29">
        <v>634</v>
      </c>
      <c r="I201" s="29">
        <v>5</v>
      </c>
      <c r="J201" s="29">
        <v>0</v>
      </c>
      <c r="K201" s="29">
        <v>0</v>
      </c>
      <c r="L201" s="29">
        <v>0</v>
      </c>
      <c r="M201" s="30">
        <f t="shared" si="62"/>
        <v>1319</v>
      </c>
      <c r="N201" s="29">
        <v>1</v>
      </c>
      <c r="O201" s="29">
        <v>0</v>
      </c>
      <c r="P201" s="31">
        <v>1320</v>
      </c>
      <c r="Q201" s="32">
        <v>0.95875139353400218</v>
      </c>
      <c r="R201" s="32">
        <v>0.73522853957636569</v>
      </c>
      <c r="S201" s="58" t="s">
        <v>225</v>
      </c>
      <c r="T201" s="14"/>
      <c r="U201" s="14"/>
    </row>
    <row r="202" spans="2:21" s="15" customFormat="1" ht="15" customHeight="1" x14ac:dyDescent="0.2">
      <c r="B202" s="34" t="s">
        <v>223</v>
      </c>
      <c r="C202" s="27" t="s">
        <v>88</v>
      </c>
      <c r="D202" s="27" t="s">
        <v>249</v>
      </c>
      <c r="E202" s="29">
        <v>626</v>
      </c>
      <c r="F202" s="29">
        <v>626</v>
      </c>
      <c r="G202" s="29">
        <v>302</v>
      </c>
      <c r="H202" s="29">
        <v>277</v>
      </c>
      <c r="I202" s="29">
        <v>2</v>
      </c>
      <c r="J202" s="29">
        <v>0</v>
      </c>
      <c r="K202" s="29">
        <v>0</v>
      </c>
      <c r="L202" s="29">
        <v>0</v>
      </c>
      <c r="M202" s="30">
        <f t="shared" si="62"/>
        <v>581</v>
      </c>
      <c r="N202" s="29">
        <v>0</v>
      </c>
      <c r="O202" s="29">
        <v>0</v>
      </c>
      <c r="P202" s="31">
        <v>581</v>
      </c>
      <c r="Q202" s="32">
        <v>1</v>
      </c>
      <c r="R202" s="32">
        <v>0.9281150159744409</v>
      </c>
      <c r="S202" s="58" t="s">
        <v>225</v>
      </c>
      <c r="T202" s="14"/>
      <c r="U202" s="14"/>
    </row>
    <row r="203" spans="2:21" s="15" customFormat="1" ht="15" customHeight="1" x14ac:dyDescent="0.2">
      <c r="B203" s="34" t="s">
        <v>223</v>
      </c>
      <c r="C203" s="27" t="s">
        <v>88</v>
      </c>
      <c r="D203" s="27" t="s">
        <v>250</v>
      </c>
      <c r="E203" s="29">
        <v>2477</v>
      </c>
      <c r="F203" s="29">
        <v>2105</v>
      </c>
      <c r="G203" s="29">
        <v>727</v>
      </c>
      <c r="H203" s="29">
        <v>1015</v>
      </c>
      <c r="I203" s="29">
        <v>42</v>
      </c>
      <c r="J203" s="29">
        <v>0</v>
      </c>
      <c r="K203" s="29">
        <v>0</v>
      </c>
      <c r="L203" s="29">
        <v>0</v>
      </c>
      <c r="M203" s="30">
        <f t="shared" si="62"/>
        <v>1784</v>
      </c>
      <c r="N203" s="29">
        <v>11</v>
      </c>
      <c r="O203" s="29">
        <v>0</v>
      </c>
      <c r="P203" s="31">
        <v>1795</v>
      </c>
      <c r="Q203" s="32">
        <v>0.84981832862333473</v>
      </c>
      <c r="R203" s="32">
        <v>0.72022607993540577</v>
      </c>
      <c r="S203" s="58" t="s">
        <v>225</v>
      </c>
      <c r="T203" s="14"/>
      <c r="U203" s="14"/>
    </row>
    <row r="204" spans="2:21" s="15" customFormat="1" ht="15" customHeight="1" x14ac:dyDescent="0.2">
      <c r="B204" s="34" t="s">
        <v>223</v>
      </c>
      <c r="C204" s="27" t="s">
        <v>33</v>
      </c>
      <c r="D204" s="27" t="s">
        <v>251</v>
      </c>
      <c r="E204" s="29">
        <v>2823</v>
      </c>
      <c r="F204" s="29">
        <v>2731</v>
      </c>
      <c r="G204" s="29">
        <v>1600</v>
      </c>
      <c r="H204" s="29">
        <v>374</v>
      </c>
      <c r="I204" s="29">
        <v>0</v>
      </c>
      <c r="J204" s="29">
        <v>0</v>
      </c>
      <c r="K204" s="29">
        <v>0</v>
      </c>
      <c r="L204" s="29">
        <v>0</v>
      </c>
      <c r="M204" s="30">
        <f t="shared" si="62"/>
        <v>1974</v>
      </c>
      <c r="N204" s="29">
        <v>0</v>
      </c>
      <c r="O204" s="29">
        <v>0</v>
      </c>
      <c r="P204" s="31">
        <v>1974</v>
      </c>
      <c r="Q204" s="32">
        <v>0.96741055614594407</v>
      </c>
      <c r="R204" s="32">
        <v>0.69925611052072267</v>
      </c>
      <c r="S204" s="58" t="s">
        <v>225</v>
      </c>
      <c r="T204" s="14"/>
      <c r="U204" s="14"/>
    </row>
    <row r="205" spans="2:21" s="15" customFormat="1" ht="15" customHeight="1" x14ac:dyDescent="0.2">
      <c r="B205" s="34" t="s">
        <v>223</v>
      </c>
      <c r="C205" s="27" t="s">
        <v>33</v>
      </c>
      <c r="D205" s="27" t="s">
        <v>252</v>
      </c>
      <c r="E205" s="29">
        <v>2587</v>
      </c>
      <c r="F205" s="29">
        <v>2587</v>
      </c>
      <c r="G205" s="29">
        <v>1123</v>
      </c>
      <c r="H205" s="29">
        <v>721</v>
      </c>
      <c r="I205" s="29">
        <v>39</v>
      </c>
      <c r="J205" s="29">
        <v>0</v>
      </c>
      <c r="K205" s="29">
        <v>0</v>
      </c>
      <c r="L205" s="29">
        <v>0</v>
      </c>
      <c r="M205" s="30">
        <f t="shared" si="62"/>
        <v>1883</v>
      </c>
      <c r="N205" s="29">
        <v>0</v>
      </c>
      <c r="O205" s="29">
        <v>0</v>
      </c>
      <c r="P205" s="31">
        <v>1883</v>
      </c>
      <c r="Q205" s="32">
        <v>1</v>
      </c>
      <c r="R205" s="32">
        <v>0.72787011982991878</v>
      </c>
      <c r="S205" s="58" t="s">
        <v>225</v>
      </c>
      <c r="T205" s="14"/>
      <c r="U205" s="14"/>
    </row>
    <row r="206" spans="2:21" s="15" customFormat="1" ht="15" customHeight="1" x14ac:dyDescent="0.2">
      <c r="B206" s="34" t="s">
        <v>223</v>
      </c>
      <c r="C206" s="27" t="s">
        <v>88</v>
      </c>
      <c r="D206" s="27" t="s">
        <v>253</v>
      </c>
      <c r="E206" s="29">
        <v>3133</v>
      </c>
      <c r="F206" s="29">
        <v>953</v>
      </c>
      <c r="G206" s="29">
        <v>435</v>
      </c>
      <c r="H206" s="29">
        <v>321</v>
      </c>
      <c r="I206" s="29">
        <v>0</v>
      </c>
      <c r="J206" s="29">
        <v>0</v>
      </c>
      <c r="K206" s="29">
        <v>0</v>
      </c>
      <c r="L206" s="29">
        <v>0</v>
      </c>
      <c r="M206" s="30">
        <f t="shared" si="62"/>
        <v>756</v>
      </c>
      <c r="N206" s="29">
        <v>0</v>
      </c>
      <c r="O206" s="29">
        <v>0</v>
      </c>
      <c r="P206" s="31">
        <v>756</v>
      </c>
      <c r="Q206" s="32">
        <v>0.30418129588254067</v>
      </c>
      <c r="R206" s="32">
        <v>0.24130226619853176</v>
      </c>
      <c r="S206" s="58" t="s">
        <v>225</v>
      </c>
      <c r="T206" s="14"/>
      <c r="U206" s="14"/>
    </row>
    <row r="207" spans="2:21" s="15" customFormat="1" ht="15" customHeight="1" x14ac:dyDescent="0.2">
      <c r="B207" s="34" t="s">
        <v>223</v>
      </c>
      <c r="C207" s="27" t="s">
        <v>88</v>
      </c>
      <c r="D207" s="27" t="s">
        <v>254</v>
      </c>
      <c r="E207" s="29">
        <v>2477</v>
      </c>
      <c r="F207" s="29">
        <v>681</v>
      </c>
      <c r="G207" s="29">
        <v>269</v>
      </c>
      <c r="H207" s="29">
        <v>339</v>
      </c>
      <c r="I207" s="29">
        <v>0</v>
      </c>
      <c r="J207" s="29">
        <v>0</v>
      </c>
      <c r="K207" s="29">
        <v>0</v>
      </c>
      <c r="L207" s="29">
        <v>0</v>
      </c>
      <c r="M207" s="30">
        <f t="shared" si="62"/>
        <v>608</v>
      </c>
      <c r="N207" s="29">
        <v>0</v>
      </c>
      <c r="O207" s="29">
        <v>0</v>
      </c>
      <c r="P207" s="31">
        <v>608</v>
      </c>
      <c r="Q207" s="32">
        <v>0.2749293500201857</v>
      </c>
      <c r="R207" s="32">
        <v>0.24545821558336697</v>
      </c>
      <c r="S207" s="58" t="s">
        <v>225</v>
      </c>
      <c r="T207" s="14"/>
      <c r="U207" s="14"/>
    </row>
    <row r="208" spans="2:21" s="15" customFormat="1" ht="15" customHeight="1" x14ac:dyDescent="0.2">
      <c r="B208" s="34" t="s">
        <v>223</v>
      </c>
      <c r="C208" s="27" t="s">
        <v>88</v>
      </c>
      <c r="D208" s="27" t="s">
        <v>255</v>
      </c>
      <c r="E208" s="29">
        <v>1794</v>
      </c>
      <c r="F208" s="29">
        <v>346</v>
      </c>
      <c r="G208" s="29">
        <v>247</v>
      </c>
      <c r="H208" s="29">
        <v>64</v>
      </c>
      <c r="I208" s="29">
        <v>0</v>
      </c>
      <c r="J208" s="29">
        <v>0</v>
      </c>
      <c r="K208" s="29">
        <v>0</v>
      </c>
      <c r="L208" s="29">
        <v>0</v>
      </c>
      <c r="M208" s="30">
        <f t="shared" si="62"/>
        <v>311</v>
      </c>
      <c r="N208" s="29">
        <v>0</v>
      </c>
      <c r="O208" s="29">
        <v>0</v>
      </c>
      <c r="P208" s="31">
        <v>311</v>
      </c>
      <c r="Q208" s="32">
        <v>0.19286510590858416</v>
      </c>
      <c r="R208" s="32">
        <v>0.17335562987736899</v>
      </c>
      <c r="S208" s="58" t="s">
        <v>225</v>
      </c>
      <c r="T208" s="14"/>
      <c r="U208" s="14"/>
    </row>
    <row r="209" spans="2:21" s="15" customFormat="1" ht="15" customHeight="1" x14ac:dyDescent="0.2">
      <c r="B209" s="34" t="s">
        <v>223</v>
      </c>
      <c r="C209" s="27" t="s">
        <v>88</v>
      </c>
      <c r="D209" s="27" t="s">
        <v>256</v>
      </c>
      <c r="E209" s="29">
        <v>813</v>
      </c>
      <c r="F209" s="29">
        <v>813</v>
      </c>
      <c r="G209" s="29">
        <v>341</v>
      </c>
      <c r="H209" s="29">
        <v>418</v>
      </c>
      <c r="I209" s="29">
        <v>0</v>
      </c>
      <c r="J209" s="29">
        <v>0</v>
      </c>
      <c r="K209" s="29">
        <v>0</v>
      </c>
      <c r="L209" s="29">
        <v>0</v>
      </c>
      <c r="M209" s="30">
        <f t="shared" si="62"/>
        <v>759</v>
      </c>
      <c r="N209" s="29">
        <v>7</v>
      </c>
      <c r="O209" s="29">
        <v>0</v>
      </c>
      <c r="P209" s="31">
        <v>766</v>
      </c>
      <c r="Q209" s="32">
        <v>1</v>
      </c>
      <c r="R209" s="32">
        <v>0.93357933579335795</v>
      </c>
      <c r="S209" s="58" t="s">
        <v>225</v>
      </c>
      <c r="T209" s="14"/>
      <c r="U209" s="14"/>
    </row>
    <row r="210" spans="2:21" s="15" customFormat="1" ht="15" customHeight="1" x14ac:dyDescent="0.2">
      <c r="B210" s="34" t="s">
        <v>223</v>
      </c>
      <c r="C210" s="27" t="s">
        <v>119</v>
      </c>
      <c r="D210" s="27" t="s">
        <v>257</v>
      </c>
      <c r="E210" s="29">
        <v>428</v>
      </c>
      <c r="F210" s="29">
        <v>428</v>
      </c>
      <c r="G210" s="29">
        <v>85</v>
      </c>
      <c r="H210" s="29">
        <v>266</v>
      </c>
      <c r="I210" s="29">
        <v>1</v>
      </c>
      <c r="J210" s="29">
        <v>0</v>
      </c>
      <c r="K210" s="29">
        <v>0</v>
      </c>
      <c r="L210" s="29">
        <v>0</v>
      </c>
      <c r="M210" s="30">
        <f t="shared" si="62"/>
        <v>352</v>
      </c>
      <c r="N210" s="29">
        <v>1</v>
      </c>
      <c r="O210" s="29">
        <v>0</v>
      </c>
      <c r="P210" s="31">
        <v>353</v>
      </c>
      <c r="Q210" s="32">
        <v>1</v>
      </c>
      <c r="R210" s="32">
        <v>0.82242990654205606</v>
      </c>
      <c r="S210" s="58" t="s">
        <v>225</v>
      </c>
      <c r="T210" s="14"/>
      <c r="U210" s="14"/>
    </row>
    <row r="211" spans="2:21" s="15" customFormat="1" ht="15" customHeight="1" x14ac:dyDescent="0.2">
      <c r="B211" s="34" t="s">
        <v>223</v>
      </c>
      <c r="C211" s="27" t="s">
        <v>119</v>
      </c>
      <c r="D211" s="27" t="s">
        <v>258</v>
      </c>
      <c r="E211" s="29">
        <v>837</v>
      </c>
      <c r="F211" s="29">
        <v>642</v>
      </c>
      <c r="G211" s="29">
        <v>23</v>
      </c>
      <c r="H211" s="29">
        <v>595</v>
      </c>
      <c r="I211" s="29">
        <v>1</v>
      </c>
      <c r="J211" s="29">
        <v>0</v>
      </c>
      <c r="K211" s="29">
        <v>0</v>
      </c>
      <c r="L211" s="29">
        <v>0</v>
      </c>
      <c r="M211" s="30">
        <f t="shared" si="62"/>
        <v>619</v>
      </c>
      <c r="N211" s="29">
        <v>0</v>
      </c>
      <c r="O211" s="29">
        <v>0</v>
      </c>
      <c r="P211" s="31">
        <v>619</v>
      </c>
      <c r="Q211" s="32">
        <v>0.76702508960573479</v>
      </c>
      <c r="R211" s="32">
        <v>0.73954599761051376</v>
      </c>
      <c r="S211" s="58" t="s">
        <v>225</v>
      </c>
      <c r="T211" s="14"/>
      <c r="U211" s="14"/>
    </row>
    <row r="212" spans="2:21" s="15" customFormat="1" ht="15" customHeight="1" x14ac:dyDescent="0.2">
      <c r="B212" s="34" t="s">
        <v>223</v>
      </c>
      <c r="C212" s="27" t="s">
        <v>119</v>
      </c>
      <c r="D212" s="27" t="s">
        <v>259</v>
      </c>
      <c r="E212" s="29">
        <v>427</v>
      </c>
      <c r="F212" s="29">
        <v>427</v>
      </c>
      <c r="G212" s="29">
        <v>13</v>
      </c>
      <c r="H212" s="29">
        <v>284</v>
      </c>
      <c r="I212" s="29">
        <v>0</v>
      </c>
      <c r="J212" s="29">
        <v>0</v>
      </c>
      <c r="K212" s="29">
        <v>0</v>
      </c>
      <c r="L212" s="29">
        <v>0</v>
      </c>
      <c r="M212" s="30">
        <f t="shared" si="62"/>
        <v>297</v>
      </c>
      <c r="N212" s="29">
        <v>0</v>
      </c>
      <c r="O212" s="29">
        <v>0</v>
      </c>
      <c r="P212" s="31">
        <v>297</v>
      </c>
      <c r="Q212" s="32">
        <v>1</v>
      </c>
      <c r="R212" s="32">
        <v>0.6955503512880562</v>
      </c>
      <c r="S212" s="58" t="s">
        <v>225</v>
      </c>
      <c r="T212" s="14"/>
      <c r="U212" s="14"/>
    </row>
    <row r="213" spans="2:21" s="15" customFormat="1" ht="15" customHeight="1" x14ac:dyDescent="0.2">
      <c r="B213" s="34" t="s">
        <v>223</v>
      </c>
      <c r="C213" s="27" t="s">
        <v>140</v>
      </c>
      <c r="D213" s="27" t="s">
        <v>260</v>
      </c>
      <c r="E213" s="29">
        <v>10235</v>
      </c>
      <c r="F213" s="29">
        <v>860</v>
      </c>
      <c r="G213" s="29">
        <v>662</v>
      </c>
      <c r="H213" s="29">
        <v>12</v>
      </c>
      <c r="I213" s="29">
        <v>0</v>
      </c>
      <c r="J213" s="29">
        <v>0</v>
      </c>
      <c r="K213" s="29">
        <v>0</v>
      </c>
      <c r="L213" s="29">
        <v>0</v>
      </c>
      <c r="M213" s="30">
        <f t="shared" si="62"/>
        <v>674</v>
      </c>
      <c r="N213" s="29">
        <v>0</v>
      </c>
      <c r="O213" s="29">
        <v>0</v>
      </c>
      <c r="P213" s="31">
        <v>674</v>
      </c>
      <c r="Q213" s="32">
        <v>8.4025403028822665E-2</v>
      </c>
      <c r="R213" s="32">
        <v>6.5852467024914513E-2</v>
      </c>
      <c r="S213" s="58" t="s">
        <v>225</v>
      </c>
      <c r="T213" s="14"/>
      <c r="U213" s="14"/>
    </row>
    <row r="214" spans="2:21" s="15" customFormat="1" ht="15" customHeight="1" x14ac:dyDescent="0.2">
      <c r="B214" s="34" t="s">
        <v>223</v>
      </c>
      <c r="C214" s="27" t="s">
        <v>116</v>
      </c>
      <c r="D214" s="27" t="s">
        <v>261</v>
      </c>
      <c r="E214" s="29">
        <v>10885</v>
      </c>
      <c r="F214" s="29">
        <v>2914</v>
      </c>
      <c r="G214" s="29">
        <v>872</v>
      </c>
      <c r="H214" s="29">
        <v>16</v>
      </c>
      <c r="I214" s="29">
        <v>0</v>
      </c>
      <c r="J214" s="29">
        <v>0</v>
      </c>
      <c r="K214" s="29">
        <v>0</v>
      </c>
      <c r="L214" s="29">
        <v>0</v>
      </c>
      <c r="M214" s="30">
        <f t="shared" si="62"/>
        <v>888</v>
      </c>
      <c r="N214" s="29">
        <v>0</v>
      </c>
      <c r="O214" s="29">
        <v>0</v>
      </c>
      <c r="P214" s="31">
        <v>888</v>
      </c>
      <c r="Q214" s="32">
        <v>0.26770785484611853</v>
      </c>
      <c r="R214" s="32">
        <v>8.158015617822692E-2</v>
      </c>
      <c r="S214" s="58" t="s">
        <v>225</v>
      </c>
      <c r="T214" s="14"/>
      <c r="U214" s="14"/>
    </row>
    <row r="215" spans="2:21" s="15" customFormat="1" ht="15" customHeight="1" x14ac:dyDescent="0.2">
      <c r="B215" s="34" t="s">
        <v>223</v>
      </c>
      <c r="C215" s="27" t="s">
        <v>40</v>
      </c>
      <c r="D215" s="27" t="s">
        <v>262</v>
      </c>
      <c r="E215" s="29">
        <v>6292</v>
      </c>
      <c r="F215" s="29">
        <v>291</v>
      </c>
      <c r="G215" s="29">
        <v>173</v>
      </c>
      <c r="H215" s="29">
        <v>7</v>
      </c>
      <c r="I215" s="29">
        <v>0</v>
      </c>
      <c r="J215" s="29">
        <v>0</v>
      </c>
      <c r="K215" s="29">
        <v>0</v>
      </c>
      <c r="L215" s="29">
        <v>0</v>
      </c>
      <c r="M215" s="30">
        <f t="shared" si="62"/>
        <v>180</v>
      </c>
      <c r="N215" s="29">
        <v>0</v>
      </c>
      <c r="O215" s="29">
        <v>0</v>
      </c>
      <c r="P215" s="31">
        <v>180</v>
      </c>
      <c r="Q215" s="32">
        <v>4.6249205340114431E-2</v>
      </c>
      <c r="R215" s="32">
        <v>2.8607755880483154E-2</v>
      </c>
      <c r="S215" s="58" t="s">
        <v>225</v>
      </c>
      <c r="T215" s="14"/>
      <c r="U215" s="14"/>
    </row>
    <row r="216" spans="2:21" s="15" customFormat="1" ht="15" customHeight="1" x14ac:dyDescent="0.2">
      <c r="B216" s="34" t="s">
        <v>223</v>
      </c>
      <c r="C216" s="27" t="s">
        <v>116</v>
      </c>
      <c r="D216" s="27" t="s">
        <v>263</v>
      </c>
      <c r="E216" s="29">
        <v>4628</v>
      </c>
      <c r="F216" s="29">
        <v>1679</v>
      </c>
      <c r="G216" s="29">
        <v>788</v>
      </c>
      <c r="H216" s="29">
        <v>0</v>
      </c>
      <c r="I216" s="29">
        <v>1</v>
      </c>
      <c r="J216" s="29">
        <v>0</v>
      </c>
      <c r="K216" s="29">
        <v>0</v>
      </c>
      <c r="L216" s="29">
        <v>0</v>
      </c>
      <c r="M216" s="30">
        <f t="shared" si="62"/>
        <v>789</v>
      </c>
      <c r="N216" s="29">
        <v>6</v>
      </c>
      <c r="O216" s="29">
        <v>0</v>
      </c>
      <c r="P216" s="31">
        <v>795</v>
      </c>
      <c r="Q216" s="32">
        <v>0.36279170267934313</v>
      </c>
      <c r="R216" s="32">
        <v>0.17048401037165081</v>
      </c>
      <c r="S216" s="58" t="s">
        <v>225</v>
      </c>
      <c r="T216" s="14"/>
      <c r="U216" s="14"/>
    </row>
    <row r="217" spans="2:21" s="15" customFormat="1" ht="15" customHeight="1" x14ac:dyDescent="0.2">
      <c r="B217" s="34" t="s">
        <v>223</v>
      </c>
      <c r="C217" s="27" t="s">
        <v>126</v>
      </c>
      <c r="D217" s="27" t="s">
        <v>264</v>
      </c>
      <c r="E217" s="29">
        <v>258</v>
      </c>
      <c r="F217" s="29">
        <v>258</v>
      </c>
      <c r="G217" s="29">
        <v>208</v>
      </c>
      <c r="H217" s="29">
        <v>1</v>
      </c>
      <c r="I217" s="29">
        <v>0</v>
      </c>
      <c r="J217" s="29">
        <v>0</v>
      </c>
      <c r="K217" s="29">
        <v>0</v>
      </c>
      <c r="L217" s="29">
        <v>0</v>
      </c>
      <c r="M217" s="30">
        <f t="shared" si="62"/>
        <v>209</v>
      </c>
      <c r="N217" s="29">
        <v>0</v>
      </c>
      <c r="O217" s="29">
        <v>0</v>
      </c>
      <c r="P217" s="31">
        <v>209</v>
      </c>
      <c r="Q217" s="32">
        <v>1</v>
      </c>
      <c r="R217" s="32">
        <v>0.81007751937984496</v>
      </c>
      <c r="S217" s="58" t="s">
        <v>225</v>
      </c>
      <c r="T217" s="14"/>
      <c r="U217" s="14"/>
    </row>
    <row r="218" spans="2:21" s="15" customFormat="1" ht="15" customHeight="1" x14ac:dyDescent="0.2">
      <c r="B218" s="34" t="s">
        <v>223</v>
      </c>
      <c r="C218" s="27" t="s">
        <v>126</v>
      </c>
      <c r="D218" s="27" t="s">
        <v>265</v>
      </c>
      <c r="E218" s="29">
        <v>6288</v>
      </c>
      <c r="F218" s="29">
        <v>358</v>
      </c>
      <c r="G218" s="29">
        <v>255</v>
      </c>
      <c r="H218" s="29">
        <v>2</v>
      </c>
      <c r="I218" s="29">
        <v>0</v>
      </c>
      <c r="J218" s="29">
        <v>0</v>
      </c>
      <c r="K218" s="29">
        <v>0</v>
      </c>
      <c r="L218" s="29">
        <v>0</v>
      </c>
      <c r="M218" s="30">
        <f t="shared" si="62"/>
        <v>257</v>
      </c>
      <c r="N218" s="29">
        <v>0</v>
      </c>
      <c r="O218" s="29">
        <v>0</v>
      </c>
      <c r="P218" s="31">
        <v>257</v>
      </c>
      <c r="Q218" s="32">
        <v>5.6933842239185753E-2</v>
      </c>
      <c r="R218" s="32">
        <v>4.0871501272264632E-2</v>
      </c>
      <c r="S218" s="58" t="s">
        <v>225</v>
      </c>
      <c r="T218" s="14"/>
      <c r="U218" s="14"/>
    </row>
    <row r="219" spans="2:21" s="15" customFormat="1" ht="15" customHeight="1" x14ac:dyDescent="0.2">
      <c r="B219" s="34" t="s">
        <v>223</v>
      </c>
      <c r="C219" s="27" t="s">
        <v>126</v>
      </c>
      <c r="D219" s="27" t="s">
        <v>266</v>
      </c>
      <c r="E219" s="29">
        <v>262</v>
      </c>
      <c r="F219" s="29">
        <v>215</v>
      </c>
      <c r="G219" s="29">
        <v>179</v>
      </c>
      <c r="H219" s="29">
        <v>0</v>
      </c>
      <c r="I219" s="29">
        <v>0</v>
      </c>
      <c r="J219" s="29">
        <v>0</v>
      </c>
      <c r="K219" s="29">
        <v>0</v>
      </c>
      <c r="L219" s="29">
        <v>0</v>
      </c>
      <c r="M219" s="30">
        <f t="shared" si="62"/>
        <v>179</v>
      </c>
      <c r="N219" s="29">
        <v>0</v>
      </c>
      <c r="O219" s="29">
        <v>0</v>
      </c>
      <c r="P219" s="31">
        <v>179</v>
      </c>
      <c r="Q219" s="32">
        <v>0.82061068702290074</v>
      </c>
      <c r="R219" s="32">
        <v>0.68320610687022898</v>
      </c>
      <c r="S219" s="58" t="s">
        <v>225</v>
      </c>
      <c r="T219" s="14"/>
      <c r="U219" s="14"/>
    </row>
    <row r="220" spans="2:21" s="15" customFormat="1" ht="15" customHeight="1" x14ac:dyDescent="0.2">
      <c r="B220" s="34" t="s">
        <v>223</v>
      </c>
      <c r="C220" s="27" t="s">
        <v>126</v>
      </c>
      <c r="D220" s="27" t="s">
        <v>267</v>
      </c>
      <c r="E220" s="29">
        <v>296</v>
      </c>
      <c r="F220" s="29">
        <v>225</v>
      </c>
      <c r="G220" s="29">
        <v>34</v>
      </c>
      <c r="H220" s="29">
        <v>160</v>
      </c>
      <c r="I220" s="29">
        <v>6</v>
      </c>
      <c r="J220" s="29">
        <v>0</v>
      </c>
      <c r="K220" s="29">
        <v>0</v>
      </c>
      <c r="L220" s="29">
        <v>0</v>
      </c>
      <c r="M220" s="30">
        <f t="shared" si="62"/>
        <v>200</v>
      </c>
      <c r="N220" s="29">
        <v>2</v>
      </c>
      <c r="O220" s="29">
        <v>0</v>
      </c>
      <c r="P220" s="31">
        <v>202</v>
      </c>
      <c r="Q220" s="32">
        <v>0.76013513513513509</v>
      </c>
      <c r="R220" s="32">
        <v>0.67567567567567566</v>
      </c>
      <c r="S220" s="58" t="s">
        <v>225</v>
      </c>
      <c r="T220" s="14"/>
      <c r="U220" s="14"/>
    </row>
    <row r="221" spans="2:21" s="15" customFormat="1" ht="15" customHeight="1" x14ac:dyDescent="0.2">
      <c r="B221" s="34" t="s">
        <v>223</v>
      </c>
      <c r="C221" s="27" t="s">
        <v>116</v>
      </c>
      <c r="D221" s="27" t="s">
        <v>268</v>
      </c>
      <c r="E221" s="29">
        <v>960</v>
      </c>
      <c r="F221" s="29">
        <v>702</v>
      </c>
      <c r="G221" s="29">
        <v>81</v>
      </c>
      <c r="H221" s="29">
        <v>599</v>
      </c>
      <c r="I221" s="29">
        <v>0</v>
      </c>
      <c r="J221" s="29">
        <v>0</v>
      </c>
      <c r="K221" s="29">
        <v>0</v>
      </c>
      <c r="L221" s="29">
        <v>0</v>
      </c>
      <c r="M221" s="30">
        <f t="shared" si="62"/>
        <v>680</v>
      </c>
      <c r="N221" s="29">
        <v>1</v>
      </c>
      <c r="O221" s="29">
        <v>0</v>
      </c>
      <c r="P221" s="31">
        <v>681</v>
      </c>
      <c r="Q221" s="32">
        <v>0.73124999999999996</v>
      </c>
      <c r="R221" s="32">
        <v>0.70833333333333337</v>
      </c>
      <c r="S221" s="58" t="s">
        <v>225</v>
      </c>
      <c r="T221" s="14"/>
      <c r="U221" s="14"/>
    </row>
    <row r="222" spans="2:21" s="15" customFormat="1" ht="15" customHeight="1" x14ac:dyDescent="0.2">
      <c r="B222" s="34" t="s">
        <v>223</v>
      </c>
      <c r="C222" s="27" t="s">
        <v>140</v>
      </c>
      <c r="D222" s="27" t="s">
        <v>269</v>
      </c>
      <c r="E222" s="29">
        <v>1921</v>
      </c>
      <c r="F222" s="29">
        <v>457</v>
      </c>
      <c r="G222" s="29">
        <v>314</v>
      </c>
      <c r="H222" s="29">
        <v>130</v>
      </c>
      <c r="I222" s="29">
        <v>0</v>
      </c>
      <c r="J222" s="29">
        <v>0</v>
      </c>
      <c r="K222" s="29">
        <v>0</v>
      </c>
      <c r="L222" s="29">
        <v>0</v>
      </c>
      <c r="M222" s="30">
        <f t="shared" si="62"/>
        <v>444</v>
      </c>
      <c r="N222" s="29">
        <v>0</v>
      </c>
      <c r="O222" s="29">
        <v>0</v>
      </c>
      <c r="P222" s="31">
        <v>444</v>
      </c>
      <c r="Q222" s="32">
        <v>0.23789692868297763</v>
      </c>
      <c r="R222" s="32">
        <v>0.23112961998958875</v>
      </c>
      <c r="S222" s="58" t="s">
        <v>225</v>
      </c>
      <c r="T222" s="14"/>
      <c r="U222" s="14"/>
    </row>
    <row r="223" spans="2:21" s="15" customFormat="1" ht="15" customHeight="1" x14ac:dyDescent="0.2">
      <c r="B223" s="34" t="s">
        <v>223</v>
      </c>
      <c r="C223" s="27" t="s">
        <v>270</v>
      </c>
      <c r="D223" s="27" t="s">
        <v>271</v>
      </c>
      <c r="E223" s="29">
        <v>2338</v>
      </c>
      <c r="F223" s="29">
        <v>1634</v>
      </c>
      <c r="G223" s="29">
        <v>38</v>
      </c>
      <c r="H223" s="29">
        <v>107</v>
      </c>
      <c r="I223" s="29">
        <v>83</v>
      </c>
      <c r="J223" s="29">
        <v>0</v>
      </c>
      <c r="K223" s="29">
        <v>0</v>
      </c>
      <c r="L223" s="29">
        <v>0</v>
      </c>
      <c r="M223" s="30">
        <f t="shared" si="62"/>
        <v>228</v>
      </c>
      <c r="N223" s="29">
        <v>4</v>
      </c>
      <c r="O223" s="29">
        <v>0</v>
      </c>
      <c r="P223" s="31">
        <v>232</v>
      </c>
      <c r="Q223" s="32">
        <v>0.69888793840889651</v>
      </c>
      <c r="R223" s="32">
        <v>9.751924721984602E-2</v>
      </c>
      <c r="S223" s="58" t="s">
        <v>225</v>
      </c>
      <c r="T223" s="14"/>
      <c r="U223" s="14"/>
    </row>
    <row r="224" spans="2:21" s="15" customFormat="1" ht="15" customHeight="1" x14ac:dyDescent="0.2">
      <c r="B224" s="34" t="s">
        <v>223</v>
      </c>
      <c r="C224" s="27" t="s">
        <v>116</v>
      </c>
      <c r="D224" s="27" t="s">
        <v>272</v>
      </c>
      <c r="E224" s="29">
        <v>1053</v>
      </c>
      <c r="F224" s="29">
        <v>750</v>
      </c>
      <c r="G224" s="29">
        <v>74</v>
      </c>
      <c r="H224" s="29">
        <v>381</v>
      </c>
      <c r="I224" s="29">
        <v>10</v>
      </c>
      <c r="J224" s="29">
        <v>0</v>
      </c>
      <c r="K224" s="29">
        <v>0</v>
      </c>
      <c r="L224" s="29">
        <v>0</v>
      </c>
      <c r="M224" s="30">
        <f t="shared" si="62"/>
        <v>465</v>
      </c>
      <c r="N224" s="29">
        <v>0</v>
      </c>
      <c r="O224" s="29">
        <v>0</v>
      </c>
      <c r="P224" s="31">
        <v>465</v>
      </c>
      <c r="Q224" s="32">
        <v>0.71225071225071224</v>
      </c>
      <c r="R224" s="32">
        <v>0.44159544159544162</v>
      </c>
      <c r="S224" s="58" t="s">
        <v>225</v>
      </c>
      <c r="T224" s="14"/>
      <c r="U224" s="14"/>
    </row>
    <row r="225" spans="2:21" s="15" customFormat="1" ht="15" customHeight="1" x14ac:dyDescent="0.2">
      <c r="B225" s="16" t="s">
        <v>23</v>
      </c>
      <c r="C225" s="17"/>
      <c r="D225" s="17"/>
      <c r="E225" s="18">
        <f>+SUM(E177:E224)</f>
        <v>94206</v>
      </c>
      <c r="F225" s="18">
        <f t="shared" ref="F225:L225" si="63">+SUM(F177:F224)</f>
        <v>50475</v>
      </c>
      <c r="G225" s="18">
        <f t="shared" si="63"/>
        <v>18532</v>
      </c>
      <c r="H225" s="18">
        <f t="shared" si="63"/>
        <v>19341</v>
      </c>
      <c r="I225" s="18">
        <f t="shared" si="63"/>
        <v>1012</v>
      </c>
      <c r="J225" s="18">
        <f t="shared" si="63"/>
        <v>0</v>
      </c>
      <c r="K225" s="18">
        <f t="shared" si="63"/>
        <v>0</v>
      </c>
      <c r="L225" s="18">
        <f t="shared" si="63"/>
        <v>0</v>
      </c>
      <c r="M225" s="18">
        <f>+SUM(M177:M224)</f>
        <v>38885</v>
      </c>
      <c r="N225" s="18">
        <f>+SUM(N177:N224)</f>
        <v>135</v>
      </c>
      <c r="O225" s="18">
        <f>+SUM(O177:O224)</f>
        <v>0</v>
      </c>
      <c r="P225" s="18">
        <f>+SUM(P177:P224)</f>
        <v>39020</v>
      </c>
      <c r="Q225" s="19">
        <f>IFERROR(F225/E225,0)</f>
        <v>0.53579389847780401</v>
      </c>
      <c r="R225" s="19">
        <f>+IFERROR(M225/E225,0)</f>
        <v>0.41276564125427256</v>
      </c>
      <c r="S225" s="50"/>
      <c r="T225" s="14"/>
      <c r="U225" s="14"/>
    </row>
    <row r="226" spans="2:21" s="15" customFormat="1" ht="15" customHeight="1" x14ac:dyDescent="0.2">
      <c r="B226" s="26" t="s">
        <v>273</v>
      </c>
      <c r="C226" s="33" t="s">
        <v>274</v>
      </c>
      <c r="D226" s="33" t="s">
        <v>275</v>
      </c>
      <c r="E226" s="47">
        <v>2178</v>
      </c>
      <c r="F226" s="47">
        <v>1000</v>
      </c>
      <c r="G226" s="47">
        <v>198</v>
      </c>
      <c r="H226" s="47">
        <v>0</v>
      </c>
      <c r="I226" s="47">
        <v>0</v>
      </c>
      <c r="J226" s="47">
        <v>0</v>
      </c>
      <c r="K226" s="47">
        <v>0</v>
      </c>
      <c r="L226" s="47">
        <v>0</v>
      </c>
      <c r="M226" s="47">
        <f t="shared" si="62"/>
        <v>198</v>
      </c>
      <c r="N226" s="47">
        <v>0</v>
      </c>
      <c r="O226" s="47">
        <v>0</v>
      </c>
      <c r="P226" s="47">
        <f>M226+N226+O226</f>
        <v>198</v>
      </c>
      <c r="Q226" s="54">
        <f>F226/E226</f>
        <v>0.4591368227731864</v>
      </c>
      <c r="R226" s="54">
        <f>M226/E226</f>
        <v>9.0909090909090912E-2</v>
      </c>
      <c r="S226" s="55" t="s">
        <v>225</v>
      </c>
      <c r="T226" s="14"/>
      <c r="U226" s="14"/>
    </row>
    <row r="227" spans="2:21" s="15" customFormat="1" ht="15" customHeight="1" x14ac:dyDescent="0.2">
      <c r="B227" s="16" t="s">
        <v>23</v>
      </c>
      <c r="C227" s="16"/>
      <c r="D227" s="16"/>
      <c r="E227" s="69">
        <f>+SUM(E226)</f>
        <v>2178</v>
      </c>
      <c r="F227" s="69">
        <f t="shared" ref="F227:S227" si="64">+SUM(F226)</f>
        <v>1000</v>
      </c>
      <c r="G227" s="69">
        <f t="shared" si="64"/>
        <v>198</v>
      </c>
      <c r="H227" s="69">
        <f t="shared" si="64"/>
        <v>0</v>
      </c>
      <c r="I227" s="69">
        <f t="shared" si="64"/>
        <v>0</v>
      </c>
      <c r="J227" s="69">
        <f t="shared" si="64"/>
        <v>0</v>
      </c>
      <c r="K227" s="69">
        <f t="shared" si="64"/>
        <v>0</v>
      </c>
      <c r="L227" s="69">
        <f t="shared" si="64"/>
        <v>0</v>
      </c>
      <c r="M227" s="69">
        <f t="shared" si="64"/>
        <v>198</v>
      </c>
      <c r="N227" s="69">
        <f t="shared" si="64"/>
        <v>0</v>
      </c>
      <c r="O227" s="69">
        <f t="shared" si="64"/>
        <v>0</v>
      </c>
      <c r="P227" s="69">
        <f t="shared" si="64"/>
        <v>198</v>
      </c>
      <c r="Q227" s="19">
        <f t="shared" si="64"/>
        <v>0.4591368227731864</v>
      </c>
      <c r="R227" s="70">
        <f>+IFERROR(M227/E227,0)</f>
        <v>9.0909090909090912E-2</v>
      </c>
      <c r="S227" s="69">
        <f t="shared" si="64"/>
        <v>0</v>
      </c>
      <c r="T227" s="14"/>
      <c r="U227" s="14"/>
    </row>
    <row r="228" spans="2:21" s="15" customFormat="1" ht="15" customHeight="1" x14ac:dyDescent="0.2">
      <c r="B228" s="26" t="s">
        <v>276</v>
      </c>
      <c r="C228" s="34" t="s">
        <v>277</v>
      </c>
      <c r="D228" s="34" t="s">
        <v>278</v>
      </c>
      <c r="E228" s="29">
        <v>3094</v>
      </c>
      <c r="F228" s="29">
        <v>3057</v>
      </c>
      <c r="G228" s="29">
        <v>1602</v>
      </c>
      <c r="H228" s="29">
        <v>1123</v>
      </c>
      <c r="I228" s="29"/>
      <c r="J228" s="29"/>
      <c r="K228" s="29"/>
      <c r="L228" s="29"/>
      <c r="M228" s="30">
        <f>G228+H228+I228+J228+K228+L228</f>
        <v>2725</v>
      </c>
      <c r="N228" s="29">
        <v>6</v>
      </c>
      <c r="O228" s="29"/>
      <c r="P228" s="31">
        <f>M228+N228+O228</f>
        <v>2731</v>
      </c>
      <c r="Q228" s="32">
        <v>0.98804137039431161</v>
      </c>
      <c r="R228" s="32">
        <v>0.88073691014867483</v>
      </c>
      <c r="S228" s="58"/>
      <c r="T228" s="14"/>
      <c r="U228" s="14"/>
    </row>
    <row r="229" spans="2:21" s="15" customFormat="1" ht="15" customHeight="1" x14ac:dyDescent="0.2">
      <c r="B229" s="26" t="s">
        <v>276</v>
      </c>
      <c r="C229" s="34" t="s">
        <v>277</v>
      </c>
      <c r="D229" s="34" t="s">
        <v>279</v>
      </c>
      <c r="E229" s="29">
        <v>1686</v>
      </c>
      <c r="F229" s="29">
        <v>1680</v>
      </c>
      <c r="G229" s="29">
        <v>896</v>
      </c>
      <c r="H229" s="29">
        <v>748</v>
      </c>
      <c r="I229" s="29">
        <v>2</v>
      </c>
      <c r="J229" s="29"/>
      <c r="K229" s="29"/>
      <c r="L229" s="29"/>
      <c r="M229" s="30">
        <f t="shared" ref="M229:M261" si="65">G229+H229+I229+J229+K229+L229</f>
        <v>1646</v>
      </c>
      <c r="N229" s="29">
        <v>1</v>
      </c>
      <c r="O229" s="29"/>
      <c r="P229" s="31">
        <f t="shared" ref="P229:P261" si="66">M229+N229+O229</f>
        <v>1647</v>
      </c>
      <c r="Q229" s="32">
        <v>0.99644128113879005</v>
      </c>
      <c r="R229" s="32">
        <v>0.97627520759193354</v>
      </c>
      <c r="S229" s="58"/>
      <c r="T229" s="14"/>
      <c r="U229" s="14"/>
    </row>
    <row r="230" spans="2:21" s="15" customFormat="1" ht="15" customHeight="1" x14ac:dyDescent="0.2">
      <c r="B230" s="26" t="s">
        <v>276</v>
      </c>
      <c r="C230" s="34" t="s">
        <v>277</v>
      </c>
      <c r="D230" s="34" t="s">
        <v>280</v>
      </c>
      <c r="E230" s="29">
        <v>1033</v>
      </c>
      <c r="F230" s="29">
        <v>920</v>
      </c>
      <c r="G230" s="29">
        <v>638</v>
      </c>
      <c r="H230" s="29">
        <v>217</v>
      </c>
      <c r="I230" s="29">
        <v>3</v>
      </c>
      <c r="J230" s="29"/>
      <c r="K230" s="29"/>
      <c r="L230" s="29"/>
      <c r="M230" s="30">
        <f t="shared" si="65"/>
        <v>858</v>
      </c>
      <c r="N230" s="29">
        <v>7</v>
      </c>
      <c r="O230" s="29"/>
      <c r="P230" s="31">
        <f t="shared" si="66"/>
        <v>865</v>
      </c>
      <c r="Q230" s="32">
        <v>0.89060987415295256</v>
      </c>
      <c r="R230" s="32">
        <v>0.83059051306873188</v>
      </c>
      <c r="S230" s="58"/>
      <c r="T230" s="14"/>
      <c r="U230" s="14"/>
    </row>
    <row r="231" spans="2:21" s="15" customFormat="1" ht="15" customHeight="1" x14ac:dyDescent="0.2">
      <c r="B231" s="26" t="s">
        <v>276</v>
      </c>
      <c r="C231" s="34" t="s">
        <v>277</v>
      </c>
      <c r="D231" s="34" t="s">
        <v>281</v>
      </c>
      <c r="E231" s="29">
        <v>1921</v>
      </c>
      <c r="F231" s="29">
        <v>1903</v>
      </c>
      <c r="G231" s="29">
        <v>825</v>
      </c>
      <c r="H231" s="29">
        <v>1074</v>
      </c>
      <c r="I231" s="29">
        <v>4</v>
      </c>
      <c r="J231" s="29"/>
      <c r="K231" s="29"/>
      <c r="L231" s="29"/>
      <c r="M231" s="30">
        <f t="shared" si="65"/>
        <v>1903</v>
      </c>
      <c r="N231" s="29">
        <v>2</v>
      </c>
      <c r="O231" s="29"/>
      <c r="P231" s="31">
        <f t="shared" si="66"/>
        <v>1905</v>
      </c>
      <c r="Q231" s="32">
        <v>0.99062988027069232</v>
      </c>
      <c r="R231" s="32">
        <v>0.99062988027069232</v>
      </c>
      <c r="S231" s="58"/>
      <c r="T231" s="14"/>
      <c r="U231" s="14"/>
    </row>
    <row r="232" spans="2:21" s="15" customFormat="1" ht="15" customHeight="1" x14ac:dyDescent="0.2">
      <c r="B232" s="26" t="s">
        <v>276</v>
      </c>
      <c r="C232" s="34" t="s">
        <v>277</v>
      </c>
      <c r="D232" s="34" t="s">
        <v>282</v>
      </c>
      <c r="E232" s="29">
        <v>3944</v>
      </c>
      <c r="F232" s="29">
        <v>3281</v>
      </c>
      <c r="G232" s="29">
        <v>1627</v>
      </c>
      <c r="H232" s="29">
        <v>762</v>
      </c>
      <c r="I232" s="29">
        <v>43</v>
      </c>
      <c r="J232" s="29"/>
      <c r="K232" s="29"/>
      <c r="L232" s="29"/>
      <c r="M232" s="30">
        <f t="shared" si="65"/>
        <v>2432</v>
      </c>
      <c r="N232" s="29">
        <v>7</v>
      </c>
      <c r="O232" s="29"/>
      <c r="P232" s="31">
        <f t="shared" si="66"/>
        <v>2439</v>
      </c>
      <c r="Q232" s="32">
        <v>0.8318965517241379</v>
      </c>
      <c r="R232" s="32">
        <v>0.61663286004056794</v>
      </c>
      <c r="S232" s="58"/>
      <c r="T232" s="14"/>
      <c r="U232" s="14"/>
    </row>
    <row r="233" spans="2:21" s="15" customFormat="1" ht="15" customHeight="1" x14ac:dyDescent="0.2">
      <c r="B233" s="26" t="s">
        <v>276</v>
      </c>
      <c r="C233" s="34" t="s">
        <v>277</v>
      </c>
      <c r="D233" s="34" t="s">
        <v>283</v>
      </c>
      <c r="E233" s="29">
        <v>2095</v>
      </c>
      <c r="F233" s="29">
        <v>1421</v>
      </c>
      <c r="G233" s="29">
        <v>972</v>
      </c>
      <c r="H233" s="29">
        <v>456</v>
      </c>
      <c r="I233" s="29"/>
      <c r="J233" s="29"/>
      <c r="K233" s="29"/>
      <c r="L233" s="29"/>
      <c r="M233" s="30">
        <f t="shared" si="65"/>
        <v>1428</v>
      </c>
      <c r="N233" s="29">
        <v>3</v>
      </c>
      <c r="O233" s="29"/>
      <c r="P233" s="31">
        <f t="shared" si="66"/>
        <v>1431</v>
      </c>
      <c r="Q233" s="32">
        <v>0.67828162291169447</v>
      </c>
      <c r="R233" s="32">
        <v>0.68162291169451072</v>
      </c>
      <c r="S233" s="58"/>
      <c r="T233" s="14"/>
      <c r="U233" s="14"/>
    </row>
    <row r="234" spans="2:21" s="15" customFormat="1" ht="15" customHeight="1" x14ac:dyDescent="0.2">
      <c r="B234" s="26" t="s">
        <v>276</v>
      </c>
      <c r="C234" s="34" t="s">
        <v>277</v>
      </c>
      <c r="D234" s="34" t="s">
        <v>71</v>
      </c>
      <c r="E234" s="29">
        <v>1361</v>
      </c>
      <c r="F234" s="29">
        <v>1361</v>
      </c>
      <c r="G234" s="29">
        <v>615</v>
      </c>
      <c r="H234" s="29">
        <v>751</v>
      </c>
      <c r="I234" s="29">
        <v>3</v>
      </c>
      <c r="J234" s="29"/>
      <c r="K234" s="29"/>
      <c r="L234" s="29"/>
      <c r="M234" s="30">
        <f t="shared" si="65"/>
        <v>1369</v>
      </c>
      <c r="N234" s="29">
        <v>3</v>
      </c>
      <c r="O234" s="29"/>
      <c r="P234" s="31">
        <f t="shared" si="66"/>
        <v>1372</v>
      </c>
      <c r="Q234" s="32">
        <v>1</v>
      </c>
      <c r="R234" s="32">
        <v>0.97023387668320338</v>
      </c>
      <c r="S234" s="58"/>
      <c r="T234" s="14"/>
      <c r="U234" s="14"/>
    </row>
    <row r="235" spans="2:21" s="15" customFormat="1" ht="15" customHeight="1" x14ac:dyDescent="0.2">
      <c r="B235" s="26" t="s">
        <v>276</v>
      </c>
      <c r="C235" s="34" t="s">
        <v>277</v>
      </c>
      <c r="D235" s="34" t="s">
        <v>284</v>
      </c>
      <c r="E235" s="29">
        <v>879</v>
      </c>
      <c r="F235" s="29">
        <v>877</v>
      </c>
      <c r="G235" s="29">
        <v>321</v>
      </c>
      <c r="H235" s="29">
        <v>520</v>
      </c>
      <c r="I235" s="29">
        <v>22</v>
      </c>
      <c r="J235" s="29"/>
      <c r="K235" s="29"/>
      <c r="L235" s="29"/>
      <c r="M235" s="30">
        <f t="shared" si="65"/>
        <v>863</v>
      </c>
      <c r="N235" s="29">
        <v>0</v>
      </c>
      <c r="O235" s="29"/>
      <c r="P235" s="31">
        <f t="shared" si="66"/>
        <v>863</v>
      </c>
      <c r="Q235" s="32">
        <v>0.99772468714448237</v>
      </c>
      <c r="R235" s="32">
        <v>0.98179749715585896</v>
      </c>
      <c r="S235" s="58"/>
      <c r="T235" s="14"/>
      <c r="U235" s="14"/>
    </row>
    <row r="236" spans="2:21" s="15" customFormat="1" ht="15" customHeight="1" x14ac:dyDescent="0.2">
      <c r="B236" s="26" t="s">
        <v>276</v>
      </c>
      <c r="C236" s="34" t="s">
        <v>277</v>
      </c>
      <c r="D236" s="34" t="s">
        <v>285</v>
      </c>
      <c r="E236" s="29">
        <v>835</v>
      </c>
      <c r="F236" s="29">
        <v>805</v>
      </c>
      <c r="G236" s="29">
        <v>409</v>
      </c>
      <c r="H236" s="29">
        <v>372</v>
      </c>
      <c r="I236" s="29">
        <v>3</v>
      </c>
      <c r="J236" s="29"/>
      <c r="K236" s="29"/>
      <c r="L236" s="29"/>
      <c r="M236" s="30">
        <f t="shared" si="65"/>
        <v>784</v>
      </c>
      <c r="N236" s="29">
        <v>5</v>
      </c>
      <c r="O236" s="29"/>
      <c r="P236" s="31">
        <f t="shared" si="66"/>
        <v>789</v>
      </c>
      <c r="Q236" s="32">
        <v>0.9640718562874252</v>
      </c>
      <c r="R236" s="32">
        <v>0.93892215568862281</v>
      </c>
      <c r="S236" s="58"/>
      <c r="T236" s="14"/>
      <c r="U236" s="14"/>
    </row>
    <row r="237" spans="2:21" s="15" customFormat="1" ht="15" customHeight="1" x14ac:dyDescent="0.2">
      <c r="B237" s="26" t="s">
        <v>276</v>
      </c>
      <c r="C237" s="34" t="s">
        <v>277</v>
      </c>
      <c r="D237" s="34" t="s">
        <v>286</v>
      </c>
      <c r="E237" s="29">
        <v>874</v>
      </c>
      <c r="F237" s="29">
        <v>813</v>
      </c>
      <c r="G237" s="29">
        <v>400</v>
      </c>
      <c r="H237" s="29">
        <v>405</v>
      </c>
      <c r="I237" s="29">
        <v>12</v>
      </c>
      <c r="J237" s="29"/>
      <c r="K237" s="29"/>
      <c r="L237" s="29"/>
      <c r="M237" s="30">
        <f t="shared" si="65"/>
        <v>817</v>
      </c>
      <c r="N237" s="29">
        <v>5</v>
      </c>
      <c r="O237" s="29"/>
      <c r="P237" s="31">
        <f t="shared" si="66"/>
        <v>822</v>
      </c>
      <c r="Q237" s="32">
        <v>0.93020594965675052</v>
      </c>
      <c r="R237" s="32">
        <v>0.93478260869565222</v>
      </c>
      <c r="S237" s="58"/>
      <c r="T237" s="14"/>
      <c r="U237" s="14"/>
    </row>
    <row r="238" spans="2:21" s="15" customFormat="1" ht="15" customHeight="1" x14ac:dyDescent="0.2">
      <c r="B238" s="26" t="s">
        <v>276</v>
      </c>
      <c r="C238" s="34" t="s">
        <v>277</v>
      </c>
      <c r="D238" s="34" t="s">
        <v>287</v>
      </c>
      <c r="E238" s="29">
        <v>1541</v>
      </c>
      <c r="F238" s="29">
        <v>1541</v>
      </c>
      <c r="G238" s="29">
        <v>889</v>
      </c>
      <c r="H238" s="29">
        <v>531</v>
      </c>
      <c r="I238" s="29"/>
      <c r="J238" s="29"/>
      <c r="K238" s="29"/>
      <c r="L238" s="29"/>
      <c r="M238" s="30">
        <f t="shared" si="65"/>
        <v>1420</v>
      </c>
      <c r="N238" s="29">
        <v>0</v>
      </c>
      <c r="O238" s="29"/>
      <c r="P238" s="31">
        <f t="shared" si="66"/>
        <v>1420</v>
      </c>
      <c r="Q238" s="32">
        <v>1</v>
      </c>
      <c r="R238" s="32">
        <v>0.92147955872809861</v>
      </c>
      <c r="S238" s="58"/>
      <c r="T238" s="14"/>
      <c r="U238" s="14"/>
    </row>
    <row r="239" spans="2:21" s="15" customFormat="1" ht="15" customHeight="1" x14ac:dyDescent="0.2">
      <c r="B239" s="26" t="s">
        <v>276</v>
      </c>
      <c r="C239" s="34" t="s">
        <v>277</v>
      </c>
      <c r="D239" s="34" t="s">
        <v>288</v>
      </c>
      <c r="E239" s="29">
        <v>600</v>
      </c>
      <c r="F239" s="29">
        <v>476</v>
      </c>
      <c r="G239" s="29">
        <v>216</v>
      </c>
      <c r="H239" s="29">
        <v>268</v>
      </c>
      <c r="I239" s="29"/>
      <c r="J239" s="29"/>
      <c r="K239" s="29"/>
      <c r="L239" s="29"/>
      <c r="M239" s="30">
        <f t="shared" si="65"/>
        <v>484</v>
      </c>
      <c r="N239" s="29">
        <v>0</v>
      </c>
      <c r="O239" s="29"/>
      <c r="P239" s="31">
        <f t="shared" si="66"/>
        <v>484</v>
      </c>
      <c r="Q239" s="32">
        <v>0.79333333333333333</v>
      </c>
      <c r="R239" s="32">
        <v>0.80666666666666664</v>
      </c>
      <c r="S239" s="58" t="s">
        <v>289</v>
      </c>
      <c r="T239" s="14"/>
      <c r="U239" s="14"/>
    </row>
    <row r="240" spans="2:21" s="15" customFormat="1" ht="15" customHeight="1" x14ac:dyDescent="0.2">
      <c r="B240" s="26" t="s">
        <v>276</v>
      </c>
      <c r="C240" s="34" t="s">
        <v>290</v>
      </c>
      <c r="D240" s="34" t="s">
        <v>291</v>
      </c>
      <c r="E240" s="29">
        <v>525</v>
      </c>
      <c r="F240" s="29">
        <v>385</v>
      </c>
      <c r="G240" s="29">
        <v>172</v>
      </c>
      <c r="H240" s="29">
        <v>181</v>
      </c>
      <c r="I240" s="29">
        <v>2</v>
      </c>
      <c r="J240" s="29"/>
      <c r="K240" s="29"/>
      <c r="L240" s="29"/>
      <c r="M240" s="30">
        <f t="shared" si="65"/>
        <v>355</v>
      </c>
      <c r="N240" s="29">
        <v>1</v>
      </c>
      <c r="O240" s="29"/>
      <c r="P240" s="31">
        <f t="shared" si="66"/>
        <v>356</v>
      </c>
      <c r="Q240" s="32">
        <v>0.73333333333333328</v>
      </c>
      <c r="R240" s="32">
        <v>0.67619047619047623</v>
      </c>
      <c r="S240" s="58"/>
      <c r="T240" s="14"/>
      <c r="U240" s="14"/>
    </row>
    <row r="241" spans="2:21" s="15" customFormat="1" ht="15" customHeight="1" x14ac:dyDescent="0.2">
      <c r="B241" s="26" t="s">
        <v>276</v>
      </c>
      <c r="C241" s="34" t="s">
        <v>290</v>
      </c>
      <c r="D241" s="34" t="s">
        <v>292</v>
      </c>
      <c r="E241" s="29">
        <v>1614</v>
      </c>
      <c r="F241" s="29">
        <v>1539</v>
      </c>
      <c r="G241" s="29">
        <v>872</v>
      </c>
      <c r="H241" s="29">
        <v>564</v>
      </c>
      <c r="I241" s="29">
        <v>3</v>
      </c>
      <c r="J241" s="29"/>
      <c r="K241" s="29"/>
      <c r="L241" s="29"/>
      <c r="M241" s="30">
        <f t="shared" si="65"/>
        <v>1439</v>
      </c>
      <c r="N241" s="29">
        <v>2</v>
      </c>
      <c r="O241" s="29"/>
      <c r="P241" s="31">
        <f t="shared" si="66"/>
        <v>1441</v>
      </c>
      <c r="Q241" s="32">
        <v>0.95353159851301117</v>
      </c>
      <c r="R241" s="32">
        <v>0.89157372986369265</v>
      </c>
      <c r="S241" s="58" t="s">
        <v>293</v>
      </c>
      <c r="T241" s="14"/>
      <c r="U241" s="14"/>
    </row>
    <row r="242" spans="2:21" s="15" customFormat="1" ht="15" customHeight="1" x14ac:dyDescent="0.2">
      <c r="B242" s="26" t="s">
        <v>276</v>
      </c>
      <c r="C242" s="34" t="s">
        <v>277</v>
      </c>
      <c r="D242" s="34" t="s">
        <v>294</v>
      </c>
      <c r="E242" s="29">
        <v>220</v>
      </c>
      <c r="F242" s="29">
        <v>220</v>
      </c>
      <c r="G242" s="29">
        <v>141</v>
      </c>
      <c r="H242" s="29">
        <v>46</v>
      </c>
      <c r="I242" s="29"/>
      <c r="J242" s="29"/>
      <c r="K242" s="29"/>
      <c r="L242" s="29"/>
      <c r="M242" s="30">
        <f t="shared" si="65"/>
        <v>187</v>
      </c>
      <c r="N242" s="29">
        <v>1</v>
      </c>
      <c r="O242" s="29"/>
      <c r="P242" s="31">
        <f t="shared" si="66"/>
        <v>188</v>
      </c>
      <c r="Q242" s="32">
        <v>1</v>
      </c>
      <c r="R242" s="32">
        <v>0.85</v>
      </c>
      <c r="S242" s="58" t="s">
        <v>295</v>
      </c>
      <c r="T242" s="14"/>
      <c r="U242" s="14"/>
    </row>
    <row r="243" spans="2:21" s="15" customFormat="1" ht="15" customHeight="1" x14ac:dyDescent="0.2">
      <c r="B243" s="26" t="s">
        <v>276</v>
      </c>
      <c r="C243" s="34" t="s">
        <v>277</v>
      </c>
      <c r="D243" s="34" t="s">
        <v>296</v>
      </c>
      <c r="E243" s="29">
        <v>180</v>
      </c>
      <c r="F243" s="29">
        <v>167</v>
      </c>
      <c r="G243" s="29">
        <v>133</v>
      </c>
      <c r="H243" s="29">
        <v>29</v>
      </c>
      <c r="I243" s="29"/>
      <c r="J243" s="29"/>
      <c r="K243" s="29"/>
      <c r="L243" s="29"/>
      <c r="M243" s="30">
        <f t="shared" si="65"/>
        <v>162</v>
      </c>
      <c r="N243" s="29">
        <v>0</v>
      </c>
      <c r="O243" s="29"/>
      <c r="P243" s="31">
        <f t="shared" si="66"/>
        <v>162</v>
      </c>
      <c r="Q243" s="32">
        <v>0.92777777777777781</v>
      </c>
      <c r="R243" s="32">
        <v>0.9</v>
      </c>
      <c r="S243" s="58"/>
      <c r="T243" s="14"/>
      <c r="U243" s="14"/>
    </row>
    <row r="244" spans="2:21" s="15" customFormat="1" ht="15" customHeight="1" x14ac:dyDescent="0.2">
      <c r="B244" s="26" t="s">
        <v>276</v>
      </c>
      <c r="C244" s="34" t="s">
        <v>277</v>
      </c>
      <c r="D244" s="34" t="s">
        <v>283</v>
      </c>
      <c r="E244" s="29">
        <v>260</v>
      </c>
      <c r="F244" s="29">
        <v>260</v>
      </c>
      <c r="G244" s="29">
        <v>250</v>
      </c>
      <c r="H244" s="29">
        <v>10</v>
      </c>
      <c r="I244" s="29"/>
      <c r="J244" s="29"/>
      <c r="K244" s="29"/>
      <c r="L244" s="29"/>
      <c r="M244" s="30">
        <f t="shared" si="65"/>
        <v>260</v>
      </c>
      <c r="N244" s="29">
        <v>0</v>
      </c>
      <c r="O244" s="29"/>
      <c r="P244" s="31">
        <f t="shared" si="66"/>
        <v>260</v>
      </c>
      <c r="Q244" s="32">
        <v>1</v>
      </c>
      <c r="R244" s="32">
        <v>1</v>
      </c>
      <c r="S244" s="58" t="s">
        <v>297</v>
      </c>
      <c r="T244" s="14"/>
      <c r="U244" s="14"/>
    </row>
    <row r="245" spans="2:21" s="15" customFormat="1" ht="15" customHeight="1" x14ac:dyDescent="0.2">
      <c r="B245" s="26" t="s">
        <v>276</v>
      </c>
      <c r="C245" s="34" t="s">
        <v>277</v>
      </c>
      <c r="D245" s="34" t="s">
        <v>288</v>
      </c>
      <c r="E245" s="29">
        <v>438</v>
      </c>
      <c r="F245" s="29">
        <v>438</v>
      </c>
      <c r="G245" s="29">
        <v>357</v>
      </c>
      <c r="H245" s="29">
        <v>9</v>
      </c>
      <c r="I245" s="29"/>
      <c r="J245" s="29"/>
      <c r="K245" s="29"/>
      <c r="L245" s="29"/>
      <c r="M245" s="30">
        <f t="shared" si="65"/>
        <v>366</v>
      </c>
      <c r="N245" s="29">
        <v>1</v>
      </c>
      <c r="O245" s="29"/>
      <c r="P245" s="31">
        <f t="shared" si="66"/>
        <v>367</v>
      </c>
      <c r="Q245" s="32">
        <v>1</v>
      </c>
      <c r="R245" s="32">
        <v>0.83561643835616439</v>
      </c>
      <c r="S245" s="58" t="s">
        <v>298</v>
      </c>
      <c r="T245" s="14"/>
      <c r="U245" s="14"/>
    </row>
    <row r="246" spans="2:21" s="15" customFormat="1" ht="15" customHeight="1" x14ac:dyDescent="0.2">
      <c r="B246" s="26" t="s">
        <v>276</v>
      </c>
      <c r="C246" s="34" t="s">
        <v>277</v>
      </c>
      <c r="D246" s="34" t="s">
        <v>294</v>
      </c>
      <c r="E246" s="29">
        <v>181</v>
      </c>
      <c r="F246" s="29">
        <v>172</v>
      </c>
      <c r="G246" s="29">
        <v>130</v>
      </c>
      <c r="H246" s="29">
        <v>29</v>
      </c>
      <c r="I246" s="29"/>
      <c r="J246" s="29"/>
      <c r="K246" s="29"/>
      <c r="L246" s="29"/>
      <c r="M246" s="30">
        <f t="shared" si="65"/>
        <v>159</v>
      </c>
      <c r="N246" s="29">
        <v>0</v>
      </c>
      <c r="O246" s="29"/>
      <c r="P246" s="31">
        <f t="shared" si="66"/>
        <v>159</v>
      </c>
      <c r="Q246" s="32">
        <v>0.95027624309392267</v>
      </c>
      <c r="R246" s="32">
        <v>0.87845303867403313</v>
      </c>
      <c r="S246" s="58" t="s">
        <v>298</v>
      </c>
      <c r="T246" s="14"/>
      <c r="U246" s="14"/>
    </row>
    <row r="247" spans="2:21" s="15" customFormat="1" ht="15" customHeight="1" x14ac:dyDescent="0.2">
      <c r="B247" s="26" t="s">
        <v>276</v>
      </c>
      <c r="C247" s="34" t="s">
        <v>277</v>
      </c>
      <c r="D247" s="34" t="s">
        <v>286</v>
      </c>
      <c r="E247" s="29">
        <v>532</v>
      </c>
      <c r="F247" s="29">
        <v>392</v>
      </c>
      <c r="G247" s="29">
        <v>278</v>
      </c>
      <c r="H247" s="29">
        <v>66</v>
      </c>
      <c r="I247" s="29"/>
      <c r="J247" s="29"/>
      <c r="K247" s="29"/>
      <c r="L247" s="29"/>
      <c r="M247" s="30">
        <f t="shared" si="65"/>
        <v>344</v>
      </c>
      <c r="N247" s="29">
        <v>1</v>
      </c>
      <c r="O247" s="29"/>
      <c r="P247" s="31">
        <f t="shared" si="66"/>
        <v>345</v>
      </c>
      <c r="Q247" s="32">
        <v>0.73684210526315785</v>
      </c>
      <c r="R247" s="32">
        <v>0.64661654135338342</v>
      </c>
      <c r="S247" s="58" t="s">
        <v>298</v>
      </c>
      <c r="T247" s="14"/>
      <c r="U247" s="14"/>
    </row>
    <row r="248" spans="2:21" s="15" customFormat="1" ht="15" customHeight="1" x14ac:dyDescent="0.2">
      <c r="B248" s="26" t="s">
        <v>276</v>
      </c>
      <c r="C248" s="34" t="s">
        <v>277</v>
      </c>
      <c r="D248" s="34" t="s">
        <v>285</v>
      </c>
      <c r="E248" s="29">
        <v>108</v>
      </c>
      <c r="F248" s="29">
        <v>108</v>
      </c>
      <c r="G248" s="29">
        <v>105</v>
      </c>
      <c r="H248" s="29">
        <v>1</v>
      </c>
      <c r="I248" s="29"/>
      <c r="J248" s="29"/>
      <c r="K248" s="29"/>
      <c r="L248" s="29"/>
      <c r="M248" s="30">
        <f t="shared" si="65"/>
        <v>106</v>
      </c>
      <c r="N248" s="29">
        <v>0</v>
      </c>
      <c r="O248" s="29"/>
      <c r="P248" s="31">
        <f t="shared" si="66"/>
        <v>106</v>
      </c>
      <c r="Q248" s="32">
        <v>1</v>
      </c>
      <c r="R248" s="32">
        <v>0.98148148148148151</v>
      </c>
      <c r="S248" s="58" t="s">
        <v>298</v>
      </c>
      <c r="T248" s="14"/>
      <c r="U248" s="14"/>
    </row>
    <row r="249" spans="2:21" s="15" customFormat="1" ht="15" customHeight="1" x14ac:dyDescent="0.2">
      <c r="B249" s="26" t="s">
        <v>276</v>
      </c>
      <c r="C249" s="34" t="s">
        <v>277</v>
      </c>
      <c r="D249" s="34" t="s">
        <v>282</v>
      </c>
      <c r="E249" s="29">
        <v>269</v>
      </c>
      <c r="F249" s="29">
        <v>241</v>
      </c>
      <c r="G249" s="29">
        <v>172</v>
      </c>
      <c r="H249" s="29">
        <v>27</v>
      </c>
      <c r="I249" s="29"/>
      <c r="J249" s="29"/>
      <c r="K249" s="29"/>
      <c r="L249" s="29"/>
      <c r="M249" s="30">
        <f t="shared" si="65"/>
        <v>199</v>
      </c>
      <c r="N249" s="29">
        <v>0</v>
      </c>
      <c r="O249" s="29"/>
      <c r="P249" s="31">
        <f t="shared" si="66"/>
        <v>199</v>
      </c>
      <c r="Q249" s="32">
        <v>0.89591078066914498</v>
      </c>
      <c r="R249" s="32">
        <v>0.7397769516728625</v>
      </c>
      <c r="S249" s="58" t="s">
        <v>298</v>
      </c>
      <c r="T249" s="14"/>
      <c r="U249" s="14"/>
    </row>
    <row r="250" spans="2:21" s="15" customFormat="1" ht="15" customHeight="1" x14ac:dyDescent="0.2">
      <c r="B250" s="26" t="s">
        <v>276</v>
      </c>
      <c r="C250" s="34" t="s">
        <v>290</v>
      </c>
      <c r="D250" s="34" t="s">
        <v>291</v>
      </c>
      <c r="E250" s="29">
        <v>254</v>
      </c>
      <c r="F250" s="29">
        <v>254</v>
      </c>
      <c r="G250" s="29">
        <v>201</v>
      </c>
      <c r="H250" s="29">
        <v>2</v>
      </c>
      <c r="I250" s="29"/>
      <c r="J250" s="29"/>
      <c r="K250" s="29"/>
      <c r="L250" s="29"/>
      <c r="M250" s="30">
        <f t="shared" si="65"/>
        <v>203</v>
      </c>
      <c r="N250" s="29">
        <v>1</v>
      </c>
      <c r="O250" s="29"/>
      <c r="P250" s="31">
        <f t="shared" si="66"/>
        <v>204</v>
      </c>
      <c r="Q250" s="32">
        <v>1</v>
      </c>
      <c r="R250" s="32">
        <v>0.79921259842519687</v>
      </c>
      <c r="S250" s="58" t="s">
        <v>298</v>
      </c>
      <c r="T250" s="14"/>
      <c r="U250" s="14"/>
    </row>
    <row r="251" spans="2:21" s="15" customFormat="1" ht="15" customHeight="1" x14ac:dyDescent="0.2">
      <c r="B251" s="26" t="s">
        <v>276</v>
      </c>
      <c r="C251" s="34" t="s">
        <v>277</v>
      </c>
      <c r="D251" s="34" t="s">
        <v>280</v>
      </c>
      <c r="E251" s="29">
        <v>76</v>
      </c>
      <c r="F251" s="29">
        <v>73</v>
      </c>
      <c r="G251" s="29">
        <v>70</v>
      </c>
      <c r="H251" s="29">
        <v>2</v>
      </c>
      <c r="I251" s="29"/>
      <c r="J251" s="29"/>
      <c r="K251" s="29"/>
      <c r="L251" s="29"/>
      <c r="M251" s="30">
        <f t="shared" si="65"/>
        <v>72</v>
      </c>
      <c r="N251" s="29">
        <v>0</v>
      </c>
      <c r="O251" s="29"/>
      <c r="P251" s="31">
        <f t="shared" si="66"/>
        <v>72</v>
      </c>
      <c r="Q251" s="32">
        <v>0.96052631578947367</v>
      </c>
      <c r="R251" s="32">
        <v>0.94736842105263153</v>
      </c>
      <c r="S251" s="58" t="s">
        <v>299</v>
      </c>
      <c r="T251" s="14"/>
      <c r="U251" s="14"/>
    </row>
    <row r="252" spans="2:21" s="15" customFormat="1" ht="15" customHeight="1" x14ac:dyDescent="0.2">
      <c r="B252" s="26" t="s">
        <v>276</v>
      </c>
      <c r="C252" s="34" t="s">
        <v>277</v>
      </c>
      <c r="D252" s="34" t="s">
        <v>282</v>
      </c>
      <c r="E252" s="29">
        <v>1020</v>
      </c>
      <c r="F252" s="29">
        <v>890</v>
      </c>
      <c r="G252" s="29">
        <v>702</v>
      </c>
      <c r="H252" s="29">
        <v>266</v>
      </c>
      <c r="I252" s="29">
        <v>1</v>
      </c>
      <c r="J252" s="29"/>
      <c r="K252" s="29"/>
      <c r="L252" s="29"/>
      <c r="M252" s="30">
        <f t="shared" si="65"/>
        <v>969</v>
      </c>
      <c r="N252" s="29">
        <v>0</v>
      </c>
      <c r="O252" s="29"/>
      <c r="P252" s="31">
        <f t="shared" si="66"/>
        <v>969</v>
      </c>
      <c r="Q252" s="32">
        <v>0.87254901960784315</v>
      </c>
      <c r="R252" s="32">
        <v>0.95</v>
      </c>
      <c r="S252" s="58" t="s">
        <v>299</v>
      </c>
      <c r="T252" s="14"/>
      <c r="U252" s="14"/>
    </row>
    <row r="253" spans="2:21" s="15" customFormat="1" ht="15" customHeight="1" x14ac:dyDescent="0.2">
      <c r="B253" s="26" t="s">
        <v>276</v>
      </c>
      <c r="C253" s="34" t="s">
        <v>277</v>
      </c>
      <c r="D253" s="34" t="s">
        <v>294</v>
      </c>
      <c r="E253" s="29">
        <v>194</v>
      </c>
      <c r="F253" s="29">
        <v>173</v>
      </c>
      <c r="G253" s="29">
        <v>169</v>
      </c>
      <c r="H253" s="29">
        <v>5</v>
      </c>
      <c r="I253" s="29">
        <v>1</v>
      </c>
      <c r="J253" s="29"/>
      <c r="K253" s="29"/>
      <c r="L253" s="29"/>
      <c r="M253" s="30">
        <f t="shared" si="65"/>
        <v>175</v>
      </c>
      <c r="N253" s="29">
        <v>0</v>
      </c>
      <c r="O253" s="29"/>
      <c r="P253" s="31">
        <f t="shared" si="66"/>
        <v>175</v>
      </c>
      <c r="Q253" s="32">
        <v>0.89175257731958768</v>
      </c>
      <c r="R253" s="32">
        <v>0.90206185567010311</v>
      </c>
      <c r="S253" s="58" t="s">
        <v>299</v>
      </c>
      <c r="T253" s="14"/>
      <c r="U253" s="14"/>
    </row>
    <row r="254" spans="2:21" s="15" customFormat="1" ht="15" customHeight="1" x14ac:dyDescent="0.2">
      <c r="B254" s="26" t="s">
        <v>276</v>
      </c>
      <c r="C254" s="34" t="s">
        <v>277</v>
      </c>
      <c r="D254" s="34" t="s">
        <v>278</v>
      </c>
      <c r="E254" s="29">
        <v>298</v>
      </c>
      <c r="F254" s="29">
        <v>296</v>
      </c>
      <c r="G254" s="29">
        <v>258</v>
      </c>
      <c r="H254" s="29">
        <v>39</v>
      </c>
      <c r="I254" s="29"/>
      <c r="J254" s="29"/>
      <c r="K254" s="29"/>
      <c r="L254" s="29"/>
      <c r="M254" s="30">
        <f t="shared" si="65"/>
        <v>297</v>
      </c>
      <c r="N254" s="29">
        <v>0</v>
      </c>
      <c r="O254" s="29"/>
      <c r="P254" s="31">
        <f t="shared" si="66"/>
        <v>297</v>
      </c>
      <c r="Q254" s="32">
        <v>0.99328859060402686</v>
      </c>
      <c r="R254" s="32">
        <v>0.99664429530201337</v>
      </c>
      <c r="S254" s="58" t="s">
        <v>300</v>
      </c>
      <c r="T254" s="14"/>
      <c r="U254" s="14"/>
    </row>
    <row r="255" spans="2:21" s="15" customFormat="1" ht="15" customHeight="1" x14ac:dyDescent="0.2">
      <c r="B255" s="26" t="s">
        <v>276</v>
      </c>
      <c r="C255" s="34" t="s">
        <v>277</v>
      </c>
      <c r="D255" s="34" t="s">
        <v>287</v>
      </c>
      <c r="E255" s="29">
        <v>202</v>
      </c>
      <c r="F255" s="29">
        <v>202</v>
      </c>
      <c r="G255" s="29">
        <v>111</v>
      </c>
      <c r="H255" s="29">
        <v>65</v>
      </c>
      <c r="I255" s="29"/>
      <c r="J255" s="29"/>
      <c r="K255" s="29"/>
      <c r="L255" s="29"/>
      <c r="M255" s="30">
        <f t="shared" si="65"/>
        <v>176</v>
      </c>
      <c r="N255" s="29">
        <v>0</v>
      </c>
      <c r="O255" s="29"/>
      <c r="P255" s="31">
        <f t="shared" si="66"/>
        <v>176</v>
      </c>
      <c r="Q255" s="32">
        <v>1</v>
      </c>
      <c r="R255" s="32">
        <v>0.87128712871287128</v>
      </c>
      <c r="S255" s="58" t="s">
        <v>300</v>
      </c>
      <c r="T255" s="14"/>
      <c r="U255" s="14"/>
    </row>
    <row r="256" spans="2:21" s="15" customFormat="1" ht="15" customHeight="1" x14ac:dyDescent="0.2">
      <c r="B256" s="26" t="s">
        <v>276</v>
      </c>
      <c r="C256" s="34" t="s">
        <v>277</v>
      </c>
      <c r="D256" s="34" t="s">
        <v>301</v>
      </c>
      <c r="E256" s="29">
        <v>413</v>
      </c>
      <c r="F256" s="29">
        <v>413</v>
      </c>
      <c r="G256" s="29">
        <v>350</v>
      </c>
      <c r="H256" s="29">
        <v>26</v>
      </c>
      <c r="I256" s="29"/>
      <c r="J256" s="29"/>
      <c r="K256" s="29"/>
      <c r="L256" s="29"/>
      <c r="M256" s="30">
        <f t="shared" si="65"/>
        <v>376</v>
      </c>
      <c r="N256" s="29">
        <v>0</v>
      </c>
      <c r="O256" s="29"/>
      <c r="P256" s="31">
        <f t="shared" si="66"/>
        <v>376</v>
      </c>
      <c r="Q256" s="32">
        <v>1</v>
      </c>
      <c r="R256" s="32">
        <v>0.91041162227602901</v>
      </c>
      <c r="S256" s="58" t="s">
        <v>300</v>
      </c>
      <c r="T256" s="14"/>
      <c r="U256" s="14"/>
    </row>
    <row r="257" spans="2:21" s="15" customFormat="1" ht="15" customHeight="1" x14ac:dyDescent="0.2">
      <c r="B257" s="26" t="s">
        <v>276</v>
      </c>
      <c r="C257" s="34" t="s">
        <v>277</v>
      </c>
      <c r="D257" s="34" t="s">
        <v>302</v>
      </c>
      <c r="E257" s="29">
        <v>191</v>
      </c>
      <c r="F257" s="29">
        <v>191</v>
      </c>
      <c r="G257" s="29">
        <v>97</v>
      </c>
      <c r="H257" s="29">
        <v>90</v>
      </c>
      <c r="I257" s="29"/>
      <c r="J257" s="29"/>
      <c r="K257" s="29"/>
      <c r="L257" s="29"/>
      <c r="M257" s="30">
        <f t="shared" si="65"/>
        <v>187</v>
      </c>
      <c r="N257" s="29">
        <v>0</v>
      </c>
      <c r="O257" s="29"/>
      <c r="P257" s="31">
        <f t="shared" si="66"/>
        <v>187</v>
      </c>
      <c r="Q257" s="32">
        <v>1</v>
      </c>
      <c r="R257" s="32">
        <v>0.97905759162303663</v>
      </c>
      <c r="S257" s="58" t="s">
        <v>303</v>
      </c>
      <c r="T257" s="14"/>
      <c r="U257" s="14"/>
    </row>
    <row r="258" spans="2:21" s="15" customFormat="1" ht="15" customHeight="1" x14ac:dyDescent="0.2">
      <c r="B258" s="26" t="s">
        <v>276</v>
      </c>
      <c r="C258" s="34" t="s">
        <v>277</v>
      </c>
      <c r="D258" s="34" t="s">
        <v>278</v>
      </c>
      <c r="E258" s="29">
        <v>66</v>
      </c>
      <c r="F258" s="29">
        <v>66</v>
      </c>
      <c r="G258" s="29">
        <v>28</v>
      </c>
      <c r="H258" s="29">
        <v>10</v>
      </c>
      <c r="I258" s="29"/>
      <c r="J258" s="29"/>
      <c r="K258" s="29"/>
      <c r="L258" s="29"/>
      <c r="M258" s="30">
        <f t="shared" si="65"/>
        <v>38</v>
      </c>
      <c r="N258" s="29">
        <v>0</v>
      </c>
      <c r="O258" s="29"/>
      <c r="P258" s="31">
        <f t="shared" si="66"/>
        <v>38</v>
      </c>
      <c r="Q258" s="32">
        <v>1</v>
      </c>
      <c r="R258" s="32">
        <v>0.5757575757575758</v>
      </c>
      <c r="S258" s="58" t="s">
        <v>304</v>
      </c>
      <c r="T258" s="14"/>
      <c r="U258" s="14"/>
    </row>
    <row r="259" spans="2:21" s="15" customFormat="1" ht="15" customHeight="1" x14ac:dyDescent="0.2">
      <c r="B259" s="26" t="s">
        <v>276</v>
      </c>
      <c r="C259" s="34" t="s">
        <v>277</v>
      </c>
      <c r="D259" s="34" t="s">
        <v>305</v>
      </c>
      <c r="E259" s="29">
        <v>168</v>
      </c>
      <c r="F259" s="29">
        <v>168</v>
      </c>
      <c r="G259" s="29">
        <v>93</v>
      </c>
      <c r="H259" s="29">
        <v>17</v>
      </c>
      <c r="I259" s="29"/>
      <c r="J259" s="29"/>
      <c r="K259" s="29"/>
      <c r="L259" s="29"/>
      <c r="M259" s="30">
        <f t="shared" si="65"/>
        <v>110</v>
      </c>
      <c r="N259" s="29">
        <v>0</v>
      </c>
      <c r="O259" s="29"/>
      <c r="P259" s="31">
        <f t="shared" si="66"/>
        <v>110</v>
      </c>
      <c r="Q259" s="32">
        <v>1</v>
      </c>
      <c r="R259" s="32">
        <v>0.65476190476190477</v>
      </c>
      <c r="S259" s="58" t="s">
        <v>304</v>
      </c>
      <c r="T259" s="14"/>
      <c r="U259" s="14"/>
    </row>
    <row r="260" spans="2:21" s="15" customFormat="1" ht="15" customHeight="1" x14ac:dyDescent="0.2">
      <c r="B260" s="26" t="s">
        <v>276</v>
      </c>
      <c r="C260" s="34" t="s">
        <v>277</v>
      </c>
      <c r="D260" s="15" t="s">
        <v>71</v>
      </c>
      <c r="E260" s="29">
        <v>49</v>
      </c>
      <c r="F260" s="29">
        <v>49</v>
      </c>
      <c r="G260" s="29">
        <v>30</v>
      </c>
      <c r="H260" s="29">
        <v>14</v>
      </c>
      <c r="I260" s="29"/>
      <c r="J260" s="29"/>
      <c r="K260" s="29"/>
      <c r="L260" s="29"/>
      <c r="M260" s="30">
        <f t="shared" si="65"/>
        <v>44</v>
      </c>
      <c r="N260" s="29">
        <v>0</v>
      </c>
      <c r="O260" s="29"/>
      <c r="P260" s="31">
        <f t="shared" si="66"/>
        <v>44</v>
      </c>
      <c r="Q260" s="32">
        <v>1</v>
      </c>
      <c r="R260" s="32">
        <v>0.89795918367346939</v>
      </c>
      <c r="S260" s="58" t="s">
        <v>304</v>
      </c>
      <c r="T260" s="14"/>
      <c r="U260" s="14"/>
    </row>
    <row r="261" spans="2:21" s="15" customFormat="1" ht="15" customHeight="1" x14ac:dyDescent="0.2">
      <c r="B261" s="26" t="s">
        <v>276</v>
      </c>
      <c r="C261" s="34" t="s">
        <v>277</v>
      </c>
      <c r="D261" s="34" t="s">
        <v>294</v>
      </c>
      <c r="E261" s="34">
        <v>169</v>
      </c>
      <c r="F261" s="34">
        <v>169</v>
      </c>
      <c r="G261" s="34">
        <v>148</v>
      </c>
      <c r="H261" s="34">
        <v>2</v>
      </c>
      <c r="I261" s="34"/>
      <c r="J261" s="34"/>
      <c r="K261" s="34"/>
      <c r="L261" s="34"/>
      <c r="M261" s="30">
        <f t="shared" si="65"/>
        <v>150</v>
      </c>
      <c r="N261" s="29">
        <v>0</v>
      </c>
      <c r="O261" s="29"/>
      <c r="P261" s="31">
        <f t="shared" si="66"/>
        <v>150</v>
      </c>
      <c r="Q261" s="32">
        <v>1</v>
      </c>
      <c r="R261" s="32">
        <v>0.8875739644970414</v>
      </c>
      <c r="S261" s="34" t="s">
        <v>306</v>
      </c>
      <c r="T261" s="14"/>
      <c r="U261" s="14"/>
    </row>
    <row r="262" spans="2:21" s="15" customFormat="1" ht="15" customHeight="1" x14ac:dyDescent="0.2">
      <c r="B262" s="16" t="s">
        <v>23</v>
      </c>
      <c r="C262" s="17"/>
      <c r="D262" s="17"/>
      <c r="E262" s="18">
        <f t="shared" ref="E262:S262" si="67">+SUM(E228:E261)</f>
        <v>27290</v>
      </c>
      <c r="F262" s="18">
        <f t="shared" si="67"/>
        <v>25001</v>
      </c>
      <c r="G262" s="18">
        <f t="shared" si="67"/>
        <v>14277</v>
      </c>
      <c r="H262" s="18">
        <f t="shared" si="67"/>
        <v>8727</v>
      </c>
      <c r="I262" s="18">
        <f t="shared" si="67"/>
        <v>99</v>
      </c>
      <c r="J262" s="18">
        <f t="shared" si="67"/>
        <v>0</v>
      </c>
      <c r="K262" s="18">
        <f t="shared" si="67"/>
        <v>0</v>
      </c>
      <c r="L262" s="18">
        <f t="shared" si="67"/>
        <v>0</v>
      </c>
      <c r="M262" s="18">
        <f t="shared" si="67"/>
        <v>23103</v>
      </c>
      <c r="N262" s="18">
        <f t="shared" si="67"/>
        <v>46</v>
      </c>
      <c r="O262" s="18">
        <f t="shared" si="67"/>
        <v>0</v>
      </c>
      <c r="P262" s="18">
        <f t="shared" si="67"/>
        <v>23149</v>
      </c>
      <c r="Q262" s="19">
        <f>IFERROR(F262/E262,0)</f>
        <v>0.91612312202271895</v>
      </c>
      <c r="R262" s="19">
        <f>+IFERROR(M262/E262,0)</f>
        <v>0.84657383657017227</v>
      </c>
      <c r="S262" s="50">
        <f t="shared" si="67"/>
        <v>0</v>
      </c>
      <c r="T262" s="14"/>
      <c r="U262" s="14"/>
    </row>
    <row r="263" spans="2:21" s="75" customFormat="1" ht="15" customHeight="1" x14ac:dyDescent="0.25">
      <c r="B263" s="71" t="s">
        <v>307</v>
      </c>
      <c r="C263" s="71"/>
      <c r="D263" s="71"/>
      <c r="E263" s="72">
        <f>E6+E8+E14+E21+E50+E59+E72+E77+E87+E96+E105+E120+E124+E137+E126+E146+E163+E172+E176+E225+E262+E85+E130+E10+E134+E227</f>
        <v>840330</v>
      </c>
      <c r="F263" s="72">
        <f t="shared" ref="F263:P263" si="68">F6+F8+F14+F21+F50+F59+F72+F77+F87+F96+F105+F120+F124+F137+F126+F146+F163+F172+F176+F225+F262+F85+F130+F10+F134+F227</f>
        <v>224685</v>
      </c>
      <c r="G263" s="72">
        <f t="shared" si="68"/>
        <v>88913</v>
      </c>
      <c r="H263" s="72">
        <f t="shared" si="68"/>
        <v>81631</v>
      </c>
      <c r="I263" s="72">
        <f t="shared" si="68"/>
        <v>11233</v>
      </c>
      <c r="J263" s="72">
        <f t="shared" si="68"/>
        <v>772</v>
      </c>
      <c r="K263" s="72">
        <f t="shared" si="68"/>
        <v>158</v>
      </c>
      <c r="L263" s="72">
        <f t="shared" si="68"/>
        <v>1</v>
      </c>
      <c r="M263" s="72">
        <f t="shared" si="68"/>
        <v>182708</v>
      </c>
      <c r="N263" s="72">
        <f t="shared" si="68"/>
        <v>414</v>
      </c>
      <c r="O263" s="72">
        <f t="shared" si="68"/>
        <v>10</v>
      </c>
      <c r="P263" s="72">
        <f t="shared" si="68"/>
        <v>183132</v>
      </c>
      <c r="Q263" s="73">
        <f>IFERROR(F263/E263,0)</f>
        <v>0.26737710185284352</v>
      </c>
      <c r="R263" s="73">
        <f>+IFERROR(M263/E263,0)</f>
        <v>0.21742410719598254</v>
      </c>
      <c r="S263" s="73"/>
      <c r="T263" s="74"/>
    </row>
    <row r="265" spans="2:21" x14ac:dyDescent="0.2">
      <c r="M265" s="76"/>
      <c r="N265" s="76"/>
      <c r="O265" s="76"/>
      <c r="P265" s="76"/>
    </row>
    <row r="266" spans="2:21" s="75" customFormat="1" ht="15.75" customHeight="1" thickBot="1" x14ac:dyDescent="0.3">
      <c r="B266" s="74"/>
      <c r="C266" s="74"/>
      <c r="D266" s="74"/>
      <c r="E266" s="77"/>
      <c r="F266" s="77"/>
      <c r="G266" s="78" t="s">
        <v>308</v>
      </c>
      <c r="H266" s="78"/>
      <c r="I266" s="78"/>
      <c r="J266" s="78"/>
      <c r="K266" s="78"/>
      <c r="L266" s="78"/>
      <c r="M266" s="74"/>
      <c r="N266" s="74"/>
      <c r="O266" s="74"/>
      <c r="P266" s="79"/>
      <c r="Q266" s="74"/>
      <c r="R266" s="74"/>
      <c r="S266" s="80"/>
      <c r="T266" s="74"/>
    </row>
    <row r="267" spans="2:21" s="75" customFormat="1" ht="78.75" customHeight="1" thickBot="1" x14ac:dyDescent="0.3">
      <c r="B267" s="81" t="s">
        <v>309</v>
      </c>
      <c r="C267" s="82" t="s">
        <v>310</v>
      </c>
      <c r="D267" s="83" t="s">
        <v>311</v>
      </c>
      <c r="E267" s="77"/>
      <c r="F267" s="77"/>
      <c r="G267" s="84" t="s">
        <v>312</v>
      </c>
      <c r="H267" s="85" t="s">
        <v>313</v>
      </c>
      <c r="I267" s="85" t="s">
        <v>314</v>
      </c>
      <c r="J267" s="85" t="s">
        <v>315</v>
      </c>
      <c r="K267" s="85" t="s">
        <v>316</v>
      </c>
      <c r="L267" s="86" t="s">
        <v>317</v>
      </c>
      <c r="M267" s="74"/>
      <c r="N267" s="74"/>
      <c r="O267" s="74"/>
      <c r="P267" s="79"/>
      <c r="Q267" s="74"/>
      <c r="R267" s="74"/>
      <c r="S267" s="80"/>
      <c r="T267" s="74"/>
    </row>
    <row r="268" spans="2:21" s="75" customFormat="1" x14ac:dyDescent="0.25">
      <c r="B268" s="87" t="s">
        <v>318</v>
      </c>
      <c r="C268" s="88">
        <f>+M263</f>
        <v>182708</v>
      </c>
      <c r="D268" s="89">
        <f>+C268/$C$271</f>
        <v>0.99768473014000825</v>
      </c>
      <c r="E268" s="77"/>
      <c r="F268" s="77"/>
      <c r="G268" s="90">
        <f t="shared" ref="G268:L268" si="69">+G263</f>
        <v>88913</v>
      </c>
      <c r="H268" s="91">
        <f t="shared" si="69"/>
        <v>81631</v>
      </c>
      <c r="I268" s="91">
        <f t="shared" si="69"/>
        <v>11233</v>
      </c>
      <c r="J268" s="91">
        <f t="shared" si="69"/>
        <v>772</v>
      </c>
      <c r="K268" s="91">
        <f t="shared" si="69"/>
        <v>158</v>
      </c>
      <c r="L268" s="92">
        <f t="shared" si="69"/>
        <v>1</v>
      </c>
      <c r="M268" s="74"/>
      <c r="N268" s="74"/>
      <c r="O268" s="74"/>
      <c r="P268" s="79"/>
      <c r="Q268" s="74"/>
      <c r="R268" s="74"/>
      <c r="S268" s="80"/>
      <c r="T268" s="74"/>
    </row>
    <row r="269" spans="2:21" s="75" customFormat="1" ht="13.5" thickBot="1" x14ac:dyDescent="0.3">
      <c r="B269" s="93" t="s">
        <v>319</v>
      </c>
      <c r="C269" s="94">
        <f>+N263</f>
        <v>414</v>
      </c>
      <c r="D269" s="95">
        <f>+C269/$C$271</f>
        <v>2.2606644387654804E-3</v>
      </c>
      <c r="E269" s="77"/>
      <c r="F269" s="77"/>
      <c r="G269" s="96">
        <f t="shared" ref="G269:L269" si="70">+G268/$C$268</f>
        <v>0.48663988440571843</v>
      </c>
      <c r="H269" s="97">
        <f t="shared" si="70"/>
        <v>0.44678393940057359</v>
      </c>
      <c r="I269" s="97">
        <f t="shared" si="70"/>
        <v>6.1480613875692362E-2</v>
      </c>
      <c r="J269" s="97">
        <f t="shared" si="70"/>
        <v>4.2253212776670974E-3</v>
      </c>
      <c r="K269" s="97">
        <f t="shared" si="70"/>
        <v>8.6476782625829194E-4</v>
      </c>
      <c r="L269" s="98">
        <f t="shared" si="70"/>
        <v>5.4732140902423535E-6</v>
      </c>
      <c r="M269" s="74"/>
      <c r="N269" s="74"/>
      <c r="O269" s="74"/>
      <c r="P269" s="79"/>
      <c r="Q269" s="74"/>
      <c r="R269" s="74"/>
      <c r="S269" s="80"/>
      <c r="T269" s="74"/>
    </row>
    <row r="270" spans="2:21" s="75" customFormat="1" ht="13.5" thickBot="1" x14ac:dyDescent="0.3">
      <c r="B270" s="99" t="s">
        <v>320</v>
      </c>
      <c r="C270" s="100">
        <f>+O263</f>
        <v>10</v>
      </c>
      <c r="D270" s="101">
        <f>+C270/$C$271</f>
        <v>5.460542122621934E-5</v>
      </c>
      <c r="E270" s="77"/>
      <c r="F270" s="77"/>
      <c r="G270" s="74"/>
      <c r="H270" s="74"/>
      <c r="I270" s="74"/>
      <c r="J270" s="74"/>
      <c r="K270" s="74"/>
      <c r="L270" s="74"/>
      <c r="M270" s="74"/>
      <c r="N270" s="74"/>
      <c r="O270" s="74"/>
      <c r="P270" s="79"/>
      <c r="Q270" s="74"/>
      <c r="R270" s="74"/>
      <c r="S270" s="80"/>
      <c r="T270" s="74"/>
    </row>
    <row r="271" spans="2:21" s="75" customFormat="1" ht="13.5" thickBot="1" x14ac:dyDescent="0.3">
      <c r="B271" s="102" t="s">
        <v>321</v>
      </c>
      <c r="C271" s="103">
        <f>+SUM(C268:C270)</f>
        <v>183132</v>
      </c>
      <c r="D271" s="104">
        <f>+SUM(D268:D270)</f>
        <v>1</v>
      </c>
      <c r="E271" s="77"/>
      <c r="F271" s="77"/>
      <c r="G271" s="74"/>
      <c r="H271" s="74"/>
      <c r="I271" s="74"/>
      <c r="J271" s="74"/>
      <c r="K271" s="74"/>
      <c r="L271" s="74"/>
      <c r="M271" s="74"/>
      <c r="N271" s="74"/>
      <c r="O271" s="74"/>
      <c r="P271" s="79"/>
      <c r="Q271" s="74"/>
      <c r="R271" s="74"/>
      <c r="S271" s="80"/>
      <c r="T271" s="74"/>
    </row>
    <row r="272" spans="2:21" s="75" customFormat="1" ht="22.5" customHeight="1" x14ac:dyDescent="0.25">
      <c r="B272" s="74"/>
      <c r="C272" s="74"/>
      <c r="D272" s="74"/>
      <c r="E272" s="77"/>
      <c r="F272" s="77"/>
      <c r="G272" s="74"/>
      <c r="H272" s="74"/>
      <c r="I272" s="74"/>
      <c r="J272" s="74"/>
      <c r="K272" s="74"/>
      <c r="L272" s="74"/>
      <c r="M272" s="74"/>
      <c r="N272" s="74"/>
      <c r="O272" s="74"/>
      <c r="P272" s="79"/>
      <c r="Q272" s="74"/>
      <c r="R272" s="74"/>
      <c r="S272" s="80"/>
      <c r="T272" s="74"/>
    </row>
    <row r="273" spans="2:20" s="75" customFormat="1" ht="42" customHeight="1" x14ac:dyDescent="0.25">
      <c r="B273" s="105" t="s">
        <v>322</v>
      </c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9"/>
      <c r="Q273" s="74"/>
      <c r="R273" s="74"/>
      <c r="S273" s="80"/>
      <c r="T273" s="74"/>
    </row>
    <row r="274" spans="2:20" s="75" customFormat="1" x14ac:dyDescent="0.25">
      <c r="B274" s="74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9"/>
      <c r="Q274" s="74"/>
      <c r="R274" s="74"/>
      <c r="S274" s="80"/>
      <c r="T274" s="74"/>
    </row>
    <row r="275" spans="2:20" x14ac:dyDescent="0.2"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</row>
    <row r="276" spans="2:20" x14ac:dyDescent="0.2">
      <c r="B276" s="106"/>
      <c r="C276" s="106"/>
      <c r="D276" s="106"/>
      <c r="E276" s="106"/>
      <c r="F276" s="106"/>
      <c r="G276" s="106"/>
      <c r="H276" s="106"/>
      <c r="I276" s="106"/>
      <c r="J276" s="106"/>
      <c r="K276" s="106"/>
      <c r="L276" s="106"/>
    </row>
  </sheetData>
  <mergeCells count="3">
    <mergeCell ref="B2:S2"/>
    <mergeCell ref="G266:L266"/>
    <mergeCell ref="B275:L276"/>
  </mergeCells>
  <dataValidations count="1">
    <dataValidation type="whole" operator="greaterThanOrEqual" allowBlank="1" showInputMessage="1" showErrorMessage="1" errorTitle="Atención" error="Por favor ingrese valores enteros" sqref="E88:L88 N88:O88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GLP 1-2022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2022-06-08T14:14:26Z</dcterms:created>
  <dcterms:modified xsi:type="dcterms:W3CDTF">2022-06-08T14:16:12Z</dcterms:modified>
</cp:coreProperties>
</file>