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BERTURAS\2022\COBERTURA 4-2022\"/>
    </mc:Choice>
  </mc:AlternateContent>
  <xr:revisionPtr revIDLastSave="0" documentId="8_{26860176-5C48-457A-BF5E-1A83C2E26C90}" xr6:coauthVersionLast="47" xr6:coauthVersionMax="47" xr10:uidLastSave="{00000000-0000-0000-0000-000000000000}"/>
  <bookViews>
    <workbookView xWindow="-120" yWindow="-120" windowWidth="29040" windowHeight="15720" xr2:uid="{20A6F32A-F131-42CE-AE3F-FD006FB2CFB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1" i="1" l="1"/>
  <c r="O291" i="1"/>
  <c r="N291" i="1"/>
  <c r="L291" i="1"/>
  <c r="K291" i="1"/>
  <c r="J291" i="1"/>
  <c r="I291" i="1"/>
  <c r="H291" i="1"/>
  <c r="G291" i="1"/>
  <c r="F291" i="1"/>
  <c r="Q291" i="1" s="1"/>
  <c r="E291" i="1"/>
  <c r="Q290" i="1"/>
  <c r="M290" i="1"/>
  <c r="R290" i="1" s="1"/>
  <c r="Q289" i="1"/>
  <c r="P289" i="1"/>
  <c r="M289" i="1"/>
  <c r="R289" i="1" s="1"/>
  <c r="R288" i="1"/>
  <c r="Q288" i="1"/>
  <c r="P288" i="1"/>
  <c r="M288" i="1"/>
  <c r="Q287" i="1"/>
  <c r="M287" i="1"/>
  <c r="R287" i="1" s="1"/>
  <c r="Q286" i="1"/>
  <c r="P286" i="1"/>
  <c r="M286" i="1"/>
  <c r="R286" i="1" s="1"/>
  <c r="R285" i="1"/>
  <c r="Q285" i="1"/>
  <c r="P285" i="1"/>
  <c r="M285" i="1"/>
  <c r="Q284" i="1"/>
  <c r="M284" i="1"/>
  <c r="R284" i="1" s="1"/>
  <c r="Q283" i="1"/>
  <c r="P283" i="1"/>
  <c r="M283" i="1"/>
  <c r="R283" i="1" s="1"/>
  <c r="R282" i="1"/>
  <c r="Q282" i="1"/>
  <c r="P282" i="1"/>
  <c r="M282" i="1"/>
  <c r="Q281" i="1"/>
  <c r="M281" i="1"/>
  <c r="R281" i="1" s="1"/>
  <c r="Q280" i="1"/>
  <c r="P280" i="1"/>
  <c r="M280" i="1"/>
  <c r="R280" i="1" s="1"/>
  <c r="R279" i="1"/>
  <c r="Q279" i="1"/>
  <c r="P279" i="1"/>
  <c r="M279" i="1"/>
  <c r="Q278" i="1"/>
  <c r="M278" i="1"/>
  <c r="R278" i="1" s="1"/>
  <c r="Q277" i="1"/>
  <c r="P277" i="1"/>
  <c r="M277" i="1"/>
  <c r="R277" i="1" s="1"/>
  <c r="R276" i="1"/>
  <c r="Q276" i="1"/>
  <c r="P276" i="1"/>
  <c r="M276" i="1"/>
  <c r="Q275" i="1"/>
  <c r="M275" i="1"/>
  <c r="R275" i="1" s="1"/>
  <c r="Q274" i="1"/>
  <c r="P274" i="1"/>
  <c r="M274" i="1"/>
  <c r="R274" i="1" s="1"/>
  <c r="R273" i="1"/>
  <c r="Q273" i="1"/>
  <c r="P273" i="1"/>
  <c r="M273" i="1"/>
  <c r="Q272" i="1"/>
  <c r="M272" i="1"/>
  <c r="R272" i="1" s="1"/>
  <c r="Q271" i="1"/>
  <c r="P271" i="1"/>
  <c r="M271" i="1"/>
  <c r="R271" i="1" s="1"/>
  <c r="R270" i="1"/>
  <c r="Q270" i="1"/>
  <c r="P270" i="1"/>
  <c r="M270" i="1"/>
  <c r="Q269" i="1"/>
  <c r="M269" i="1"/>
  <c r="R269" i="1" s="1"/>
  <c r="Q268" i="1"/>
  <c r="P268" i="1"/>
  <c r="M268" i="1"/>
  <c r="R268" i="1" s="1"/>
  <c r="R267" i="1"/>
  <c r="Q267" i="1"/>
  <c r="P267" i="1"/>
  <c r="M267" i="1"/>
  <c r="Q266" i="1"/>
  <c r="M266" i="1"/>
  <c r="R266" i="1" s="1"/>
  <c r="Q265" i="1"/>
  <c r="P265" i="1"/>
  <c r="M265" i="1"/>
  <c r="R265" i="1" s="1"/>
  <c r="R264" i="1"/>
  <c r="Q264" i="1"/>
  <c r="P264" i="1"/>
  <c r="M264" i="1"/>
  <c r="Q263" i="1"/>
  <c r="M263" i="1"/>
  <c r="R263" i="1" s="1"/>
  <c r="Q262" i="1"/>
  <c r="P262" i="1"/>
  <c r="M262" i="1"/>
  <c r="R262" i="1" s="1"/>
  <c r="R261" i="1"/>
  <c r="Q261" i="1"/>
  <c r="P261" i="1"/>
  <c r="M261" i="1"/>
  <c r="Q260" i="1"/>
  <c r="M260" i="1"/>
  <c r="R260" i="1" s="1"/>
  <c r="Q259" i="1"/>
  <c r="P259" i="1"/>
  <c r="M259" i="1"/>
  <c r="R259" i="1" s="1"/>
  <c r="R258" i="1"/>
  <c r="Q258" i="1"/>
  <c r="P258" i="1"/>
  <c r="M258" i="1"/>
  <c r="Q257" i="1"/>
  <c r="M257" i="1"/>
  <c r="R257" i="1" s="1"/>
  <c r="Q256" i="1"/>
  <c r="P256" i="1"/>
  <c r="M256" i="1"/>
  <c r="R256" i="1" s="1"/>
  <c r="R255" i="1"/>
  <c r="Q255" i="1"/>
  <c r="P255" i="1"/>
  <c r="M255" i="1"/>
  <c r="Q254" i="1"/>
  <c r="M254" i="1"/>
  <c r="R254" i="1" s="1"/>
  <c r="Q253" i="1"/>
  <c r="P253" i="1"/>
  <c r="M253" i="1"/>
  <c r="R253" i="1" s="1"/>
  <c r="R252" i="1"/>
  <c r="Q252" i="1"/>
  <c r="P252" i="1"/>
  <c r="M252" i="1"/>
  <c r="Q251" i="1"/>
  <c r="M251" i="1"/>
  <c r="R251" i="1" s="1"/>
  <c r="S250" i="1"/>
  <c r="O250" i="1"/>
  <c r="N250" i="1"/>
  <c r="L250" i="1"/>
  <c r="K250" i="1"/>
  <c r="J250" i="1"/>
  <c r="I250" i="1"/>
  <c r="H250" i="1"/>
  <c r="G250" i="1"/>
  <c r="F250" i="1"/>
  <c r="E250" i="1"/>
  <c r="Q249" i="1"/>
  <c r="Q250" i="1" s="1"/>
  <c r="M249" i="1"/>
  <c r="M250" i="1" s="1"/>
  <c r="R250" i="1" s="1"/>
  <c r="O248" i="1"/>
  <c r="N248" i="1"/>
  <c r="L248" i="1"/>
  <c r="K248" i="1"/>
  <c r="J248" i="1"/>
  <c r="I248" i="1"/>
  <c r="H248" i="1"/>
  <c r="G248" i="1"/>
  <c r="F248" i="1"/>
  <c r="Q248" i="1" s="1"/>
  <c r="E248" i="1"/>
  <c r="Q247" i="1"/>
  <c r="P247" i="1"/>
  <c r="M247" i="1"/>
  <c r="R247" i="1" s="1"/>
  <c r="Q246" i="1"/>
  <c r="M246" i="1"/>
  <c r="R246" i="1" s="1"/>
  <c r="R245" i="1"/>
  <c r="Q245" i="1"/>
  <c r="P245" i="1"/>
  <c r="M245" i="1"/>
  <c r="Q244" i="1"/>
  <c r="P244" i="1"/>
  <c r="M244" i="1"/>
  <c r="R244" i="1" s="1"/>
  <c r="Q243" i="1"/>
  <c r="M243" i="1"/>
  <c r="R243" i="1" s="1"/>
  <c r="R242" i="1"/>
  <c r="Q242" i="1"/>
  <c r="P242" i="1"/>
  <c r="M242" i="1"/>
  <c r="Q241" i="1"/>
  <c r="P241" i="1"/>
  <c r="M241" i="1"/>
  <c r="R241" i="1" s="1"/>
  <c r="Q240" i="1"/>
  <c r="M240" i="1"/>
  <c r="R240" i="1" s="1"/>
  <c r="R239" i="1"/>
  <c r="Q239" i="1"/>
  <c r="P239" i="1"/>
  <c r="M239" i="1"/>
  <c r="Q238" i="1"/>
  <c r="P238" i="1"/>
  <c r="M238" i="1"/>
  <c r="R238" i="1" s="1"/>
  <c r="Q237" i="1"/>
  <c r="M237" i="1"/>
  <c r="R237" i="1" s="1"/>
  <c r="R236" i="1"/>
  <c r="Q236" i="1"/>
  <c r="P236" i="1"/>
  <c r="M236" i="1"/>
  <c r="Q235" i="1"/>
  <c r="P235" i="1"/>
  <c r="M235" i="1"/>
  <c r="R235" i="1" s="1"/>
  <c r="Q234" i="1"/>
  <c r="M234" i="1"/>
  <c r="R234" i="1" s="1"/>
  <c r="R233" i="1"/>
  <c r="Q233" i="1"/>
  <c r="P233" i="1"/>
  <c r="M233" i="1"/>
  <c r="Q232" i="1"/>
  <c r="P232" i="1"/>
  <c r="M232" i="1"/>
  <c r="R232" i="1" s="1"/>
  <c r="Q231" i="1"/>
  <c r="M231" i="1"/>
  <c r="R231" i="1" s="1"/>
  <c r="R230" i="1"/>
  <c r="Q230" i="1"/>
  <c r="P230" i="1"/>
  <c r="M230" i="1"/>
  <c r="Q229" i="1"/>
  <c r="P229" i="1"/>
  <c r="M229" i="1"/>
  <c r="R229" i="1" s="1"/>
  <c r="Q228" i="1"/>
  <c r="M228" i="1"/>
  <c r="R228" i="1" s="1"/>
  <c r="R227" i="1"/>
  <c r="Q227" i="1"/>
  <c r="P227" i="1"/>
  <c r="M227" i="1"/>
  <c r="Q226" i="1"/>
  <c r="P226" i="1"/>
  <c r="M226" i="1"/>
  <c r="R226" i="1" s="1"/>
  <c r="Q225" i="1"/>
  <c r="M225" i="1"/>
  <c r="R225" i="1" s="1"/>
  <c r="R224" i="1"/>
  <c r="Q224" i="1"/>
  <c r="P224" i="1"/>
  <c r="M224" i="1"/>
  <c r="Q223" i="1"/>
  <c r="P223" i="1"/>
  <c r="M223" i="1"/>
  <c r="R223" i="1" s="1"/>
  <c r="Q222" i="1"/>
  <c r="M222" i="1"/>
  <c r="R222" i="1" s="1"/>
  <c r="R221" i="1"/>
  <c r="Q221" i="1"/>
  <c r="P221" i="1"/>
  <c r="M221" i="1"/>
  <c r="Q220" i="1"/>
  <c r="P220" i="1"/>
  <c r="M220" i="1"/>
  <c r="R220" i="1" s="1"/>
  <c r="Q219" i="1"/>
  <c r="M219" i="1"/>
  <c r="R219" i="1" s="1"/>
  <c r="R218" i="1"/>
  <c r="Q218" i="1"/>
  <c r="P218" i="1"/>
  <c r="M218" i="1"/>
  <c r="Q217" i="1"/>
  <c r="P217" i="1"/>
  <c r="M217" i="1"/>
  <c r="R217" i="1" s="1"/>
  <c r="Q216" i="1"/>
  <c r="M216" i="1"/>
  <c r="R216" i="1" s="1"/>
  <c r="R215" i="1"/>
  <c r="Q215" i="1"/>
  <c r="P215" i="1"/>
  <c r="M215" i="1"/>
  <c r="Q214" i="1"/>
  <c r="P214" i="1"/>
  <c r="M214" i="1"/>
  <c r="R214" i="1" s="1"/>
  <c r="Q213" i="1"/>
  <c r="M213" i="1"/>
  <c r="R213" i="1" s="1"/>
  <c r="R212" i="1"/>
  <c r="Q212" i="1"/>
  <c r="P212" i="1"/>
  <c r="M212" i="1"/>
  <c r="Q211" i="1"/>
  <c r="P211" i="1"/>
  <c r="M211" i="1"/>
  <c r="R211" i="1" s="1"/>
  <c r="Q210" i="1"/>
  <c r="M210" i="1"/>
  <c r="R210" i="1" s="1"/>
  <c r="R209" i="1"/>
  <c r="Q209" i="1"/>
  <c r="P209" i="1"/>
  <c r="M209" i="1"/>
  <c r="Q208" i="1"/>
  <c r="P208" i="1"/>
  <c r="M208" i="1"/>
  <c r="R208" i="1" s="1"/>
  <c r="Q207" i="1"/>
  <c r="M207" i="1"/>
  <c r="R207" i="1" s="1"/>
  <c r="R206" i="1"/>
  <c r="Q206" i="1"/>
  <c r="P206" i="1"/>
  <c r="M206" i="1"/>
  <c r="Q205" i="1"/>
  <c r="P205" i="1"/>
  <c r="M205" i="1"/>
  <c r="R205" i="1" s="1"/>
  <c r="Q204" i="1"/>
  <c r="M204" i="1"/>
  <c r="R204" i="1" s="1"/>
  <c r="R203" i="1"/>
  <c r="Q203" i="1"/>
  <c r="P203" i="1"/>
  <c r="M203" i="1"/>
  <c r="Q202" i="1"/>
  <c r="P202" i="1"/>
  <c r="M202" i="1"/>
  <c r="R202" i="1" s="1"/>
  <c r="Q201" i="1"/>
  <c r="M201" i="1"/>
  <c r="R201" i="1" s="1"/>
  <c r="R200" i="1"/>
  <c r="Q200" i="1"/>
  <c r="P200" i="1"/>
  <c r="M200" i="1"/>
  <c r="Q199" i="1"/>
  <c r="P199" i="1"/>
  <c r="M199" i="1"/>
  <c r="R199" i="1" s="1"/>
  <c r="Q198" i="1"/>
  <c r="M198" i="1"/>
  <c r="R198" i="1" s="1"/>
  <c r="R197" i="1"/>
  <c r="Q197" i="1"/>
  <c r="P197" i="1"/>
  <c r="M197" i="1"/>
  <c r="Q196" i="1"/>
  <c r="P196" i="1"/>
  <c r="M196" i="1"/>
  <c r="R196" i="1" s="1"/>
  <c r="Q195" i="1"/>
  <c r="M195" i="1"/>
  <c r="R195" i="1" s="1"/>
  <c r="R194" i="1"/>
  <c r="Q194" i="1"/>
  <c r="P194" i="1"/>
  <c r="M194" i="1"/>
  <c r="Q193" i="1"/>
  <c r="P193" i="1"/>
  <c r="M193" i="1"/>
  <c r="R193" i="1" s="1"/>
  <c r="Q192" i="1"/>
  <c r="M192" i="1"/>
  <c r="R192" i="1" s="1"/>
  <c r="R191" i="1"/>
  <c r="Q191" i="1"/>
  <c r="P191" i="1"/>
  <c r="M191" i="1"/>
  <c r="M248" i="1" s="1"/>
  <c r="R248" i="1" s="1"/>
  <c r="O190" i="1"/>
  <c r="N190" i="1"/>
  <c r="L190" i="1"/>
  <c r="K190" i="1"/>
  <c r="J190" i="1"/>
  <c r="I190" i="1"/>
  <c r="H190" i="1"/>
  <c r="G190" i="1"/>
  <c r="F190" i="1"/>
  <c r="Q190" i="1" s="1"/>
  <c r="E190" i="1"/>
  <c r="R189" i="1"/>
  <c r="Q189" i="1"/>
  <c r="M189" i="1"/>
  <c r="P189" i="1" s="1"/>
  <c r="Q188" i="1"/>
  <c r="M188" i="1"/>
  <c r="P188" i="1" s="1"/>
  <c r="R187" i="1"/>
  <c r="Q187" i="1"/>
  <c r="M187" i="1"/>
  <c r="P187" i="1" s="1"/>
  <c r="R186" i="1"/>
  <c r="Q186" i="1"/>
  <c r="M186" i="1"/>
  <c r="P186" i="1" s="1"/>
  <c r="O185" i="1"/>
  <c r="N185" i="1"/>
  <c r="L185" i="1"/>
  <c r="K185" i="1"/>
  <c r="J185" i="1"/>
  <c r="I185" i="1"/>
  <c r="H185" i="1"/>
  <c r="G185" i="1"/>
  <c r="F185" i="1"/>
  <c r="E185" i="1"/>
  <c r="Q185" i="1" s="1"/>
  <c r="R184" i="1"/>
  <c r="Q184" i="1"/>
  <c r="P184" i="1"/>
  <c r="M184" i="1"/>
  <c r="Q183" i="1"/>
  <c r="P183" i="1"/>
  <c r="M183" i="1"/>
  <c r="R183" i="1" s="1"/>
  <c r="Q182" i="1"/>
  <c r="M182" i="1"/>
  <c r="R182" i="1" s="1"/>
  <c r="R181" i="1"/>
  <c r="Q181" i="1"/>
  <c r="P181" i="1"/>
  <c r="M181" i="1"/>
  <c r="Q180" i="1"/>
  <c r="P180" i="1"/>
  <c r="M180" i="1"/>
  <c r="R180" i="1" s="1"/>
  <c r="Q179" i="1"/>
  <c r="M179" i="1"/>
  <c r="R179" i="1" s="1"/>
  <c r="R178" i="1"/>
  <c r="Q178" i="1"/>
  <c r="P178" i="1"/>
  <c r="M178" i="1"/>
  <c r="Q177" i="1"/>
  <c r="P177" i="1"/>
  <c r="M177" i="1"/>
  <c r="M185" i="1" s="1"/>
  <c r="R185" i="1" s="1"/>
  <c r="O176" i="1"/>
  <c r="N176" i="1"/>
  <c r="L176" i="1"/>
  <c r="K176" i="1"/>
  <c r="J176" i="1"/>
  <c r="I176" i="1"/>
  <c r="H176" i="1"/>
  <c r="G176" i="1"/>
  <c r="F176" i="1"/>
  <c r="E176" i="1"/>
  <c r="Q176" i="1" s="1"/>
  <c r="Q175" i="1"/>
  <c r="M175" i="1"/>
  <c r="P175" i="1" s="1"/>
  <c r="R174" i="1"/>
  <c r="Q174" i="1"/>
  <c r="M174" i="1"/>
  <c r="P174" i="1" s="1"/>
  <c r="R173" i="1"/>
  <c r="Q173" i="1"/>
  <c r="M173" i="1"/>
  <c r="P173" i="1" s="1"/>
  <c r="Q172" i="1"/>
  <c r="M172" i="1"/>
  <c r="R172" i="1" s="1"/>
  <c r="R171" i="1"/>
  <c r="Q171" i="1"/>
  <c r="M171" i="1"/>
  <c r="P171" i="1" s="1"/>
  <c r="R170" i="1"/>
  <c r="Q170" i="1"/>
  <c r="M170" i="1"/>
  <c r="P170" i="1" s="1"/>
  <c r="Q169" i="1"/>
  <c r="M169" i="1"/>
  <c r="P169" i="1" s="1"/>
  <c r="R168" i="1"/>
  <c r="Q168" i="1"/>
  <c r="M168" i="1"/>
  <c r="P168" i="1" s="1"/>
  <c r="R167" i="1"/>
  <c r="Q167" i="1"/>
  <c r="M167" i="1"/>
  <c r="P167" i="1" s="1"/>
  <c r="Q166" i="1"/>
  <c r="M166" i="1"/>
  <c r="P166" i="1" s="1"/>
  <c r="R165" i="1"/>
  <c r="Q165" i="1"/>
  <c r="M165" i="1"/>
  <c r="P165" i="1" s="1"/>
  <c r="R164" i="1"/>
  <c r="Q164" i="1"/>
  <c r="M164" i="1"/>
  <c r="P164" i="1" s="1"/>
  <c r="Q163" i="1"/>
  <c r="M163" i="1"/>
  <c r="P163" i="1" s="1"/>
  <c r="R162" i="1"/>
  <c r="Q162" i="1"/>
  <c r="M162" i="1"/>
  <c r="P162" i="1" s="1"/>
  <c r="R161" i="1"/>
  <c r="Q161" i="1"/>
  <c r="M161" i="1"/>
  <c r="P161" i="1" s="1"/>
  <c r="Q160" i="1"/>
  <c r="M160" i="1"/>
  <c r="M176" i="1" s="1"/>
  <c r="R176" i="1" s="1"/>
  <c r="R159" i="1"/>
  <c r="Q159" i="1"/>
  <c r="M159" i="1"/>
  <c r="P159" i="1" s="1"/>
  <c r="O158" i="1"/>
  <c r="N158" i="1"/>
  <c r="L158" i="1"/>
  <c r="K158" i="1"/>
  <c r="J158" i="1"/>
  <c r="I158" i="1"/>
  <c r="H158" i="1"/>
  <c r="G158" i="1"/>
  <c r="F158" i="1"/>
  <c r="Q158" i="1" s="1"/>
  <c r="E158" i="1"/>
  <c r="Q157" i="1"/>
  <c r="M157" i="1"/>
  <c r="R157" i="1" s="1"/>
  <c r="R156" i="1"/>
  <c r="Q156" i="1"/>
  <c r="P156" i="1"/>
  <c r="M156" i="1"/>
  <c r="Q155" i="1"/>
  <c r="P155" i="1"/>
  <c r="M155" i="1"/>
  <c r="R155" i="1" s="1"/>
  <c r="Q154" i="1"/>
  <c r="M154" i="1"/>
  <c r="R154" i="1" s="1"/>
  <c r="R153" i="1"/>
  <c r="Q153" i="1"/>
  <c r="P153" i="1"/>
  <c r="M153" i="1"/>
  <c r="Q152" i="1"/>
  <c r="P152" i="1"/>
  <c r="M152" i="1"/>
  <c r="R152" i="1" s="1"/>
  <c r="Q151" i="1"/>
  <c r="M151" i="1"/>
  <c r="R151" i="1" s="1"/>
  <c r="R150" i="1"/>
  <c r="Q150" i="1"/>
  <c r="P150" i="1"/>
  <c r="M150" i="1"/>
  <c r="Q149" i="1"/>
  <c r="P149" i="1"/>
  <c r="M149" i="1"/>
  <c r="R149" i="1" s="1"/>
  <c r="Q148" i="1"/>
  <c r="M148" i="1"/>
  <c r="R148" i="1" s="1"/>
  <c r="O147" i="1"/>
  <c r="N147" i="1"/>
  <c r="L147" i="1"/>
  <c r="K147" i="1"/>
  <c r="J147" i="1"/>
  <c r="I147" i="1"/>
  <c r="H147" i="1"/>
  <c r="G147" i="1"/>
  <c r="F147" i="1"/>
  <c r="E147" i="1"/>
  <c r="Q147" i="1" s="1"/>
  <c r="P146" i="1"/>
  <c r="M146" i="1"/>
  <c r="M145" i="1"/>
  <c r="P145" i="1" s="1"/>
  <c r="P147" i="1" s="1"/>
  <c r="O144" i="1"/>
  <c r="N144" i="1"/>
  <c r="L144" i="1"/>
  <c r="K144" i="1"/>
  <c r="J144" i="1"/>
  <c r="I144" i="1"/>
  <c r="H144" i="1"/>
  <c r="G144" i="1"/>
  <c r="F144" i="1"/>
  <c r="Q144" i="1" s="1"/>
  <c r="E144" i="1"/>
  <c r="Q143" i="1"/>
  <c r="M143" i="1"/>
  <c r="R143" i="1" s="1"/>
  <c r="R142" i="1"/>
  <c r="Q142" i="1"/>
  <c r="P142" i="1"/>
  <c r="M142" i="1"/>
  <c r="Q141" i="1"/>
  <c r="P141" i="1"/>
  <c r="M141" i="1"/>
  <c r="R141" i="1" s="1"/>
  <c r="O140" i="1"/>
  <c r="N140" i="1"/>
  <c r="L140" i="1"/>
  <c r="K140" i="1"/>
  <c r="J140" i="1"/>
  <c r="I140" i="1"/>
  <c r="H140" i="1"/>
  <c r="G140" i="1"/>
  <c r="F140" i="1"/>
  <c r="E140" i="1"/>
  <c r="Q140" i="1" s="1"/>
  <c r="Q139" i="1"/>
  <c r="M139" i="1"/>
  <c r="P139" i="1" s="1"/>
  <c r="R138" i="1"/>
  <c r="Q138" i="1"/>
  <c r="M138" i="1"/>
  <c r="P138" i="1" s="1"/>
  <c r="R137" i="1"/>
  <c r="Q137" i="1"/>
  <c r="M137" i="1"/>
  <c r="P137" i="1" s="1"/>
  <c r="P140" i="1" s="1"/>
  <c r="O136" i="1"/>
  <c r="N136" i="1"/>
  <c r="L136" i="1"/>
  <c r="K136" i="1"/>
  <c r="J136" i="1"/>
  <c r="I136" i="1"/>
  <c r="H136" i="1"/>
  <c r="G136" i="1"/>
  <c r="M136" i="1" s="1"/>
  <c r="R136" i="1" s="1"/>
  <c r="F136" i="1"/>
  <c r="E136" i="1"/>
  <c r="Q136" i="1" s="1"/>
  <c r="P135" i="1"/>
  <c r="P136" i="1" s="1"/>
  <c r="O134" i="1"/>
  <c r="N134" i="1"/>
  <c r="L134" i="1"/>
  <c r="K134" i="1"/>
  <c r="J134" i="1"/>
  <c r="I134" i="1"/>
  <c r="H134" i="1"/>
  <c r="G134" i="1"/>
  <c r="F134" i="1"/>
  <c r="Q134" i="1" s="1"/>
  <c r="E134" i="1"/>
  <c r="Q133" i="1"/>
  <c r="M133" i="1"/>
  <c r="R133" i="1" s="1"/>
  <c r="Q132" i="1"/>
  <c r="M132" i="1"/>
  <c r="R132" i="1" s="1"/>
  <c r="O131" i="1"/>
  <c r="N131" i="1"/>
  <c r="L131" i="1"/>
  <c r="K131" i="1"/>
  <c r="J131" i="1"/>
  <c r="I131" i="1"/>
  <c r="H131" i="1"/>
  <c r="G131" i="1"/>
  <c r="F131" i="1"/>
  <c r="E131" i="1"/>
  <c r="Q131" i="1" s="1"/>
  <c r="R130" i="1"/>
  <c r="Q130" i="1"/>
  <c r="P130" i="1"/>
  <c r="M130" i="1"/>
  <c r="R129" i="1"/>
  <c r="Q129" i="1"/>
  <c r="P129" i="1"/>
  <c r="M129" i="1"/>
  <c r="Q128" i="1"/>
  <c r="M128" i="1"/>
  <c r="R128" i="1" s="1"/>
  <c r="R127" i="1"/>
  <c r="Q127" i="1"/>
  <c r="P127" i="1"/>
  <c r="M127" i="1"/>
  <c r="R126" i="1"/>
  <c r="Q126" i="1"/>
  <c r="P126" i="1"/>
  <c r="M126" i="1"/>
  <c r="Q125" i="1"/>
  <c r="M125" i="1"/>
  <c r="R125" i="1" s="1"/>
  <c r="R124" i="1"/>
  <c r="Q124" i="1"/>
  <c r="P124" i="1"/>
  <c r="M124" i="1"/>
  <c r="R123" i="1"/>
  <c r="Q123" i="1"/>
  <c r="P123" i="1"/>
  <c r="M123" i="1"/>
  <c r="Q122" i="1"/>
  <c r="M122" i="1"/>
  <c r="R122" i="1" s="1"/>
  <c r="R121" i="1"/>
  <c r="Q121" i="1"/>
  <c r="P121" i="1"/>
  <c r="M121" i="1"/>
  <c r="R120" i="1"/>
  <c r="Q120" i="1"/>
  <c r="P120" i="1"/>
  <c r="M120" i="1"/>
  <c r="Q119" i="1"/>
  <c r="M119" i="1"/>
  <c r="R119" i="1" s="1"/>
  <c r="R118" i="1"/>
  <c r="Q118" i="1"/>
  <c r="P118" i="1"/>
  <c r="M118" i="1"/>
  <c r="R117" i="1"/>
  <c r="Q117" i="1"/>
  <c r="P117" i="1"/>
  <c r="M117" i="1"/>
  <c r="M131" i="1" s="1"/>
  <c r="R131" i="1" s="1"/>
  <c r="O116" i="1"/>
  <c r="N116" i="1"/>
  <c r="L116" i="1"/>
  <c r="K116" i="1"/>
  <c r="J116" i="1"/>
  <c r="I116" i="1"/>
  <c r="H116" i="1"/>
  <c r="G116" i="1"/>
  <c r="F116" i="1"/>
  <c r="E116" i="1"/>
  <c r="Q116" i="1" s="1"/>
  <c r="Q115" i="1"/>
  <c r="P115" i="1"/>
  <c r="M115" i="1"/>
  <c r="R115" i="1" s="1"/>
  <c r="Q114" i="1"/>
  <c r="M114" i="1"/>
  <c r="R114" i="1" s="1"/>
  <c r="Q113" i="1"/>
  <c r="M113" i="1"/>
  <c r="R113" i="1" s="1"/>
  <c r="Q112" i="1"/>
  <c r="P112" i="1"/>
  <c r="M112" i="1"/>
  <c r="R112" i="1" s="1"/>
  <c r="Q111" i="1"/>
  <c r="M111" i="1"/>
  <c r="R111" i="1" s="1"/>
  <c r="Q110" i="1"/>
  <c r="M110" i="1"/>
  <c r="R110" i="1" s="1"/>
  <c r="Q109" i="1"/>
  <c r="P109" i="1"/>
  <c r="M109" i="1"/>
  <c r="M116" i="1" s="1"/>
  <c r="R116" i="1" s="1"/>
  <c r="Q108" i="1"/>
  <c r="P108" i="1"/>
  <c r="M108" i="1"/>
  <c r="S108" i="1" s="1"/>
  <c r="O107" i="1"/>
  <c r="N107" i="1"/>
  <c r="L107" i="1"/>
  <c r="K107" i="1"/>
  <c r="J107" i="1"/>
  <c r="I107" i="1"/>
  <c r="H107" i="1"/>
  <c r="G107" i="1"/>
  <c r="F107" i="1"/>
  <c r="E107" i="1"/>
  <c r="Q107" i="1" s="1"/>
  <c r="Q106" i="1"/>
  <c r="M106" i="1"/>
  <c r="P106" i="1" s="1"/>
  <c r="R105" i="1"/>
  <c r="Q105" i="1"/>
  <c r="M105" i="1"/>
  <c r="P105" i="1" s="1"/>
  <c r="R104" i="1"/>
  <c r="Q104" i="1"/>
  <c r="M104" i="1"/>
  <c r="P104" i="1" s="1"/>
  <c r="Q103" i="1"/>
  <c r="M103" i="1"/>
  <c r="P103" i="1" s="1"/>
  <c r="R102" i="1"/>
  <c r="Q102" i="1"/>
  <c r="M102" i="1"/>
  <c r="P102" i="1" s="1"/>
  <c r="R101" i="1"/>
  <c r="Q101" i="1"/>
  <c r="M101" i="1"/>
  <c r="P101" i="1" s="1"/>
  <c r="Q100" i="1"/>
  <c r="M100" i="1"/>
  <c r="M107" i="1" s="1"/>
  <c r="R107" i="1" s="1"/>
  <c r="R99" i="1"/>
  <c r="Q99" i="1"/>
  <c r="M99" i="1"/>
  <c r="P99" i="1" s="1"/>
  <c r="R98" i="1"/>
  <c r="P98" i="1"/>
  <c r="O98" i="1"/>
  <c r="N98" i="1"/>
  <c r="M98" i="1"/>
  <c r="L98" i="1"/>
  <c r="K98" i="1"/>
  <c r="J98" i="1"/>
  <c r="I98" i="1"/>
  <c r="H98" i="1"/>
  <c r="G98" i="1"/>
  <c r="F98" i="1"/>
  <c r="Q98" i="1" s="1"/>
  <c r="E98" i="1"/>
  <c r="R97" i="1"/>
  <c r="Q97" i="1"/>
  <c r="P96" i="1"/>
  <c r="O96" i="1"/>
  <c r="N96" i="1"/>
  <c r="L96" i="1"/>
  <c r="K96" i="1"/>
  <c r="J96" i="1"/>
  <c r="I96" i="1"/>
  <c r="H96" i="1"/>
  <c r="G96" i="1"/>
  <c r="M96" i="1" s="1"/>
  <c r="R96" i="1" s="1"/>
  <c r="F96" i="1"/>
  <c r="E96" i="1"/>
  <c r="Q96" i="1" s="1"/>
  <c r="R95" i="1"/>
  <c r="Q95" i="1"/>
  <c r="P95" i="1"/>
  <c r="M95" i="1"/>
  <c r="O94" i="1"/>
  <c r="N94" i="1"/>
  <c r="L94" i="1"/>
  <c r="K94" i="1"/>
  <c r="J94" i="1"/>
  <c r="I94" i="1"/>
  <c r="H94" i="1"/>
  <c r="G94" i="1"/>
  <c r="F94" i="1"/>
  <c r="E94" i="1"/>
  <c r="Q94" i="1" s="1"/>
  <c r="R93" i="1"/>
  <c r="Q93" i="1"/>
  <c r="M93" i="1"/>
  <c r="P93" i="1" s="1"/>
  <c r="Q92" i="1"/>
  <c r="M92" i="1"/>
  <c r="P92" i="1" s="1"/>
  <c r="R91" i="1"/>
  <c r="Q91" i="1"/>
  <c r="M91" i="1"/>
  <c r="P91" i="1" s="1"/>
  <c r="R90" i="1"/>
  <c r="Q90" i="1"/>
  <c r="M90" i="1"/>
  <c r="P90" i="1" s="1"/>
  <c r="Q89" i="1"/>
  <c r="M89" i="1"/>
  <c r="P89" i="1" s="1"/>
  <c r="R88" i="1"/>
  <c r="Q88" i="1"/>
  <c r="M88" i="1"/>
  <c r="P88" i="1" s="1"/>
  <c r="R87" i="1"/>
  <c r="Q87" i="1"/>
  <c r="M87" i="1"/>
  <c r="P87" i="1" s="1"/>
  <c r="Q86" i="1"/>
  <c r="M86" i="1"/>
  <c r="R86" i="1" s="1"/>
  <c r="R85" i="1"/>
  <c r="Q85" i="1"/>
  <c r="M85" i="1"/>
  <c r="P85" i="1" s="1"/>
  <c r="R84" i="1"/>
  <c r="P84" i="1"/>
  <c r="O84" i="1"/>
  <c r="N84" i="1"/>
  <c r="M84" i="1"/>
  <c r="L84" i="1"/>
  <c r="K84" i="1"/>
  <c r="J84" i="1"/>
  <c r="I84" i="1"/>
  <c r="H84" i="1"/>
  <c r="G84" i="1"/>
  <c r="F84" i="1"/>
  <c r="Q84" i="1" s="1"/>
  <c r="E84" i="1"/>
  <c r="O79" i="1"/>
  <c r="N79" i="1"/>
  <c r="L79" i="1"/>
  <c r="K79" i="1"/>
  <c r="J79" i="1"/>
  <c r="I79" i="1"/>
  <c r="H79" i="1"/>
  <c r="G79" i="1"/>
  <c r="F79" i="1"/>
  <c r="E79" i="1"/>
  <c r="Q79" i="1" s="1"/>
  <c r="Q78" i="1"/>
  <c r="M78" i="1"/>
  <c r="P78" i="1" s="1"/>
  <c r="R77" i="1"/>
  <c r="Q77" i="1"/>
  <c r="M77" i="1"/>
  <c r="P77" i="1" s="1"/>
  <c r="R76" i="1"/>
  <c r="Q76" i="1"/>
  <c r="M76" i="1"/>
  <c r="P76" i="1" s="1"/>
  <c r="Q75" i="1"/>
  <c r="M75" i="1"/>
  <c r="R75" i="1" s="1"/>
  <c r="R74" i="1"/>
  <c r="Q74" i="1"/>
  <c r="M74" i="1"/>
  <c r="P74" i="1" s="1"/>
  <c r="R73" i="1"/>
  <c r="Q73" i="1"/>
  <c r="M73" i="1"/>
  <c r="P73" i="1" s="1"/>
  <c r="Q72" i="1"/>
  <c r="M72" i="1"/>
  <c r="P72" i="1" s="1"/>
  <c r="R71" i="1"/>
  <c r="Q71" i="1"/>
  <c r="P71" i="1"/>
  <c r="M71" i="1"/>
  <c r="R70" i="1"/>
  <c r="Q70" i="1"/>
  <c r="M70" i="1"/>
  <c r="P70" i="1" s="1"/>
  <c r="Q69" i="1"/>
  <c r="M69" i="1"/>
  <c r="P69" i="1" s="1"/>
  <c r="R68" i="1"/>
  <c r="Q68" i="1"/>
  <c r="P68" i="1"/>
  <c r="M68" i="1"/>
  <c r="R67" i="1"/>
  <c r="Q67" i="1"/>
  <c r="M67" i="1"/>
  <c r="P67" i="1" s="1"/>
  <c r="O66" i="1"/>
  <c r="O292" i="1" s="1"/>
  <c r="C299" i="1" s="1"/>
  <c r="N66" i="1"/>
  <c r="L66" i="1"/>
  <c r="K66" i="1"/>
  <c r="J66" i="1"/>
  <c r="I66" i="1"/>
  <c r="H66" i="1"/>
  <c r="G66" i="1"/>
  <c r="F66" i="1"/>
  <c r="E66" i="1"/>
  <c r="Q66" i="1" s="1"/>
  <c r="R65" i="1"/>
  <c r="Q65" i="1"/>
  <c r="P65" i="1"/>
  <c r="M65" i="1"/>
  <c r="R64" i="1"/>
  <c r="Q64" i="1"/>
  <c r="P64" i="1"/>
  <c r="M64" i="1"/>
  <c r="Q63" i="1"/>
  <c r="M63" i="1"/>
  <c r="R63" i="1" s="1"/>
  <c r="R62" i="1"/>
  <c r="Q62" i="1"/>
  <c r="P62" i="1"/>
  <c r="M62" i="1"/>
  <c r="R61" i="1"/>
  <c r="Q61" i="1"/>
  <c r="P61" i="1"/>
  <c r="M61" i="1"/>
  <c r="Q60" i="1"/>
  <c r="M60" i="1"/>
  <c r="R60" i="1" s="1"/>
  <c r="R59" i="1"/>
  <c r="Q59" i="1"/>
  <c r="P59" i="1"/>
  <c r="M59" i="1"/>
  <c r="R58" i="1"/>
  <c r="Q58" i="1"/>
  <c r="P58" i="1"/>
  <c r="M58" i="1"/>
  <c r="M66" i="1" s="1"/>
  <c r="R66" i="1" s="1"/>
  <c r="O57" i="1"/>
  <c r="N57" i="1"/>
  <c r="L57" i="1"/>
  <c r="K57" i="1"/>
  <c r="J57" i="1"/>
  <c r="I57" i="1"/>
  <c r="H57" i="1"/>
  <c r="G57" i="1"/>
  <c r="F57" i="1"/>
  <c r="Q57" i="1" s="1"/>
  <c r="E57" i="1"/>
  <c r="Q56" i="1"/>
  <c r="M56" i="1"/>
  <c r="P56" i="1" s="1"/>
  <c r="R55" i="1"/>
  <c r="Q55" i="1"/>
  <c r="M55" i="1"/>
  <c r="P55" i="1" s="1"/>
  <c r="R54" i="1"/>
  <c r="Q54" i="1"/>
  <c r="M54" i="1"/>
  <c r="P54" i="1" s="1"/>
  <c r="Q53" i="1"/>
  <c r="M53" i="1"/>
  <c r="P53" i="1" s="1"/>
  <c r="R52" i="1"/>
  <c r="Q52" i="1"/>
  <c r="M52" i="1"/>
  <c r="P52" i="1" s="1"/>
  <c r="R51" i="1"/>
  <c r="Q51" i="1"/>
  <c r="M51" i="1"/>
  <c r="P51" i="1" s="1"/>
  <c r="Q50" i="1"/>
  <c r="M50" i="1"/>
  <c r="R50" i="1" s="1"/>
  <c r="R49" i="1"/>
  <c r="Q49" i="1"/>
  <c r="M49" i="1"/>
  <c r="P49" i="1" s="1"/>
  <c r="R48" i="1"/>
  <c r="Q48" i="1"/>
  <c r="M48" i="1"/>
  <c r="P48" i="1" s="1"/>
  <c r="Q47" i="1"/>
  <c r="M47" i="1"/>
  <c r="P47" i="1" s="1"/>
  <c r="R46" i="1"/>
  <c r="Q46" i="1"/>
  <c r="M46" i="1"/>
  <c r="P46" i="1" s="1"/>
  <c r="R45" i="1"/>
  <c r="Q45" i="1"/>
  <c r="M45" i="1"/>
  <c r="P45" i="1" s="1"/>
  <c r="Q44" i="1"/>
  <c r="M44" i="1"/>
  <c r="P44" i="1" s="1"/>
  <c r="R43" i="1"/>
  <c r="Q43" i="1"/>
  <c r="M43" i="1"/>
  <c r="P43" i="1" s="1"/>
  <c r="R42" i="1"/>
  <c r="Q42" i="1"/>
  <c r="M42" i="1"/>
  <c r="P42" i="1" s="1"/>
  <c r="Q41" i="1"/>
  <c r="M41" i="1"/>
  <c r="P41" i="1" s="1"/>
  <c r="R40" i="1"/>
  <c r="Q40" i="1"/>
  <c r="M40" i="1"/>
  <c r="P40" i="1" s="1"/>
  <c r="R39" i="1"/>
  <c r="Q39" i="1"/>
  <c r="M39" i="1"/>
  <c r="P39" i="1" s="1"/>
  <c r="Q38" i="1"/>
  <c r="M38" i="1"/>
  <c r="P38" i="1" s="1"/>
  <c r="R37" i="1"/>
  <c r="Q37" i="1"/>
  <c r="M37" i="1"/>
  <c r="P37" i="1" s="1"/>
  <c r="R36" i="1"/>
  <c r="Q36" i="1"/>
  <c r="M36" i="1"/>
  <c r="P36" i="1" s="1"/>
  <c r="Q35" i="1"/>
  <c r="M35" i="1"/>
  <c r="P35" i="1" s="1"/>
  <c r="R34" i="1"/>
  <c r="Q34" i="1"/>
  <c r="M34" i="1"/>
  <c r="P34" i="1" s="1"/>
  <c r="R33" i="1"/>
  <c r="Q33" i="1"/>
  <c r="M33" i="1"/>
  <c r="P33" i="1" s="1"/>
  <c r="Q32" i="1"/>
  <c r="M32" i="1"/>
  <c r="R32" i="1" s="1"/>
  <c r="R31" i="1"/>
  <c r="Q31" i="1"/>
  <c r="M31" i="1"/>
  <c r="P31" i="1" s="1"/>
  <c r="R30" i="1"/>
  <c r="Q30" i="1"/>
  <c r="M30" i="1"/>
  <c r="P30" i="1" s="1"/>
  <c r="Q29" i="1"/>
  <c r="M29" i="1"/>
  <c r="M57" i="1" s="1"/>
  <c r="R57" i="1" s="1"/>
  <c r="P28" i="1"/>
  <c r="O28" i="1"/>
  <c r="N28" i="1"/>
  <c r="M28" i="1"/>
  <c r="L28" i="1"/>
  <c r="K28" i="1"/>
  <c r="J28" i="1"/>
  <c r="I28" i="1"/>
  <c r="H28" i="1"/>
  <c r="G28" i="1"/>
  <c r="F28" i="1"/>
  <c r="E28" i="1"/>
  <c r="O25" i="1"/>
  <c r="N25" i="1"/>
  <c r="L25" i="1"/>
  <c r="K25" i="1"/>
  <c r="J25" i="1"/>
  <c r="I25" i="1"/>
  <c r="H25" i="1"/>
  <c r="G25" i="1"/>
  <c r="F25" i="1"/>
  <c r="Q25" i="1" s="1"/>
  <c r="E25" i="1"/>
  <c r="M24" i="1"/>
  <c r="P24" i="1" s="1"/>
  <c r="P23" i="1"/>
  <c r="M23" i="1"/>
  <c r="M22" i="1"/>
  <c r="P22" i="1" s="1"/>
  <c r="M21" i="1"/>
  <c r="P21" i="1" s="1"/>
  <c r="M20" i="1"/>
  <c r="P20" i="1" s="1"/>
  <c r="P19" i="1"/>
  <c r="M19" i="1"/>
  <c r="M25" i="1" s="1"/>
  <c r="R25" i="1" s="1"/>
  <c r="O18" i="1"/>
  <c r="N18" i="1"/>
  <c r="L18" i="1"/>
  <c r="K18" i="1"/>
  <c r="J18" i="1"/>
  <c r="I18" i="1"/>
  <c r="H18" i="1"/>
  <c r="G18" i="1"/>
  <c r="F18" i="1"/>
  <c r="E18" i="1"/>
  <c r="Q18" i="1" s="1"/>
  <c r="R17" i="1"/>
  <c r="Q17" i="1"/>
  <c r="M17" i="1"/>
  <c r="P17" i="1" s="1"/>
  <c r="Q16" i="1"/>
  <c r="M16" i="1"/>
  <c r="P16" i="1" s="1"/>
  <c r="Q15" i="1"/>
  <c r="M15" i="1"/>
  <c r="R15" i="1" s="1"/>
  <c r="O14" i="1"/>
  <c r="N14" i="1"/>
  <c r="L14" i="1"/>
  <c r="K14" i="1"/>
  <c r="J14" i="1"/>
  <c r="I14" i="1"/>
  <c r="H14" i="1"/>
  <c r="G14" i="1"/>
  <c r="F14" i="1"/>
  <c r="Q14" i="1" s="1"/>
  <c r="E14" i="1"/>
  <c r="Q13" i="1"/>
  <c r="M13" i="1"/>
  <c r="R13" i="1" s="1"/>
  <c r="R12" i="1"/>
  <c r="Q12" i="1"/>
  <c r="P12" i="1"/>
  <c r="M12" i="1"/>
  <c r="Q11" i="1"/>
  <c r="P11" i="1"/>
  <c r="M11" i="1"/>
  <c r="R11" i="1" s="1"/>
  <c r="Q10" i="1"/>
  <c r="M10" i="1"/>
  <c r="R10" i="1" s="1"/>
  <c r="R9" i="1"/>
  <c r="Q9" i="1"/>
  <c r="P9" i="1"/>
  <c r="M9" i="1"/>
  <c r="P8" i="1"/>
  <c r="O8" i="1"/>
  <c r="N8" i="1"/>
  <c r="L8" i="1"/>
  <c r="K8" i="1"/>
  <c r="J8" i="1"/>
  <c r="I8" i="1"/>
  <c r="M8" i="1" s="1"/>
  <c r="R8" i="1" s="1"/>
  <c r="H8" i="1"/>
  <c r="G8" i="1"/>
  <c r="F8" i="1"/>
  <c r="E8" i="1"/>
  <c r="Q8" i="1" s="1"/>
  <c r="R7" i="1"/>
  <c r="Q7" i="1"/>
  <c r="M7" i="1"/>
  <c r="O6" i="1"/>
  <c r="N6" i="1"/>
  <c r="N292" i="1" s="1"/>
  <c r="C298" i="1" s="1"/>
  <c r="L6" i="1"/>
  <c r="L292" i="1" s="1"/>
  <c r="L297" i="1" s="1"/>
  <c r="K6" i="1"/>
  <c r="K292" i="1" s="1"/>
  <c r="K297" i="1" s="1"/>
  <c r="J6" i="1"/>
  <c r="J292" i="1" s="1"/>
  <c r="J297" i="1" s="1"/>
  <c r="I6" i="1"/>
  <c r="M6" i="1" s="1"/>
  <c r="H6" i="1"/>
  <c r="H292" i="1" s="1"/>
  <c r="H297" i="1" s="1"/>
  <c r="G6" i="1"/>
  <c r="G292" i="1" s="1"/>
  <c r="G297" i="1" s="1"/>
  <c r="F6" i="1"/>
  <c r="F292" i="1" s="1"/>
  <c r="E6" i="1"/>
  <c r="E292" i="1" s="1"/>
  <c r="R5" i="1"/>
  <c r="Q5" i="1"/>
  <c r="P5" i="1"/>
  <c r="P6" i="1" s="1"/>
  <c r="M5" i="1"/>
  <c r="Q292" i="1" l="1"/>
  <c r="P190" i="1"/>
  <c r="R6" i="1"/>
  <c r="P25" i="1"/>
  <c r="P144" i="1"/>
  <c r="P75" i="1"/>
  <c r="P79" i="1" s="1"/>
  <c r="P100" i="1"/>
  <c r="P107" i="1" s="1"/>
  <c r="P172" i="1"/>
  <c r="P176" i="1" s="1"/>
  <c r="M14" i="1"/>
  <c r="R14" i="1" s="1"/>
  <c r="R109" i="1"/>
  <c r="P119" i="1"/>
  <c r="P131" i="1" s="1"/>
  <c r="P122" i="1"/>
  <c r="P125" i="1"/>
  <c r="P128" i="1"/>
  <c r="M144" i="1"/>
  <c r="R144" i="1" s="1"/>
  <c r="M158" i="1"/>
  <c r="R158" i="1" s="1"/>
  <c r="M140" i="1"/>
  <c r="R140" i="1" s="1"/>
  <c r="P32" i="1"/>
  <c r="P50" i="1"/>
  <c r="P86" i="1"/>
  <c r="P94" i="1" s="1"/>
  <c r="P249" i="1"/>
  <c r="P250" i="1" s="1"/>
  <c r="Q6" i="1"/>
  <c r="P10" i="1"/>
  <c r="P14" i="1" s="1"/>
  <c r="P13" i="1"/>
  <c r="R16" i="1"/>
  <c r="R29" i="1"/>
  <c r="R35" i="1"/>
  <c r="R38" i="1"/>
  <c r="R41" i="1"/>
  <c r="R44" i="1"/>
  <c r="R47" i="1"/>
  <c r="R53" i="1"/>
  <c r="R56" i="1"/>
  <c r="P60" i="1"/>
  <c r="P63" i="1"/>
  <c r="R69" i="1"/>
  <c r="R72" i="1"/>
  <c r="R78" i="1"/>
  <c r="R89" i="1"/>
  <c r="R92" i="1"/>
  <c r="R100" i="1"/>
  <c r="R103" i="1"/>
  <c r="R106" i="1"/>
  <c r="R139" i="1"/>
  <c r="P143" i="1"/>
  <c r="P148" i="1"/>
  <c r="P151" i="1"/>
  <c r="P154" i="1"/>
  <c r="P157" i="1"/>
  <c r="R160" i="1"/>
  <c r="R163" i="1"/>
  <c r="R166" i="1"/>
  <c r="R169" i="1"/>
  <c r="R175" i="1"/>
  <c r="P179" i="1"/>
  <c r="P182" i="1"/>
  <c r="R188" i="1"/>
  <c r="P192" i="1"/>
  <c r="P248" i="1" s="1"/>
  <c r="P195" i="1"/>
  <c r="P198" i="1"/>
  <c r="P201" i="1"/>
  <c r="P204" i="1"/>
  <c r="P207" i="1"/>
  <c r="P210" i="1"/>
  <c r="P213" i="1"/>
  <c r="P216" i="1"/>
  <c r="P219" i="1"/>
  <c r="P222" i="1"/>
  <c r="P225" i="1"/>
  <c r="P228" i="1"/>
  <c r="P231" i="1"/>
  <c r="P234" i="1"/>
  <c r="P237" i="1"/>
  <c r="P240" i="1"/>
  <c r="P243" i="1"/>
  <c r="P246" i="1"/>
  <c r="R249" i="1"/>
  <c r="M18" i="1"/>
  <c r="R18" i="1" s="1"/>
  <c r="M94" i="1"/>
  <c r="R94" i="1" s="1"/>
  <c r="P110" i="1"/>
  <c r="P116" i="1" s="1"/>
  <c r="P113" i="1"/>
  <c r="P132" i="1"/>
  <c r="M190" i="1"/>
  <c r="R190" i="1" s="1"/>
  <c r="P160" i="1"/>
  <c r="I292" i="1"/>
  <c r="I297" i="1" s="1"/>
  <c r="M79" i="1"/>
  <c r="R79" i="1" s="1"/>
  <c r="M134" i="1"/>
  <c r="R134" i="1" s="1"/>
  <c r="M291" i="1"/>
  <c r="R291" i="1" s="1"/>
  <c r="P111" i="1"/>
  <c r="P114" i="1"/>
  <c r="P133" i="1"/>
  <c r="M147" i="1"/>
  <c r="R147" i="1" s="1"/>
  <c r="P251" i="1"/>
  <c r="P254" i="1"/>
  <c r="P257" i="1"/>
  <c r="P260" i="1"/>
  <c r="P263" i="1"/>
  <c r="P266" i="1"/>
  <c r="P269" i="1"/>
  <c r="P272" i="1"/>
  <c r="P275" i="1"/>
  <c r="P278" i="1"/>
  <c r="P281" i="1"/>
  <c r="P284" i="1"/>
  <c r="P287" i="1"/>
  <c r="P290" i="1"/>
  <c r="P29" i="1"/>
  <c r="P57" i="1" s="1"/>
  <c r="P15" i="1"/>
  <c r="P18" i="1" s="1"/>
  <c r="R108" i="1"/>
  <c r="R177" i="1"/>
  <c r="M292" i="1" l="1"/>
  <c r="P185" i="1"/>
  <c r="P134" i="1"/>
  <c r="P158" i="1"/>
  <c r="P66" i="1"/>
  <c r="P292" i="1" s="1"/>
  <c r="P291" i="1"/>
  <c r="C297" i="1" l="1"/>
  <c r="R292" i="1"/>
  <c r="C300" i="1" l="1"/>
  <c r="D297" i="1"/>
  <c r="K298" i="1"/>
  <c r="L298" i="1"/>
  <c r="G298" i="1"/>
  <c r="H298" i="1"/>
  <c r="J298" i="1"/>
  <c r="I298" i="1"/>
  <c r="D299" i="1" l="1"/>
  <c r="D298" i="1"/>
  <c r="D30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tc={CF928CB2-DCA5-4D3C-85E7-08E05DBCA9A8}</author>
    <author>tc={475ABF26-C41A-4C35-B09C-C0E1CE056A05}</author>
    <author>tc={797D9A69-A74F-4CAF-9830-D7B0673CB2F8}</author>
    <author>tc={4BD80D44-7D0C-490D-91CD-57258D0635B7}</author>
    <author>tc={1C1B4673-B582-49DE-91A9-234FAAFDA31A}</author>
    <author>tc={9F3257B6-4143-4F4B-B8D0-0FEB73A004EA}</author>
    <author>tc={2AE33A4C-D61C-4F9A-9DE9-646728D59877}</author>
    <author>tc={1CB55FB8-D661-4DAB-90A4-BA210C9906E3}</author>
    <author>tc={E94AD097-2522-4ADD-B14C-471A83B01507}</author>
    <author>tc={FABC522B-6383-4B9B-B754-81BE0EDC9682}</author>
  </authors>
  <commentList>
    <comment ref="G292" authorId="0" shapeId="0" xr:uid="{CF928CB2-DCA5-4D3C-85E7-08E05DBCA9A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Hizo falta sumar la fila 98. Ya fue corregido (departamento del Caquetá)</t>
      </text>
    </comment>
    <comment ref="H292" authorId="1" shapeId="0" xr:uid="{475ABF26-C41A-4C35-B09C-C0E1CE056A0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Hizo falta sumar la fila 98. Ya fue corregido (departamento del Caquetá)</t>
      </text>
    </comment>
    <comment ref="I292" authorId="2" shapeId="0" xr:uid="{797D9A69-A74F-4CAF-9830-D7B0673CB2F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Hizo falta sumar la fila 98. Ya fue corregido (departamento del Caquetá)</t>
      </text>
    </comment>
    <comment ref="J292" authorId="3" shapeId="0" xr:uid="{4BD80D44-7D0C-490D-91CD-57258D0635B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Hizo falta sumar la fila 98. Ya fue corregido (departamento del Caquetá)</t>
      </text>
    </comment>
    <comment ref="K292" authorId="4" shapeId="0" xr:uid="{1C1B4673-B582-49DE-91A9-234FAAFDA31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Hizo falta sumar la fila 98. Ya fue corregido (departamento del Caquetá)</t>
      </text>
    </comment>
    <comment ref="L292" authorId="5" shapeId="0" xr:uid="{9F3257B6-4143-4F4B-B8D0-0FEB73A004E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Hizo falta sumar la fila 98. Ya fue corregido (departamento del Caquetá)</t>
      </text>
    </comment>
    <comment ref="M292" authorId="6" shapeId="0" xr:uid="{2AE33A4C-D61C-4F9A-9DE9-646728D5987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Hizo falta sumar la fila 98. Ya fue corregido (departamento del Caquetá)</t>
      </text>
    </comment>
    <comment ref="N292" authorId="7" shapeId="0" xr:uid="{1CB55FB8-D661-4DAB-90A4-BA210C9906E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Hizo falta sumar la fila 98. Ya fue corregido (departamento del Caquetá)</t>
      </text>
    </comment>
    <comment ref="O292" authorId="8" shapeId="0" xr:uid="{E94AD097-2522-4ADD-B14C-471A83B0150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Hizo falta sumar la fila 98. Ya fue corregido</t>
      </text>
    </comment>
    <comment ref="P292" authorId="9" shapeId="0" xr:uid="{FABC522B-6383-4B9B-B754-81BE0EDC968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Hizo falta sumar la fila 98. Ya fue corregido</t>
      </text>
    </comment>
  </commentList>
</comments>
</file>

<file path=xl/sharedStrings.xml><?xml version="1.0" encoding="utf-8"?>
<sst xmlns="http://schemas.openxmlformats.org/spreadsheetml/2006/main" count="962" uniqueCount="338">
  <si>
    <t>COBERTURA DEL SERVICIO DE GLP POR RED - IV TRIMESTRE DE 2022</t>
  </si>
  <si>
    <t>Empresa</t>
  </si>
  <si>
    <t xml:space="preserve"> Departamento</t>
  </si>
  <si>
    <t xml:space="preserve"> Municipio</t>
  </si>
  <si>
    <t xml:space="preserve"> Catastro 
Población</t>
  </si>
  <si>
    <t xml:space="preserve"> Total Residenciales 
Anillados</t>
  </si>
  <si>
    <t>  E1</t>
  </si>
  <si>
    <t xml:space="preserve"> E2</t>
  </si>
  <si>
    <t xml:space="preserve"> E3</t>
  </si>
  <si>
    <t xml:space="preserve"> E4</t>
  </si>
  <si>
    <t xml:space="preserve"> E5</t>
  </si>
  <si>
    <t xml:space="preserve"> E6</t>
  </si>
  <si>
    <t>Total Usuarios Residenciales Conectados</t>
  </si>
  <si>
    <t xml:space="preserve"> Total Comercial 
Conectados</t>
  </si>
  <si>
    <t xml:space="preserve"> Total Industrial 
Conectados</t>
  </si>
  <si>
    <t xml:space="preserve"> Total Usuarios 
Conectados</t>
  </si>
  <si>
    <t xml:space="preserve"> Cobertura Residencial 
Potencial</t>
  </si>
  <si>
    <t xml:space="preserve"> Cobertura Residencial 
Efectiva</t>
  </si>
  <si>
    <t xml:space="preserve"> Observación</t>
  </si>
  <si>
    <t>CENTAURO GAS S.A. E.S.P.</t>
  </si>
  <si>
    <t>META</t>
  </si>
  <si>
    <t>MESETAS</t>
  </si>
  <si>
    <t xml:space="preserve"> a la fecha se tienen datos de 1962 nucleos familiares en el casco urbano de mesetas-meta</t>
  </si>
  <si>
    <t>SUBTOTAL</t>
  </si>
  <si>
    <t>COLOMBIANA DE SERVICIOS PUBLICOS SAS ESP COLSERPU SAS ESP</t>
  </si>
  <si>
    <t>BOLIVAR</t>
  </si>
  <si>
    <t>TALAIGUA NUEVO</t>
  </si>
  <si>
    <t>Por razones economicas de la poblacion no se ha podido aumentar el numero de instalaciones en el lugar.</t>
  </si>
  <si>
    <t>COLOMBIAN ENERGY GROUP S.A.S ESP - GRENCOL</t>
  </si>
  <si>
    <t>N. DE SANTANDER</t>
  </si>
  <si>
    <t>ARBOLEDAS</t>
  </si>
  <si>
    <t>MUNICIPIO DE BELEN DE LOS ANDAQUIES - CAQUETÁ</t>
  </si>
  <si>
    <t>CACHIRA</t>
  </si>
  <si>
    <t>CUCUTILLA</t>
  </si>
  <si>
    <t>SALAZAR</t>
  </si>
  <si>
    <t>SANTIAGO</t>
  </si>
  <si>
    <t>COLOMBIANA DE SERVICIOS PUBLICOS SOSTENIBLES S.A ESP</t>
  </si>
  <si>
    <t>CAQUETA</t>
  </si>
  <si>
    <t>CURILLO</t>
  </si>
  <si>
    <t>MUNICIPIO DE CURILLO - CAQUETÁ</t>
  </si>
  <si>
    <t>BELEN DE ANDAQUÌES</t>
  </si>
  <si>
    <t>SOLANO</t>
  </si>
  <si>
    <t>MUNICIPIO DE SOLANO - CAQUETÁ</t>
  </si>
  <si>
    <t>COMPRIGAS S.A.S ESP</t>
  </si>
  <si>
    <t>BOYACA</t>
  </si>
  <si>
    <t>MUZO</t>
  </si>
  <si>
    <t>LA VICTORIA</t>
  </si>
  <si>
    <t>QUIPAMA</t>
  </si>
  <si>
    <t>OTANCHE</t>
  </si>
  <si>
    <t>SAN MIGUEL DE SEMA</t>
  </si>
  <si>
    <t>EL CARMEN</t>
  </si>
  <si>
    <t>CONSTRUCTORA Y DISTRIBUIDORA DE SERVICIOS PUBLICOS DOMICILIARIOS S.A.S ESP - DISTRISERVICIOS</t>
  </si>
  <si>
    <t>TOLIMA</t>
  </si>
  <si>
    <t>SAN LUIS</t>
  </si>
  <si>
    <t>El numero de predios hacen relacion a zona rural sin cobertura de gas por red, el area urbana y otras veredas tiene cobertura de Alcanos de Colombia</t>
  </si>
  <si>
    <t>COYAIMA</t>
  </si>
  <si>
    <t>El numero de predios hacen relacion a zona rural sin cobertura de gas por red, el area urbana y otras veredas tiene cobertura de OP&amp;S</t>
  </si>
  <si>
    <t>DISTICON S.A.S ESP</t>
  </si>
  <si>
    <t>CHISCAS</t>
  </si>
  <si>
    <t>SON INSTITUCIONALES</t>
  </si>
  <si>
    <t>CHITA</t>
  </si>
  <si>
    <t>MUNICIPIO CHITA</t>
  </si>
  <si>
    <t>EL COCUY</t>
  </si>
  <si>
    <t>EL ESPINO</t>
  </si>
  <si>
    <t>GUACAMAYAS</t>
  </si>
  <si>
    <t>GsICAN</t>
  </si>
  <si>
    <t>PANQUEBA</t>
  </si>
  <si>
    <t>SAN MATEO</t>
  </si>
  <si>
    <t>SATIVANORTE</t>
  </si>
  <si>
    <t>SUSACON</t>
  </si>
  <si>
    <t>COPER</t>
  </si>
  <si>
    <t>MARIPI</t>
  </si>
  <si>
    <t>PAUNA</t>
  </si>
  <si>
    <t>SAN PABLO DE BORBUR</t>
  </si>
  <si>
    <t>BUENAVISTA</t>
  </si>
  <si>
    <t>MACANAL</t>
  </si>
  <si>
    <t>RONDON</t>
  </si>
  <si>
    <t>SOMONDOCO</t>
  </si>
  <si>
    <t>ALMEIDA</t>
  </si>
  <si>
    <t>GUAYATA</t>
  </si>
  <si>
    <t>JERICO</t>
  </si>
  <si>
    <t>SANTA MARIA</t>
  </si>
  <si>
    <t>GACHANTIVA</t>
  </si>
  <si>
    <t>SOCOTA</t>
  </si>
  <si>
    <t>CHIVOR</t>
  </si>
  <si>
    <t>LABRANZAGRANDE</t>
  </si>
  <si>
    <t>PAYA</t>
  </si>
  <si>
    <t>PISBA</t>
  </si>
  <si>
    <t>EMPRESA PRIVADA DE SERVICIOS PÙBLICOS AMAZONIA - EPSAS S.A.S ESP</t>
  </si>
  <si>
    <t>PUERTO RICO</t>
  </si>
  <si>
    <t>EL DONCELLO</t>
  </si>
  <si>
    <t>MORELIA</t>
  </si>
  <si>
    <t>LA MONTAÑITA</t>
  </si>
  <si>
    <t>ALBANIA</t>
  </si>
  <si>
    <t>SOLITA</t>
  </si>
  <si>
    <t>VALPARAISO</t>
  </si>
  <si>
    <t>MILAN</t>
  </si>
  <si>
    <t>EMPRESA INTEGRAL DE SERVICOS OP&amp;S CONSTRUCCIONES S.A. E.S.P.</t>
  </si>
  <si>
    <t>ALPUJARRA</t>
  </si>
  <si>
    <t>RIOBLANCO</t>
  </si>
  <si>
    <t>VALLE DEL CAUCA</t>
  </si>
  <si>
    <t>DAGUA</t>
  </si>
  <si>
    <t>RESTREPO</t>
  </si>
  <si>
    <t>LA CUMBRE</t>
  </si>
  <si>
    <t>ESPINAL</t>
  </si>
  <si>
    <t>GUAMO</t>
  </si>
  <si>
    <t>ARGELIA</t>
  </si>
  <si>
    <t>EL AGUILA</t>
  </si>
  <si>
    <t>FLANDES</t>
  </si>
  <si>
    <t>SAN ANTONIO</t>
  </si>
  <si>
    <t>EMPRESAS PÚBLICAS DEL QUINDIO S.A ESP</t>
  </si>
  <si>
    <t>QUINDIO</t>
  </si>
  <si>
    <t>Los usuarios indicados en la columna industrial son usuarios oficiales</t>
  </si>
  <si>
    <t>CORDOBA</t>
  </si>
  <si>
    <t>GENOVA</t>
  </si>
  <si>
    <t>PIJAO</t>
  </si>
  <si>
    <t>ENERGY GAS S.A.S. E.S.P</t>
  </si>
  <si>
    <t>CHAPARRAL</t>
  </si>
  <si>
    <t>EL SERVICIO SE PRETA EN EL CENTRO POBLADO DE LIMON MUNICIPIO DE CHAPARRAL</t>
  </si>
  <si>
    <t>SALDAÑA</t>
  </si>
  <si>
    <t xml:space="preserve">Cooregimientos y zona rural </t>
  </si>
  <si>
    <t>COELLO</t>
  </si>
  <si>
    <t>VENADILLO</t>
  </si>
  <si>
    <t>ANTIOQUIA</t>
  </si>
  <si>
    <t>SONSON</t>
  </si>
  <si>
    <t>ATACO</t>
  </si>
  <si>
    <t>CUNDINAMARCA</t>
  </si>
  <si>
    <t>ANOLAIMA</t>
  </si>
  <si>
    <t>Anillado 100% Corregimiento La Florida Municipio de Anolaima</t>
  </si>
  <si>
    <t>LA MESA</t>
  </si>
  <si>
    <t>Corregimientos de San Juaquin y san javier muncipio de la Mesa</t>
  </si>
  <si>
    <t>GASTUMACO DEL PACIFICO</t>
  </si>
  <si>
    <t>NARIÑO</t>
  </si>
  <si>
    <t>SAN ANDRES DE TUMACO</t>
  </si>
  <si>
    <t xml:space="preserve">GASES DEL SUR DE COLOMBIA E.S.P S.A – GASURCOL </t>
  </si>
  <si>
    <t>CARTAGENA DEL CHAIRA</t>
  </si>
  <si>
    <t>GASES DEL SUR DE SANTANDER S.A. E.S.P.</t>
  </si>
  <si>
    <t>SANTANDER</t>
  </si>
  <si>
    <t>CERRITO</t>
  </si>
  <si>
    <t>CONCEPCION</t>
  </si>
  <si>
    <t>MOLAGAVITA</t>
  </si>
  <si>
    <t>SAN JOSE DE MIRANDA</t>
  </si>
  <si>
    <t>ONZAGA</t>
  </si>
  <si>
    <t>PALMAS DEL SOCORRO</t>
  </si>
  <si>
    <t>COVARACHIA</t>
  </si>
  <si>
    <t>TIPACOQUE</t>
  </si>
  <si>
    <t>HEGA S.A. E.S.P.</t>
  </si>
  <si>
    <t>LEBRIJA</t>
  </si>
  <si>
    <t>SABANA DE TORRES</t>
  </si>
  <si>
    <t>PUERTO WILCHES</t>
  </si>
  <si>
    <t>PAZ DE RIO</t>
  </si>
  <si>
    <t>CESAR</t>
  </si>
  <si>
    <t>SAN ALBERTO</t>
  </si>
  <si>
    <t>SAN MARTIN</t>
  </si>
  <si>
    <t>TASCO</t>
  </si>
  <si>
    <t>LA GLORIA</t>
  </si>
  <si>
    <t>INGENIERIA Y SERVICIOS S.A. E.S.P.</t>
  </si>
  <si>
    <t>TUQUERRES</t>
  </si>
  <si>
    <t xml:space="preserve">Catastro Municipal. Urbano: 5198, Rural: 9516, Otros: 653. Para el reporte la Cobertura corresponde a area urbana mas zonas rurales aledañas </t>
  </si>
  <si>
    <t>SAPUYES</t>
  </si>
  <si>
    <t>Castastro Censo Dane 2018 Cabecera: 476 Rural: 1660 Para el reporte la Cobertura corresponde a área urbana</t>
  </si>
  <si>
    <t>OSPINA</t>
  </si>
  <si>
    <t>Castastro Censo Dane 2018 Cabecera: 696 Rural: 1897 Para el reporte la Cobertura corresponde a área urbana</t>
  </si>
  <si>
    <t>GUALMATAN</t>
  </si>
  <si>
    <t>Castastro Censo Dane 2018 Cabecera: 956 Rural:1287 Para el reporte la Cobertura corresponde a área urbana</t>
  </si>
  <si>
    <t>PUTUMAYO</t>
  </si>
  <si>
    <t>SIBUNDOY</t>
  </si>
  <si>
    <t>Castastro Censo Dane 2018 Cabecera: 3439 Rural:1758 Para el reporte la Cobertura corresponde a área urbana y Rural</t>
  </si>
  <si>
    <t>Castastro Censo Dane 2018 Cabecera: 1307 Rural:1441 Para el reporte la Cobertura corresponde a área urbana y Rural</t>
  </si>
  <si>
    <t>COLON</t>
  </si>
  <si>
    <t>Castastro Censo Dane 2018 Cabecera: 1341 Rural:668 Para el reporte la Cobertura corresponde a área urbana y Rural</t>
  </si>
  <si>
    <t>SAN FRANCISCO</t>
  </si>
  <si>
    <t>Castastro Censo Dane 2018 Cabecera: 1321 Rural:820 Para el reporte la Cobertura corresponde a área urbana y Rural</t>
  </si>
  <si>
    <t>PUPIALES</t>
  </si>
  <si>
    <t>Castastro Censo Dane 2018 Cabecera: 1805 Rural:3953 Para el reporte la Cobertura corresponde a área urbana</t>
  </si>
  <si>
    <t>GUAITARILLA</t>
  </si>
  <si>
    <t>Castastro Censo Dane 2018 Cabecera: 1520 Rural:2907 Para el reporte la Cobertura corresponde a área urbana</t>
  </si>
  <si>
    <t>Castastro Censo Dane 2018 Cabecera: 1114 Rural:4152 Para el reporte la Cobertura corresponde a área urbana</t>
  </si>
  <si>
    <t>CUMBAL</t>
  </si>
  <si>
    <t>Castastro Censo Dane 2018 Cabecera: 2427. Para el reporte la Cobertura corresponde a área urbana</t>
  </si>
  <si>
    <t>GUACHUCAL</t>
  </si>
  <si>
    <t>Castastro Censo Dane 2018 Cabecera:1181 - Centro Poblado:548 . Para el reporte la Cobertura corresponde a área urbana mas zonas aledañas</t>
  </si>
  <si>
    <t>POTOSI</t>
  </si>
  <si>
    <t>Castastro Censo Dane 2018 Cabecera: 742. Para el reporte la Cobertura corresponde a área urbana</t>
  </si>
  <si>
    <t>JADAPE S.A.S ESP</t>
  </si>
  <si>
    <t>MONTERIA</t>
  </si>
  <si>
    <t>CERETE</t>
  </si>
  <si>
    <t>KEOPS ASOCIADOS S.A.S ESP</t>
  </si>
  <si>
    <t>PACHO</t>
  </si>
  <si>
    <t>LOGIGAS COLOMBIA S.A ESP</t>
  </si>
  <si>
    <t>UBALA</t>
  </si>
  <si>
    <t>CASTILLA LA NUEVA</t>
  </si>
  <si>
    <t>URIBE</t>
  </si>
  <si>
    <t>MONTAGAS S.A ESP S.A ESP</t>
  </si>
  <si>
    <t>CONTADERO</t>
  </si>
  <si>
    <t>ILES</t>
  </si>
  <si>
    <t>ALDANA</t>
  </si>
  <si>
    <t>NACIONAL DE SERVICIOS PÚBLICOS DOMICILIARIOS S.A. E.S.P.</t>
  </si>
  <si>
    <t>SOCORRO</t>
  </si>
  <si>
    <t>SAN GIL</t>
  </si>
  <si>
    <t>NORTESANTANDEREANA DE GAS S.A. E.S.P.</t>
  </si>
  <si>
    <t>RIONEGRO</t>
  </si>
  <si>
    <t>CHARALA</t>
  </si>
  <si>
    <t>CURITI</t>
  </si>
  <si>
    <t>VILLANUEVA</t>
  </si>
  <si>
    <t>PARAMO</t>
  </si>
  <si>
    <t>LOS SANTOS</t>
  </si>
  <si>
    <t>GUADUAS</t>
  </si>
  <si>
    <t>MOGOTES</t>
  </si>
  <si>
    <t>PROMOTORA DE SERVICIOS PÚBLICOS S.A. E.S.P.</t>
  </si>
  <si>
    <t>MALAGA</t>
  </si>
  <si>
    <t>ZAPATOCA</t>
  </si>
  <si>
    <t>RIO DE ORO</t>
  </si>
  <si>
    <t>EL PLAYON</t>
  </si>
  <si>
    <t>MATANZA</t>
  </si>
  <si>
    <t>BETULIA</t>
  </si>
  <si>
    <t>BARICHARA</t>
  </si>
  <si>
    <t>SAN CAYETANO</t>
  </si>
  <si>
    <t>ABREGO</t>
  </si>
  <si>
    <t>GALAN</t>
  </si>
  <si>
    <t>LA ESPERANZA</t>
  </si>
  <si>
    <t>TIQUISIO</t>
  </si>
  <si>
    <t>MORALES</t>
  </si>
  <si>
    <t>RISARALDA</t>
  </si>
  <si>
    <t>MISTRATO</t>
  </si>
  <si>
    <t>GONZALEZ</t>
  </si>
  <si>
    <t>PUEBLO RICO</t>
  </si>
  <si>
    <t>PROVIGAS COLOMBIA S.A ESP</t>
  </si>
  <si>
    <t>FRESNO</t>
  </si>
  <si>
    <t>Existente</t>
  </si>
  <si>
    <t>Nuevo</t>
  </si>
  <si>
    <t>MARIQUITA</t>
  </si>
  <si>
    <t>PROYECTOS DE INGENIERÍA Y COMERCIALIZACIÓN DE GAS S.A. E.S.P.</t>
  </si>
  <si>
    <t>REDNOVA S.A.S ESP</t>
  </si>
  <si>
    <t>SANTA BARBARA</t>
  </si>
  <si>
    <t>OIBA</t>
  </si>
  <si>
    <t>OCAMONTE</t>
  </si>
  <si>
    <t>CHIMA</t>
  </si>
  <si>
    <t>CONFINES</t>
  </si>
  <si>
    <t>ENCINO</t>
  </si>
  <si>
    <t>informacion con corte al 31/12/2022</t>
  </si>
  <si>
    <t>COROMORO</t>
  </si>
  <si>
    <t>GUADALUPE</t>
  </si>
  <si>
    <t>CAPITANEJO</t>
  </si>
  <si>
    <t>VALLE DE SAN JOSE</t>
  </si>
  <si>
    <t>SIMACOTA</t>
  </si>
  <si>
    <t>SAN ANDRES</t>
  </si>
  <si>
    <t>GUACA</t>
  </si>
  <si>
    <t>CONTRATACION</t>
  </si>
  <si>
    <t>ARATOCA</t>
  </si>
  <si>
    <t>TOCA</t>
  </si>
  <si>
    <t>SAN JOAQUIN</t>
  </si>
  <si>
    <t>GUACAMAYO</t>
  </si>
  <si>
    <t>CIMITARRA</t>
  </si>
  <si>
    <t>LANDAZURI</t>
  </si>
  <si>
    <t>CHOCO</t>
  </si>
  <si>
    <t>CARMEN DE ATRATO</t>
  </si>
  <si>
    <t>ROVIRA</t>
  </si>
  <si>
    <t>ANZOATEGUI</t>
  </si>
  <si>
    <t>PLANADAS</t>
  </si>
  <si>
    <t>SAN JOSE DE FRAGUA</t>
  </si>
  <si>
    <t>EL PAUJIL</t>
  </si>
  <si>
    <t xml:space="preserve">NATAGAIMA (VELU-PUEBLO NUEVO - BALSILLAS - PALMITAS </t>
  </si>
  <si>
    <t>GAITANIA</t>
  </si>
  <si>
    <t>SANTIAGO PEREZ</t>
  </si>
  <si>
    <t>RONCESVALLES</t>
  </si>
  <si>
    <t>GUTIERREZ</t>
  </si>
  <si>
    <t>CARMEN DE CARUPA</t>
  </si>
  <si>
    <t>SAN CAYETANO (PINIPAY)</t>
  </si>
  <si>
    <t xml:space="preserve">LA VICTORIA DE SAN ISIADRO </t>
  </si>
  <si>
    <t>EL BAGRE</t>
  </si>
  <si>
    <t xml:space="preserve">PUERTO PINZON </t>
  </si>
  <si>
    <t xml:space="preserve">NECHI </t>
  </si>
  <si>
    <t>PALMAR</t>
  </si>
  <si>
    <t xml:space="preserve">PALMAS DE GUAYABITO </t>
  </si>
  <si>
    <t xml:space="preserve">HATO </t>
  </si>
  <si>
    <t>ENCISO</t>
  </si>
  <si>
    <t>Campamento</t>
  </si>
  <si>
    <t xml:space="preserve">Costillas </t>
  </si>
  <si>
    <t>CALDAS</t>
  </si>
  <si>
    <t xml:space="preserve">Samana </t>
  </si>
  <si>
    <t>Angosturas</t>
  </si>
  <si>
    <t>SANTA HELENA DEL OPON</t>
  </si>
  <si>
    <t>GAMARRA</t>
  </si>
  <si>
    <t>ANORI</t>
  </si>
  <si>
    <t>PELAYA</t>
  </si>
  <si>
    <t>EBEJICO</t>
  </si>
  <si>
    <t>SERVICIOS PUBLICOS COLOMBIANOS S.A.S. E.S.P.</t>
  </si>
  <si>
    <t>SUCRE</t>
  </si>
  <si>
    <t>GUARANDA</t>
  </si>
  <si>
    <t>informacion con corte al 31/03/2022</t>
  </si>
  <si>
    <t>SURCOLOMBIANA DE GAS S.A. E.S.P.</t>
  </si>
  <si>
    <t>HUILA</t>
  </si>
  <si>
    <t>ACEVEDO</t>
  </si>
  <si>
    <t>LA ARGENTINA</t>
  </si>
  <si>
    <t>ELIAS</t>
  </si>
  <si>
    <t>IQUIRA</t>
  </si>
  <si>
    <t>ISNOS</t>
  </si>
  <si>
    <t>OPORAPA</t>
  </si>
  <si>
    <t>NATAGA</t>
  </si>
  <si>
    <t>COLOMBIA</t>
  </si>
  <si>
    <t>PALESTINA</t>
  </si>
  <si>
    <t>SALADOBLANCO</t>
  </si>
  <si>
    <t>SAN AGUSTIN</t>
  </si>
  <si>
    <t>Corresponde al Centros Poblados de Obando y El Palmar - Municipio de San Agustin</t>
  </si>
  <si>
    <t>CAUCA</t>
  </si>
  <si>
    <t>INZA</t>
  </si>
  <si>
    <t>PAEZ</t>
  </si>
  <si>
    <t>Se encuentran incluidos los Centros Poblados de Belalcazar, Itaibe y Rio Chiquito.</t>
  </si>
  <si>
    <t>PITAL</t>
  </si>
  <si>
    <t>La informacion corresponde al Centro Poblado El Socorro y Llano de la Virgen.</t>
  </si>
  <si>
    <t>ALTAMIRA</t>
  </si>
  <si>
    <t>Mercado especial conformado por Centros Polbados Carmen y Mirador en el Municipio de Oporapa</t>
  </si>
  <si>
    <t>Mercado especial conformado por Centros Polbados de los Municipios de San Agustin, Pital, Palestina, Colombia e Isnos en el Depto del Huila e Inza en el Depto del Cauca</t>
  </si>
  <si>
    <t>Mercado especial conformado por Centros Polbados de los Municipios de Pital, Acevedo, Isnos, Suaza, Saladoblanco y Elias en el Depto del Huila</t>
  </si>
  <si>
    <t>Mercado especial conformado por Centros Polbados de los Municipios de Agrado, Guadalupe, Pitalito y Timana en el Depto del Huila</t>
  </si>
  <si>
    <t>SUAZA</t>
  </si>
  <si>
    <t>PITALITO</t>
  </si>
  <si>
    <t>Mercado especial conformado por el Centro Polbado La Laguna, Municipio de Pitalito en el Depto del Huila</t>
  </si>
  <si>
    <t>Mercado especial conformado por los Centro Poblados de Astillero, La Maria, Granadillo y Alto Buenavista del Municipio de Agrado; La Carbona en el  Municipio de Acevedo y Las Juntas en el Municipio de Santa Maria en el Depto del Huila</t>
  </si>
  <si>
    <t>AGRADO</t>
  </si>
  <si>
    <t>Mercado especial conformado por los Centros Polbados Santa Rosa, El Amparo y El Recreto, Municipio de Pital en el Depto del Huila</t>
  </si>
  <si>
    <t>TOTAL</t>
  </si>
  <si>
    <t>Número Total de Usuarios Residenciales Conectados por Estrato</t>
  </si>
  <si>
    <t>USUARIOS CONECTADOS CON GLP POR RED</t>
  </si>
  <si>
    <t>No. USUARIOS</t>
  </si>
  <si>
    <t>PORCENTAJE DE PARTICIPACIÓN EN EL TOTAL DE USUARIOS CONECTADOS</t>
  </si>
  <si>
    <t>E1</t>
  </si>
  <si>
    <t>E2</t>
  </si>
  <si>
    <t>E3</t>
  </si>
  <si>
    <t>E4</t>
  </si>
  <si>
    <t>E5</t>
  </si>
  <si>
    <t>E6</t>
  </si>
  <si>
    <t>Residenciales</t>
  </si>
  <si>
    <t>Comerciales</t>
  </si>
  <si>
    <t>Industriales</t>
  </si>
  <si>
    <t>TOTAL USUARIOS CONECTADOS CON GLP POR RED</t>
  </si>
  <si>
    <t xml:space="preserve">*NOTA: Empresas destacadas en amarillo no actualizaron el reporte de cobertura al 30/06/22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</si>
</sst>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  <numFmt numFmtId="167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CCC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Protection="1">
      <protection locked="0"/>
    </xf>
    <xf numFmtId="37" fontId="0" fillId="0" borderId="1" xfId="3" applyNumberFormat="1" applyFont="1" applyFill="1" applyBorder="1" applyAlignment="1" applyProtection="1">
      <alignment horizontal="right"/>
      <protection locked="0"/>
    </xf>
    <xf numFmtId="37" fontId="0" fillId="0" borderId="1" xfId="0" applyNumberFormat="1" applyBorder="1"/>
    <xf numFmtId="37" fontId="0" fillId="0" borderId="1" xfId="3" applyNumberFormat="1" applyFont="1" applyFill="1" applyBorder="1" applyAlignment="1" applyProtection="1">
      <alignment horizontal="right"/>
    </xf>
    <xf numFmtId="10" fontId="0" fillId="0" borderId="1" xfId="3" applyNumberFormat="1" applyFont="1" applyFill="1" applyBorder="1" applyAlignment="1" applyProtection="1">
      <alignment horizontal="right"/>
    </xf>
    <xf numFmtId="0" fontId="2" fillId="3" borderId="1" xfId="0" applyFont="1" applyFill="1" applyBorder="1"/>
    <xf numFmtId="0" fontId="5" fillId="3" borderId="1" xfId="0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0" fontId="2" fillId="4" borderId="1" xfId="2" applyNumberFormat="1" applyFont="1" applyFill="1" applyBorder="1" applyAlignment="1">
      <alignment horizontal="right" vertical="center" wrapText="1"/>
    </xf>
    <xf numFmtId="0" fontId="0" fillId="5" borderId="1" xfId="0" applyFill="1" applyBorder="1"/>
    <xf numFmtId="37" fontId="0" fillId="5" borderId="1" xfId="1" applyNumberFormat="1" applyFont="1" applyFill="1" applyBorder="1" applyAlignment="1" applyProtection="1">
      <alignment horizontal="right"/>
      <protection locked="0"/>
    </xf>
    <xf numFmtId="37" fontId="0" fillId="5" borderId="1" xfId="0" applyNumberFormat="1" applyFill="1" applyBorder="1"/>
    <xf numFmtId="37" fontId="0" fillId="5" borderId="1" xfId="1" applyNumberFormat="1" applyFont="1" applyFill="1" applyBorder="1" applyAlignment="1" applyProtection="1">
      <alignment horizontal="right"/>
    </xf>
    <xf numFmtId="10" fontId="0" fillId="5" borderId="1" xfId="1" applyNumberFormat="1" applyFont="1" applyFill="1" applyBorder="1" applyAlignment="1" applyProtection="1">
      <alignment horizontal="right"/>
    </xf>
    <xf numFmtId="0" fontId="0" fillId="5" borderId="1" xfId="0" applyFill="1" applyBorder="1" applyProtection="1">
      <protection locked="0"/>
    </xf>
    <xf numFmtId="0" fontId="2" fillId="3" borderId="2" xfId="0" applyFont="1" applyFill="1" applyBorder="1"/>
    <xf numFmtId="0" fontId="5" fillId="3" borderId="2" xfId="0" applyFont="1" applyFill="1" applyBorder="1" applyAlignment="1">
      <alignment horizontal="right" vertical="center" wrapText="1"/>
    </xf>
    <xf numFmtId="165" fontId="5" fillId="3" borderId="2" xfId="0" applyNumberFormat="1" applyFont="1" applyFill="1" applyBorder="1" applyAlignment="1">
      <alignment horizontal="right" vertical="center" wrapText="1"/>
    </xf>
    <xf numFmtId="10" fontId="2" fillId="4" borderId="2" xfId="2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10" fontId="0" fillId="0" borderId="4" xfId="3" applyNumberFormat="1" applyFont="1" applyFill="1" applyBorder="1" applyAlignment="1" applyProtection="1">
      <alignment horizontal="right"/>
    </xf>
    <xf numFmtId="165" fontId="6" fillId="0" borderId="1" xfId="0" applyNumberFormat="1" applyFont="1" applyBorder="1" applyAlignment="1">
      <alignment horizontal="right" vertical="center" wrapText="1"/>
    </xf>
    <xf numFmtId="165" fontId="6" fillId="0" borderId="4" xfId="0" applyNumberFormat="1" applyFont="1" applyBorder="1" applyAlignment="1">
      <alignment horizontal="right" vertical="center" wrapText="1"/>
    </xf>
    <xf numFmtId="10" fontId="0" fillId="0" borderId="2" xfId="2" applyNumberFormat="1" applyFont="1" applyFill="1" applyBorder="1" applyAlignment="1">
      <alignment horizontal="right" vertical="center" wrapText="1"/>
    </xf>
    <xf numFmtId="0" fontId="6" fillId="0" borderId="1" xfId="0" applyFont="1" applyBorder="1"/>
    <xf numFmtId="3" fontId="0" fillId="0" borderId="1" xfId="0" applyNumberFormat="1" applyBorder="1"/>
    <xf numFmtId="37" fontId="0" fillId="0" borderId="1" xfId="1" applyNumberFormat="1" applyFont="1" applyFill="1" applyBorder="1" applyAlignment="1" applyProtection="1">
      <alignment horizontal="right"/>
      <protection locked="0"/>
    </xf>
    <xf numFmtId="37" fontId="0" fillId="0" borderId="4" xfId="1" applyNumberFormat="1" applyFont="1" applyFill="1" applyBorder="1" applyAlignment="1" applyProtection="1">
      <alignment horizontal="right"/>
      <protection locked="0"/>
    </xf>
    <xf numFmtId="10" fontId="0" fillId="0" borderId="2" xfId="1" applyNumberFormat="1" applyFont="1" applyFill="1" applyBorder="1" applyAlignment="1" applyProtection="1">
      <alignment horizontal="right"/>
    </xf>
    <xf numFmtId="37" fontId="0" fillId="0" borderId="5" xfId="1" applyNumberFormat="1" applyFont="1" applyFill="1" applyBorder="1" applyAlignment="1" applyProtection="1">
      <alignment horizontal="right"/>
      <protection locked="0"/>
    </xf>
    <xf numFmtId="37" fontId="0" fillId="0" borderId="2" xfId="1" applyNumberFormat="1" applyFont="1" applyFill="1" applyBorder="1" applyAlignment="1" applyProtection="1">
      <alignment horizontal="right"/>
      <protection locked="0"/>
    </xf>
    <xf numFmtId="165" fontId="6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37" fontId="0" fillId="5" borderId="1" xfId="3" applyNumberFormat="1" applyFont="1" applyFill="1" applyBorder="1" applyAlignment="1" applyProtection="1">
      <alignment horizontal="right"/>
      <protection locked="0"/>
    </xf>
    <xf numFmtId="37" fontId="0" fillId="5" borderId="1" xfId="3" applyNumberFormat="1" applyFont="1" applyFill="1" applyBorder="1" applyAlignment="1" applyProtection="1">
      <alignment horizontal="right"/>
    </xf>
    <xf numFmtId="10" fontId="0" fillId="5" borderId="1" xfId="3" applyNumberFormat="1" applyFont="1" applyFill="1" applyBorder="1" applyAlignment="1" applyProtection="1">
      <alignment horizontal="right"/>
    </xf>
    <xf numFmtId="0" fontId="0" fillId="5" borderId="6" xfId="0" applyFill="1" applyBorder="1" applyProtection="1">
      <protection locked="0"/>
    </xf>
    <xf numFmtId="0" fontId="0" fillId="0" borderId="1" xfId="0" applyBorder="1" applyAlignment="1">
      <alignment horizontal="left"/>
    </xf>
    <xf numFmtId="165" fontId="6" fillId="0" borderId="1" xfId="0" applyNumberFormat="1" applyFont="1" applyBorder="1" applyAlignment="1">
      <alignment horizontal="left" vertical="center" wrapText="1"/>
    </xf>
    <xf numFmtId="10" fontId="0" fillId="0" borderId="1" xfId="2" applyNumberFormat="1" applyFont="1" applyFill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0" fillId="0" borderId="6" xfId="0" applyBorder="1" applyProtection="1">
      <protection locked="0"/>
    </xf>
    <xf numFmtId="0" fontId="5" fillId="0" borderId="6" xfId="0" applyFont="1" applyBorder="1" applyAlignment="1">
      <alignment horizontal="left" vertical="center" wrapText="1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37" fontId="0" fillId="0" borderId="1" xfId="3" applyNumberFormat="1" applyFont="1" applyFill="1" applyBorder="1" applyAlignment="1" applyProtection="1">
      <protection locked="0"/>
    </xf>
    <xf numFmtId="0" fontId="0" fillId="0" borderId="4" xfId="0" applyBorder="1"/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right" vertical="center" wrapText="1"/>
    </xf>
    <xf numFmtId="37" fontId="2" fillId="3" borderId="1" xfId="0" applyNumberFormat="1" applyFont="1" applyFill="1" applyBorder="1"/>
    <xf numFmtId="10" fontId="2" fillId="3" borderId="1" xfId="2" applyNumberFormat="1" applyFont="1" applyFill="1" applyBorder="1"/>
    <xf numFmtId="0" fontId="0" fillId="0" borderId="7" xfId="0" applyBorder="1"/>
    <xf numFmtId="37" fontId="0" fillId="0" borderId="7" xfId="3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166" fontId="5" fillId="2" borderId="2" xfId="0" applyNumberFormat="1" applyFont="1" applyFill="1" applyBorder="1" applyAlignment="1">
      <alignment horizontal="center" vertical="center" wrapText="1"/>
    </xf>
    <xf numFmtId="10" fontId="2" fillId="2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66" fontId="0" fillId="0" borderId="0" xfId="0" applyNumberFormat="1" applyAlignment="1">
      <alignment horizontal="center" vertical="center" wrapText="1"/>
    </xf>
    <xf numFmtId="9" fontId="0" fillId="0" borderId="0" xfId="2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166" fontId="0" fillId="0" borderId="2" xfId="0" applyNumberFormat="1" applyBorder="1" applyAlignment="1">
      <alignment horizontal="left" vertical="center" wrapText="1"/>
    </xf>
    <xf numFmtId="167" fontId="0" fillId="0" borderId="16" xfId="2" applyNumberFormat="1" applyFont="1" applyBorder="1" applyAlignment="1">
      <alignment horizontal="right" vertical="center" wrapText="1"/>
    </xf>
    <xf numFmtId="166" fontId="0" fillId="0" borderId="17" xfId="0" applyNumberFormat="1" applyBorder="1" applyAlignment="1">
      <alignment horizontal="left" vertical="center" wrapText="1"/>
    </xf>
    <xf numFmtId="166" fontId="0" fillId="0" borderId="18" xfId="0" applyNumberFormat="1" applyBorder="1" applyAlignment="1">
      <alignment horizontal="left" vertical="center" wrapText="1"/>
    </xf>
    <xf numFmtId="166" fontId="0" fillId="0" borderId="19" xfId="0" applyNumberForma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166" fontId="0" fillId="0" borderId="1" xfId="0" applyNumberFormat="1" applyBorder="1" applyAlignment="1">
      <alignment horizontal="left" vertical="center" wrapText="1"/>
    </xf>
    <xf numFmtId="167" fontId="0" fillId="0" borderId="21" xfId="2" applyNumberFormat="1" applyFont="1" applyBorder="1" applyAlignment="1">
      <alignment horizontal="right" vertical="center" wrapText="1"/>
    </xf>
    <xf numFmtId="167" fontId="0" fillId="0" borderId="22" xfId="0" applyNumberFormat="1" applyBorder="1" applyAlignment="1">
      <alignment horizontal="right" vertical="center" wrapText="1"/>
    </xf>
    <xf numFmtId="167" fontId="0" fillId="0" borderId="23" xfId="0" applyNumberFormat="1" applyBorder="1" applyAlignment="1">
      <alignment horizontal="right" vertical="center" wrapText="1"/>
    </xf>
    <xf numFmtId="167" fontId="0" fillId="0" borderId="24" xfId="0" applyNumberFormat="1" applyBorder="1" applyAlignment="1">
      <alignment horizontal="right" vertical="center" wrapText="1"/>
    </xf>
    <xf numFmtId="0" fontId="0" fillId="0" borderId="25" xfId="0" applyBorder="1" applyAlignment="1">
      <alignment horizontal="left" vertical="center" wrapText="1"/>
    </xf>
    <xf numFmtId="166" fontId="0" fillId="0" borderId="7" xfId="0" applyNumberFormat="1" applyBorder="1" applyAlignment="1">
      <alignment horizontal="left" vertical="center" wrapText="1"/>
    </xf>
    <xf numFmtId="167" fontId="0" fillId="0" borderId="26" xfId="2" applyNumberFormat="1" applyFont="1" applyBorder="1" applyAlignment="1">
      <alignment horizontal="right" vertical="center" wrapText="1"/>
    </xf>
    <xf numFmtId="0" fontId="2" fillId="2" borderId="9" xfId="0" applyFont="1" applyFill="1" applyBorder="1" applyAlignment="1">
      <alignment horizontal="left" vertical="center" wrapText="1"/>
    </xf>
    <xf numFmtId="166" fontId="2" fillId="2" borderId="10" xfId="0" applyNumberFormat="1" applyFont="1" applyFill="1" applyBorder="1" applyAlignment="1">
      <alignment horizontal="left" vertical="center" wrapText="1"/>
    </xf>
    <xf numFmtId="167" fontId="2" fillId="2" borderId="11" xfId="2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4">
    <cellStyle name="Millares" xfId="1" builtinId="3"/>
    <cellStyle name="Millares 2" xfId="3" xr:uid="{399B1541-83A6-4A78-A61D-40F558D82338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10</xdr:row>
      <xdr:rowOff>48015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A04C7A2A-6020-4FAE-8ABD-D8C38A614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36737" y="142875"/>
          <a:ext cx="0" cy="1810140"/>
        </a:xfrm>
        <a:prstGeom prst="rect">
          <a:avLst/>
        </a:prstGeom>
      </xdr:spPr>
    </xdr:pic>
    <xdr:clientData/>
  </xdr:twoCellAnchor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10</xdr:row>
      <xdr:rowOff>48015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E09051B-9912-4243-B13C-5AED06F4C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36737" y="142875"/>
          <a:ext cx="0" cy="1810140"/>
        </a:xfrm>
        <a:prstGeom prst="rect">
          <a:avLst/>
        </a:prstGeom>
      </xdr:spPr>
    </xdr:pic>
    <xdr:clientData/>
  </xdr:twoCellAnchor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10</xdr:row>
      <xdr:rowOff>48015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B392BAC5-8B65-41E7-8317-2F175EF5C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36737" y="142875"/>
          <a:ext cx="0" cy="1810140"/>
        </a:xfrm>
        <a:prstGeom prst="rect">
          <a:avLst/>
        </a:prstGeom>
      </xdr:spPr>
    </xdr:pic>
    <xdr:clientData/>
  </xdr:twoCellAnchor>
  <xdr:twoCellAnchor editAs="oneCell">
    <xdr:from>
      <xdr:col>18</xdr:col>
      <xdr:colOff>1690687</xdr:colOff>
      <xdr:row>0</xdr:row>
      <xdr:rowOff>142875</xdr:rowOff>
    </xdr:from>
    <xdr:to>
      <xdr:col>18</xdr:col>
      <xdr:colOff>1690687</xdr:colOff>
      <xdr:row>10</xdr:row>
      <xdr:rowOff>48015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7AFD46A-315F-464A-B772-B6A301BC4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36737" y="142875"/>
          <a:ext cx="0" cy="1810140"/>
        </a:xfrm>
        <a:prstGeom prst="rect">
          <a:avLst/>
        </a:prstGeom>
      </xdr:spPr>
    </xdr:pic>
    <xdr:clientData/>
  </xdr:twoCellAnchor>
  <xdr:twoCellAnchor editAs="oneCell">
    <xdr:from>
      <xdr:col>1</xdr:col>
      <xdr:colOff>465367</xdr:colOff>
      <xdr:row>1</xdr:row>
      <xdr:rowOff>58511</xdr:rowOff>
    </xdr:from>
    <xdr:to>
      <xdr:col>1</xdr:col>
      <xdr:colOff>2057400</xdr:colOff>
      <xdr:row>1</xdr:row>
      <xdr:rowOff>571500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B2165A2-7A00-48AB-8A12-EB7564E253C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067" y="249011"/>
          <a:ext cx="1592033" cy="512989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dier Espinosa Zapata" id="{43D33CDB-8337-4FBB-A4DE-80D9B9E74C93}" userId="6218b09a7f949578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92" dT="2023-03-08T03:36:35.28" personId="{43D33CDB-8337-4FBB-A4DE-80D9B9E74C93}" id="{CF928CB2-DCA5-4D3C-85E7-08E05DBCA9A8}">
    <text>Hizo falta sumar la fila 98. Ya fue corregido (departamento del Caquetá)</text>
  </threadedComment>
  <threadedComment ref="H292" dT="2023-03-08T03:36:35.28" personId="{43D33CDB-8337-4FBB-A4DE-80D9B9E74C93}" id="{475ABF26-C41A-4C35-B09C-C0E1CE056A05}">
    <text>Hizo falta sumar la fila 98. Ya fue corregido (departamento del Caquetá)</text>
  </threadedComment>
  <threadedComment ref="I292" dT="2023-03-08T03:36:35.28" personId="{43D33CDB-8337-4FBB-A4DE-80D9B9E74C93}" id="{797D9A69-A74F-4CAF-9830-D7B0673CB2F8}">
    <text>Hizo falta sumar la fila 98. Ya fue corregido (departamento del Caquetá)</text>
  </threadedComment>
  <threadedComment ref="J292" dT="2023-03-08T03:36:35.28" personId="{43D33CDB-8337-4FBB-A4DE-80D9B9E74C93}" id="{4BD80D44-7D0C-490D-91CD-57258D0635B7}">
    <text>Hizo falta sumar la fila 98. Ya fue corregido (departamento del Caquetá)</text>
  </threadedComment>
  <threadedComment ref="K292" dT="2023-03-08T03:36:35.28" personId="{43D33CDB-8337-4FBB-A4DE-80D9B9E74C93}" id="{1C1B4673-B582-49DE-91A9-234FAAFDA31A}">
    <text>Hizo falta sumar la fila 98. Ya fue corregido (departamento del Caquetá)</text>
  </threadedComment>
  <threadedComment ref="L292" dT="2023-03-08T03:36:35.28" personId="{43D33CDB-8337-4FBB-A4DE-80D9B9E74C93}" id="{9F3257B6-4143-4F4B-B8D0-0FEB73A004EA}">
    <text>Hizo falta sumar la fila 98. Ya fue corregido (departamento del Caquetá)</text>
  </threadedComment>
  <threadedComment ref="M292" dT="2023-03-08T03:36:35.28" personId="{43D33CDB-8337-4FBB-A4DE-80D9B9E74C93}" id="{2AE33A4C-D61C-4F9A-9DE9-646728D59877}">
    <text>Hizo falta sumar la fila 98. Ya fue corregido (departamento del Caquetá)</text>
  </threadedComment>
  <threadedComment ref="N292" dT="2023-03-08T03:36:35.28" personId="{43D33CDB-8337-4FBB-A4DE-80D9B9E74C93}" id="{1CB55FB8-D661-4DAB-90A4-BA210C9906E3}">
    <text>Hizo falta sumar la fila 98. Ya fue corregido (departamento del Caquetá)</text>
  </threadedComment>
  <threadedComment ref="O292" dT="2023-03-08T03:36:35.28" personId="{43D33CDB-8337-4FBB-A4DE-80D9B9E74C93}" id="{E94AD097-2522-4ADD-B14C-471A83B01507}">
    <text>Hizo falta sumar la fila 98. Ya fue corregido</text>
  </threadedComment>
  <threadedComment ref="P292" dT="2023-03-08T03:36:35.28" personId="{43D33CDB-8337-4FBB-A4DE-80D9B9E74C93}" id="{FABC522B-6383-4B9B-B754-81BE0EDC9682}">
    <text>Hizo falta sumar la fila 98. Ya fue corregido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69C8D-AF24-4205-86F6-43F05A6791BA}">
  <dimension ref="B2:U305"/>
  <sheetViews>
    <sheetView tabSelected="1" topLeftCell="A88" workbookViewId="0">
      <selection activeCell="B2" sqref="B2:S2"/>
    </sheetView>
  </sheetViews>
  <sheetFormatPr baseColWidth="10" defaultColWidth="11.42578125" defaultRowHeight="15" x14ac:dyDescent="0.25"/>
  <cols>
    <col min="1" max="1" width="4" bestFit="1" customWidth="1"/>
    <col min="2" max="2" width="66" style="3" customWidth="1"/>
    <col min="3" max="3" width="21.85546875" style="3" customWidth="1"/>
    <col min="4" max="4" width="30" style="3" customWidth="1"/>
    <col min="5" max="5" width="15.7109375" style="3" bestFit="1" customWidth="1"/>
    <col min="6" max="6" width="20.7109375" style="3" customWidth="1"/>
    <col min="7" max="7" width="14.42578125" style="3" customWidth="1"/>
    <col min="8" max="8" width="15" style="3" customWidth="1"/>
    <col min="9" max="10" width="13.140625" style="3" customWidth="1"/>
    <col min="11" max="11" width="12.42578125" style="3" customWidth="1"/>
    <col min="12" max="12" width="12" style="3" customWidth="1"/>
    <col min="13" max="13" width="41.42578125" style="3" bestFit="1" customWidth="1"/>
    <col min="14" max="15" width="22" style="3" bestFit="1" customWidth="1"/>
    <col min="16" max="16" width="25" style="3" bestFit="1" customWidth="1"/>
    <col min="17" max="17" width="16.85546875" style="3" customWidth="1"/>
    <col min="18" max="18" width="17.42578125" style="3" customWidth="1"/>
    <col min="19" max="19" width="61.7109375" customWidth="1"/>
    <col min="20" max="20" width="3.28515625" style="3" customWidth="1"/>
    <col min="21" max="21" width="11.42578125" style="3"/>
    <col min="22" max="22" width="17.42578125" bestFit="1" customWidth="1"/>
    <col min="23" max="23" width="45.7109375" customWidth="1"/>
    <col min="24" max="24" width="33.42578125" customWidth="1"/>
    <col min="25" max="25" width="33" customWidth="1"/>
  </cols>
  <sheetData>
    <row r="2" spans="2:19" ht="49.5" customHeight="1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4" spans="2:19" ht="60" customHeight="1" x14ac:dyDescent="0.25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5" t="s">
        <v>18</v>
      </c>
    </row>
    <row r="5" spans="2:19" ht="15" customHeight="1" x14ac:dyDescent="0.25">
      <c r="B5" s="6" t="s">
        <v>19</v>
      </c>
      <c r="C5" s="7" t="s">
        <v>20</v>
      </c>
      <c r="D5" s="7" t="s">
        <v>21</v>
      </c>
      <c r="E5" s="8">
        <v>4905</v>
      </c>
      <c r="F5" s="8">
        <v>375</v>
      </c>
      <c r="G5" s="8">
        <v>142</v>
      </c>
      <c r="H5" s="8">
        <v>142</v>
      </c>
      <c r="I5" s="8">
        <v>0</v>
      </c>
      <c r="J5" s="8">
        <v>0</v>
      </c>
      <c r="K5" s="9">
        <v>0</v>
      </c>
      <c r="L5" s="9">
        <v>0</v>
      </c>
      <c r="M5" s="10">
        <f>G5+H5+I5+J5+K5+L5</f>
        <v>284</v>
      </c>
      <c r="N5" s="9">
        <v>0</v>
      </c>
      <c r="O5" s="9">
        <v>1</v>
      </c>
      <c r="P5" s="11">
        <f>M5+N5+O5</f>
        <v>285</v>
      </c>
      <c r="Q5" s="12">
        <f>F5/E5</f>
        <v>7.64525993883792E-2</v>
      </c>
      <c r="R5" s="12">
        <f>M5/E5</f>
        <v>5.7900101936799182E-2</v>
      </c>
      <c r="S5" s="8" t="s">
        <v>22</v>
      </c>
    </row>
    <row r="6" spans="2:19" ht="15" customHeight="1" x14ac:dyDescent="0.25">
      <c r="B6" s="13" t="s">
        <v>23</v>
      </c>
      <c r="C6" s="14"/>
      <c r="D6" s="14"/>
      <c r="E6" s="15">
        <f>+SUM(E5)</f>
        <v>4905</v>
      </c>
      <c r="F6" s="15">
        <f t="shared" ref="F6:P6" si="0">+SUM(F5)</f>
        <v>375</v>
      </c>
      <c r="G6" s="15">
        <f t="shared" si="0"/>
        <v>142</v>
      </c>
      <c r="H6" s="15">
        <f t="shared" si="0"/>
        <v>142</v>
      </c>
      <c r="I6" s="15">
        <f t="shared" si="0"/>
        <v>0</v>
      </c>
      <c r="J6" s="15">
        <f t="shared" si="0"/>
        <v>0</v>
      </c>
      <c r="K6" s="15">
        <f t="shared" si="0"/>
        <v>0</v>
      </c>
      <c r="L6" s="15">
        <f t="shared" si="0"/>
        <v>0</v>
      </c>
      <c r="M6" s="15">
        <f t="shared" ref="M6:M96" si="1">SUM(G6:L6)</f>
        <v>284</v>
      </c>
      <c r="N6" s="15">
        <f t="shared" si="0"/>
        <v>0</v>
      </c>
      <c r="O6" s="15">
        <f t="shared" si="0"/>
        <v>1</v>
      </c>
      <c r="P6" s="15">
        <f t="shared" si="0"/>
        <v>285</v>
      </c>
      <c r="Q6" s="16">
        <f>IFERROR(F6/E6,0)</f>
        <v>7.64525993883792E-2</v>
      </c>
      <c r="R6" s="16">
        <f>+IFERROR(M6/E6,0)</f>
        <v>5.7900101936799182E-2</v>
      </c>
      <c r="S6" s="14"/>
    </row>
    <row r="7" spans="2:19" ht="15" customHeight="1" x14ac:dyDescent="0.25">
      <c r="B7" s="17" t="s">
        <v>24</v>
      </c>
      <c r="C7" s="17" t="s">
        <v>25</v>
      </c>
      <c r="D7" s="17" t="s">
        <v>26</v>
      </c>
      <c r="E7" s="18">
        <v>566</v>
      </c>
      <c r="F7" s="18">
        <v>550</v>
      </c>
      <c r="G7" s="18">
        <v>211</v>
      </c>
      <c r="H7" s="18">
        <v>0</v>
      </c>
      <c r="I7" s="18">
        <v>0</v>
      </c>
      <c r="J7" s="18">
        <v>1</v>
      </c>
      <c r="K7" s="18">
        <v>0</v>
      </c>
      <c r="L7" s="18">
        <v>0</v>
      </c>
      <c r="M7" s="19">
        <f t="shared" si="1"/>
        <v>212</v>
      </c>
      <c r="N7" s="18">
        <v>0</v>
      </c>
      <c r="O7" s="18">
        <v>0</v>
      </c>
      <c r="P7" s="20">
        <v>212</v>
      </c>
      <c r="Q7" s="21">
        <f>F7/E7</f>
        <v>0.9717314487632509</v>
      </c>
      <c r="R7" s="21">
        <f>M7/E7</f>
        <v>0.37455830388692579</v>
      </c>
      <c r="S7" s="22" t="s">
        <v>27</v>
      </c>
    </row>
    <row r="8" spans="2:19" ht="15" customHeight="1" x14ac:dyDescent="0.25">
      <c r="B8" s="13" t="s">
        <v>23</v>
      </c>
      <c r="C8" s="14"/>
      <c r="D8" s="14"/>
      <c r="E8" s="15">
        <f>+SUM(E7)</f>
        <v>566</v>
      </c>
      <c r="F8" s="15">
        <f t="shared" ref="F8:L8" si="2">+SUM(F7)</f>
        <v>550</v>
      </c>
      <c r="G8" s="15">
        <f t="shared" si="2"/>
        <v>211</v>
      </c>
      <c r="H8" s="15">
        <f t="shared" si="2"/>
        <v>0</v>
      </c>
      <c r="I8" s="15">
        <f t="shared" si="2"/>
        <v>0</v>
      </c>
      <c r="J8" s="15">
        <f t="shared" si="2"/>
        <v>1</v>
      </c>
      <c r="K8" s="15">
        <f t="shared" si="2"/>
        <v>0</v>
      </c>
      <c r="L8" s="15">
        <f t="shared" si="2"/>
        <v>0</v>
      </c>
      <c r="M8" s="15">
        <f t="shared" si="1"/>
        <v>212</v>
      </c>
      <c r="N8" s="15">
        <f>+SUM(N7)</f>
        <v>0</v>
      </c>
      <c r="O8" s="15">
        <f>+SUM(O7)</f>
        <v>0</v>
      </c>
      <c r="P8" s="15">
        <f>+SUM(P7)</f>
        <v>212</v>
      </c>
      <c r="Q8" s="16">
        <f>IFERROR(F8/E8,0)</f>
        <v>0.9717314487632509</v>
      </c>
      <c r="R8" s="16">
        <f>+IFERROR(M8/E8,0)</f>
        <v>0.37455830388692579</v>
      </c>
      <c r="S8" s="14"/>
    </row>
    <row r="9" spans="2:19" ht="15" customHeight="1" x14ac:dyDescent="0.25">
      <c r="B9" s="7" t="s">
        <v>28</v>
      </c>
      <c r="C9" s="7" t="s">
        <v>29</v>
      </c>
      <c r="D9" s="7" t="s">
        <v>30</v>
      </c>
      <c r="E9" s="8">
        <v>1600</v>
      </c>
      <c r="F9" s="8">
        <v>800</v>
      </c>
      <c r="G9" s="8">
        <v>93</v>
      </c>
      <c r="H9" s="8">
        <v>512</v>
      </c>
      <c r="I9" s="8">
        <v>0</v>
      </c>
      <c r="J9" s="8">
        <v>0</v>
      </c>
      <c r="K9" s="8">
        <v>0</v>
      </c>
      <c r="L9" s="8">
        <v>0</v>
      </c>
      <c r="M9" s="8">
        <f t="shared" ref="M9:M17" si="3">G9+H9+I9+J9+K9+L9</f>
        <v>605</v>
      </c>
      <c r="N9" s="8">
        <v>0</v>
      </c>
      <c r="O9" s="8">
        <v>0</v>
      </c>
      <c r="P9" s="8">
        <f>M9+N9+O9</f>
        <v>605</v>
      </c>
      <c r="Q9" s="12">
        <f>F9/E9</f>
        <v>0.5</v>
      </c>
      <c r="R9" s="12">
        <f>M9/E9</f>
        <v>0.37812499999999999</v>
      </c>
      <c r="S9" s="8" t="s">
        <v>31</v>
      </c>
    </row>
    <row r="10" spans="2:19" ht="15" customHeight="1" x14ac:dyDescent="0.25">
      <c r="B10" s="7" t="s">
        <v>28</v>
      </c>
      <c r="C10" s="7" t="s">
        <v>29</v>
      </c>
      <c r="D10" s="7" t="s">
        <v>32</v>
      </c>
      <c r="E10" s="8">
        <v>900</v>
      </c>
      <c r="F10" s="8">
        <v>450</v>
      </c>
      <c r="G10" s="8">
        <v>23</v>
      </c>
      <c r="H10" s="8">
        <v>298</v>
      </c>
      <c r="I10" s="8">
        <v>0</v>
      </c>
      <c r="J10" s="8">
        <v>0</v>
      </c>
      <c r="K10" s="8">
        <v>0</v>
      </c>
      <c r="L10" s="8">
        <v>0</v>
      </c>
      <c r="M10" s="8">
        <f t="shared" si="3"/>
        <v>321</v>
      </c>
      <c r="N10" s="8"/>
      <c r="O10" s="8"/>
      <c r="P10" s="8">
        <f t="shared" ref="P10:P13" si="4">M10+N10+O10</f>
        <v>321</v>
      </c>
      <c r="Q10" s="12">
        <f t="shared" ref="Q10:Q13" si="5">F10/E10</f>
        <v>0.5</v>
      </c>
      <c r="R10" s="12">
        <f t="shared" ref="R10:R13" si="6">M10/E10</f>
        <v>0.35666666666666669</v>
      </c>
      <c r="S10" s="8"/>
    </row>
    <row r="11" spans="2:19" ht="15" customHeight="1" x14ac:dyDescent="0.25">
      <c r="B11" s="7" t="s">
        <v>28</v>
      </c>
      <c r="C11" s="7" t="s">
        <v>29</v>
      </c>
      <c r="D11" s="7" t="s">
        <v>33</v>
      </c>
      <c r="E11" s="8">
        <v>450</v>
      </c>
      <c r="F11" s="8">
        <v>230</v>
      </c>
      <c r="G11" s="8">
        <v>44</v>
      </c>
      <c r="H11" s="8">
        <v>453</v>
      </c>
      <c r="I11" s="8">
        <v>0</v>
      </c>
      <c r="J11" s="8">
        <v>0</v>
      </c>
      <c r="K11" s="8">
        <v>0</v>
      </c>
      <c r="L11" s="8">
        <v>0</v>
      </c>
      <c r="M11" s="8">
        <f t="shared" si="3"/>
        <v>497</v>
      </c>
      <c r="N11" s="8"/>
      <c r="O11" s="8"/>
      <c r="P11" s="8">
        <f t="shared" si="4"/>
        <v>497</v>
      </c>
      <c r="Q11" s="12">
        <f t="shared" si="5"/>
        <v>0.51111111111111107</v>
      </c>
      <c r="R11" s="12">
        <f t="shared" si="6"/>
        <v>1.1044444444444443</v>
      </c>
      <c r="S11" s="8"/>
    </row>
    <row r="12" spans="2:19" ht="15" customHeight="1" x14ac:dyDescent="0.25">
      <c r="B12" s="7" t="s">
        <v>28</v>
      </c>
      <c r="C12" s="7" t="s">
        <v>29</v>
      </c>
      <c r="D12" s="7" t="s">
        <v>34</v>
      </c>
      <c r="E12" s="8">
        <v>450</v>
      </c>
      <c r="F12" s="8">
        <v>300</v>
      </c>
      <c r="G12" s="8">
        <v>476</v>
      </c>
      <c r="H12" s="8">
        <v>476</v>
      </c>
      <c r="I12" s="8">
        <v>22</v>
      </c>
      <c r="J12" s="8">
        <v>0</v>
      </c>
      <c r="K12" s="8">
        <v>0</v>
      </c>
      <c r="L12" s="8">
        <v>0</v>
      </c>
      <c r="M12" s="8">
        <f t="shared" si="3"/>
        <v>974</v>
      </c>
      <c r="N12" s="8"/>
      <c r="O12" s="8"/>
      <c r="P12" s="8">
        <f t="shared" si="4"/>
        <v>974</v>
      </c>
      <c r="Q12" s="12">
        <f t="shared" si="5"/>
        <v>0.66666666666666663</v>
      </c>
      <c r="R12" s="12">
        <f t="shared" si="6"/>
        <v>2.1644444444444444</v>
      </c>
      <c r="S12" s="8"/>
    </row>
    <row r="13" spans="2:19" ht="15" customHeight="1" x14ac:dyDescent="0.25">
      <c r="B13" s="7" t="s">
        <v>28</v>
      </c>
      <c r="C13" s="7" t="s">
        <v>29</v>
      </c>
      <c r="D13" s="7" t="s">
        <v>35</v>
      </c>
      <c r="E13" s="8">
        <v>800</v>
      </c>
      <c r="F13" s="8">
        <v>600</v>
      </c>
      <c r="G13" s="8">
        <v>28</v>
      </c>
      <c r="H13" s="8">
        <v>370</v>
      </c>
      <c r="I13" s="8">
        <v>8</v>
      </c>
      <c r="J13" s="8">
        <v>0</v>
      </c>
      <c r="K13" s="8">
        <v>0</v>
      </c>
      <c r="L13" s="8">
        <v>0</v>
      </c>
      <c r="M13" s="8">
        <f t="shared" si="3"/>
        <v>406</v>
      </c>
      <c r="N13" s="8"/>
      <c r="O13" s="8"/>
      <c r="P13" s="8">
        <f t="shared" si="4"/>
        <v>406</v>
      </c>
      <c r="Q13" s="12">
        <f t="shared" si="5"/>
        <v>0.75</v>
      </c>
      <c r="R13" s="12">
        <f t="shared" si="6"/>
        <v>0.50749999999999995</v>
      </c>
      <c r="S13" s="8"/>
    </row>
    <row r="14" spans="2:19" ht="18.75" customHeight="1" x14ac:dyDescent="0.25">
      <c r="B14" s="23" t="s">
        <v>23</v>
      </c>
      <c r="C14" s="24"/>
      <c r="D14" s="24"/>
      <c r="E14" s="25">
        <f>+SUM(E9:E13)</f>
        <v>4200</v>
      </c>
      <c r="F14" s="25">
        <f t="shared" ref="F14:P14" si="7">+SUM(F9:F13)</f>
        <v>2380</v>
      </c>
      <c r="G14" s="25">
        <f t="shared" si="7"/>
        <v>664</v>
      </c>
      <c r="H14" s="25">
        <f t="shared" si="7"/>
        <v>2109</v>
      </c>
      <c r="I14" s="25">
        <f t="shared" si="7"/>
        <v>30</v>
      </c>
      <c r="J14" s="25">
        <f t="shared" si="7"/>
        <v>0</v>
      </c>
      <c r="K14" s="25">
        <f t="shared" si="7"/>
        <v>0</v>
      </c>
      <c r="L14" s="25">
        <f t="shared" si="7"/>
        <v>0</v>
      </c>
      <c r="M14" s="25">
        <f t="shared" si="7"/>
        <v>2803</v>
      </c>
      <c r="N14" s="25">
        <f t="shared" si="7"/>
        <v>0</v>
      </c>
      <c r="O14" s="25">
        <f t="shared" si="7"/>
        <v>0</v>
      </c>
      <c r="P14" s="25">
        <f t="shared" si="7"/>
        <v>2803</v>
      </c>
      <c r="Q14" s="26">
        <f>IFERROR(F14/E14,0)</f>
        <v>0.56666666666666665</v>
      </c>
      <c r="R14" s="26">
        <f>+IFERROR(M14/E14,0)</f>
        <v>0.66738095238095241</v>
      </c>
      <c r="S14" s="24"/>
    </row>
    <row r="15" spans="2:19" ht="15" customHeight="1" x14ac:dyDescent="0.25">
      <c r="B15" s="7" t="s">
        <v>36</v>
      </c>
      <c r="C15" s="7" t="s">
        <v>37</v>
      </c>
      <c r="D15" s="7" t="s">
        <v>38</v>
      </c>
      <c r="E15" s="8">
        <v>2139</v>
      </c>
      <c r="F15" s="8">
        <v>2139</v>
      </c>
      <c r="G15" s="8">
        <v>957</v>
      </c>
      <c r="H15" s="8">
        <v>340</v>
      </c>
      <c r="I15" s="8">
        <v>1</v>
      </c>
      <c r="J15" s="8">
        <v>0</v>
      </c>
      <c r="K15" s="9">
        <v>0</v>
      </c>
      <c r="L15" s="9">
        <v>0</v>
      </c>
      <c r="M15" s="10">
        <f t="shared" si="3"/>
        <v>1298</v>
      </c>
      <c r="N15" s="9">
        <v>0</v>
      </c>
      <c r="O15" s="9">
        <v>0</v>
      </c>
      <c r="P15" s="11">
        <f>M15+N15+O15</f>
        <v>1298</v>
      </c>
      <c r="Q15" s="12">
        <f>F15/E15</f>
        <v>1</v>
      </c>
      <c r="R15" s="12">
        <f>M15/E15</f>
        <v>0.60682561944834035</v>
      </c>
      <c r="S15" s="27" t="s">
        <v>39</v>
      </c>
    </row>
    <row r="16" spans="2:19" ht="15" customHeight="1" x14ac:dyDescent="0.25">
      <c r="B16" s="7" t="s">
        <v>36</v>
      </c>
      <c r="C16" s="7" t="s">
        <v>37</v>
      </c>
      <c r="D16" s="7" t="s">
        <v>40</v>
      </c>
      <c r="E16" s="8">
        <v>2206</v>
      </c>
      <c r="F16" s="8">
        <v>2206</v>
      </c>
      <c r="G16" s="8">
        <v>1176</v>
      </c>
      <c r="H16" s="8">
        <v>402</v>
      </c>
      <c r="I16" s="8">
        <v>7</v>
      </c>
      <c r="J16" s="8">
        <v>0</v>
      </c>
      <c r="K16" s="9">
        <v>0</v>
      </c>
      <c r="L16" s="9">
        <v>0</v>
      </c>
      <c r="M16" s="10">
        <f t="shared" si="3"/>
        <v>1585</v>
      </c>
      <c r="N16" s="9">
        <v>1</v>
      </c>
      <c r="O16" s="9">
        <v>0</v>
      </c>
      <c r="P16" s="11">
        <f t="shared" ref="P16:P17" si="8">M16+N16+O16</f>
        <v>1586</v>
      </c>
      <c r="Q16" s="12">
        <f t="shared" ref="Q16:Q17" si="9">F16/E16</f>
        <v>1</v>
      </c>
      <c r="R16" s="12">
        <f t="shared" ref="R16:R17" si="10">M16/E16</f>
        <v>0.7184950135992747</v>
      </c>
      <c r="S16" s="27" t="s">
        <v>31</v>
      </c>
    </row>
    <row r="17" spans="2:19" ht="15" customHeight="1" x14ac:dyDescent="0.25">
      <c r="B17" s="7" t="s">
        <v>36</v>
      </c>
      <c r="C17" s="7" t="s">
        <v>37</v>
      </c>
      <c r="D17" s="7" t="s">
        <v>41</v>
      </c>
      <c r="E17" s="8">
        <v>729</v>
      </c>
      <c r="F17" s="8">
        <v>729</v>
      </c>
      <c r="G17" s="8">
        <v>664</v>
      </c>
      <c r="H17" s="8">
        <v>1</v>
      </c>
      <c r="I17" s="8">
        <v>0</v>
      </c>
      <c r="J17" s="8">
        <v>0</v>
      </c>
      <c r="K17" s="9">
        <v>0</v>
      </c>
      <c r="L17" s="9">
        <v>0</v>
      </c>
      <c r="M17" s="10">
        <f t="shared" si="3"/>
        <v>665</v>
      </c>
      <c r="N17" s="9">
        <v>0</v>
      </c>
      <c r="O17" s="9">
        <v>0</v>
      </c>
      <c r="P17" s="11">
        <f t="shared" si="8"/>
        <v>665</v>
      </c>
      <c r="Q17" s="12">
        <f t="shared" si="9"/>
        <v>1</v>
      </c>
      <c r="R17" s="12">
        <f t="shared" si="10"/>
        <v>0.91220850480109739</v>
      </c>
      <c r="S17" s="7" t="s">
        <v>42</v>
      </c>
    </row>
    <row r="18" spans="2:19" ht="18.75" customHeight="1" x14ac:dyDescent="0.25">
      <c r="B18" s="13" t="s">
        <v>23</v>
      </c>
      <c r="C18" s="14"/>
      <c r="D18" s="14"/>
      <c r="E18" s="15">
        <f t="shared" ref="E18:P18" si="11">+SUM(E15:E17)</f>
        <v>5074</v>
      </c>
      <c r="F18" s="15">
        <f t="shared" si="11"/>
        <v>5074</v>
      </c>
      <c r="G18" s="15">
        <f t="shared" si="11"/>
        <v>2797</v>
      </c>
      <c r="H18" s="15">
        <f t="shared" si="11"/>
        <v>743</v>
      </c>
      <c r="I18" s="15">
        <f t="shared" si="11"/>
        <v>8</v>
      </c>
      <c r="J18" s="15">
        <f t="shared" si="11"/>
        <v>0</v>
      </c>
      <c r="K18" s="15">
        <f t="shared" si="11"/>
        <v>0</v>
      </c>
      <c r="L18" s="15">
        <f t="shared" si="11"/>
        <v>0</v>
      </c>
      <c r="M18" s="15">
        <f t="shared" si="11"/>
        <v>3548</v>
      </c>
      <c r="N18" s="15">
        <f t="shared" si="11"/>
        <v>1</v>
      </c>
      <c r="O18" s="15">
        <f t="shared" si="11"/>
        <v>0</v>
      </c>
      <c r="P18" s="15">
        <f t="shared" si="11"/>
        <v>3549</v>
      </c>
      <c r="Q18" s="26">
        <f>IFERROR(F18/E18,0)</f>
        <v>1</v>
      </c>
      <c r="R18" s="26">
        <f>+IFERROR(M18/E18,0)</f>
        <v>0.69925108395743008</v>
      </c>
      <c r="S18" s="14"/>
    </row>
    <row r="19" spans="2:19" ht="15" customHeight="1" x14ac:dyDescent="0.25">
      <c r="B19" s="7" t="s">
        <v>43</v>
      </c>
      <c r="C19" s="28" t="s">
        <v>44</v>
      </c>
      <c r="D19" s="29" t="s">
        <v>45</v>
      </c>
      <c r="E19" s="8">
        <v>1310</v>
      </c>
      <c r="F19" s="8">
        <v>1302</v>
      </c>
      <c r="G19" s="8">
        <v>750</v>
      </c>
      <c r="H19" s="8">
        <v>552</v>
      </c>
      <c r="I19" s="8"/>
      <c r="J19" s="8"/>
      <c r="K19" s="9"/>
      <c r="L19" s="9"/>
      <c r="M19" s="10">
        <f>G19+H19+I19+J19+K19+L19</f>
        <v>1302</v>
      </c>
      <c r="N19" s="9"/>
      <c r="O19" s="9"/>
      <c r="P19" s="11">
        <f>N19+O19+M19</f>
        <v>1302</v>
      </c>
      <c r="Q19" s="30">
        <v>0.98615384615384616</v>
      </c>
      <c r="R19" s="12">
        <v>0.98615384615384616</v>
      </c>
      <c r="S19" s="8"/>
    </row>
    <row r="20" spans="2:19" ht="15" customHeight="1" x14ac:dyDescent="0.25">
      <c r="B20" s="7" t="s">
        <v>43</v>
      </c>
      <c r="C20" s="7" t="s">
        <v>44</v>
      </c>
      <c r="D20" s="7" t="s">
        <v>46</v>
      </c>
      <c r="E20" s="8">
        <v>162</v>
      </c>
      <c r="F20" s="8">
        <v>162</v>
      </c>
      <c r="G20" s="8">
        <v>47</v>
      </c>
      <c r="H20" s="8">
        <v>115</v>
      </c>
      <c r="I20" s="8"/>
      <c r="J20" s="8"/>
      <c r="K20" s="9"/>
      <c r="L20" s="9"/>
      <c r="M20" s="10">
        <f t="shared" ref="M20:M24" si="12">G20+H20+I20+J20+K20+L20</f>
        <v>162</v>
      </c>
      <c r="N20" s="9"/>
      <c r="O20" s="9"/>
      <c r="P20" s="11">
        <f t="shared" ref="P20:P24" si="13">N20+O20+M20</f>
        <v>162</v>
      </c>
      <c r="Q20" s="30">
        <v>1</v>
      </c>
      <c r="R20" s="12">
        <v>1</v>
      </c>
      <c r="S20" s="8"/>
    </row>
    <row r="21" spans="2:19" ht="15" customHeight="1" x14ac:dyDescent="0.25">
      <c r="B21" s="7" t="s">
        <v>43</v>
      </c>
      <c r="C21" s="7" t="s">
        <v>44</v>
      </c>
      <c r="D21" s="7" t="s">
        <v>47</v>
      </c>
      <c r="E21" s="8">
        <v>675</v>
      </c>
      <c r="F21" s="8">
        <v>672</v>
      </c>
      <c r="G21" s="8">
        <v>208</v>
      </c>
      <c r="H21" s="8">
        <v>464</v>
      </c>
      <c r="I21" s="8"/>
      <c r="J21" s="8"/>
      <c r="K21" s="9"/>
      <c r="L21" s="9"/>
      <c r="M21" s="10">
        <f t="shared" si="12"/>
        <v>672</v>
      </c>
      <c r="N21" s="9"/>
      <c r="O21" s="9"/>
      <c r="P21" s="11">
        <f t="shared" si="13"/>
        <v>672</v>
      </c>
      <c r="Q21" s="30">
        <v>1</v>
      </c>
      <c r="R21" s="12">
        <v>1</v>
      </c>
      <c r="S21" s="8"/>
    </row>
    <row r="22" spans="2:19" ht="15" customHeight="1" x14ac:dyDescent="0.25">
      <c r="B22" s="7" t="s">
        <v>43</v>
      </c>
      <c r="C22" s="7" t="s">
        <v>44</v>
      </c>
      <c r="D22" s="7" t="s">
        <v>48</v>
      </c>
      <c r="E22" s="8">
        <v>1300</v>
      </c>
      <c r="F22" s="8">
        <v>1265</v>
      </c>
      <c r="G22" s="8">
        <v>652</v>
      </c>
      <c r="H22" s="8">
        <v>613</v>
      </c>
      <c r="I22" s="8"/>
      <c r="J22" s="8"/>
      <c r="K22" s="9"/>
      <c r="L22" s="9"/>
      <c r="M22" s="10">
        <f t="shared" si="12"/>
        <v>1265</v>
      </c>
      <c r="N22" s="9"/>
      <c r="O22" s="9"/>
      <c r="P22" s="11">
        <f t="shared" si="13"/>
        <v>1265</v>
      </c>
      <c r="Q22" s="30">
        <v>1</v>
      </c>
      <c r="R22" s="12">
        <v>1</v>
      </c>
      <c r="S22" s="8"/>
    </row>
    <row r="23" spans="2:19" ht="15" customHeight="1" x14ac:dyDescent="0.25">
      <c r="B23" s="7" t="s">
        <v>43</v>
      </c>
      <c r="C23" s="7" t="s">
        <v>44</v>
      </c>
      <c r="D23" s="7" t="s">
        <v>49</v>
      </c>
      <c r="E23" s="8">
        <v>150</v>
      </c>
      <c r="F23" s="8">
        <v>147</v>
      </c>
      <c r="G23" s="8">
        <v>16</v>
      </c>
      <c r="H23" s="8">
        <v>131</v>
      </c>
      <c r="I23" s="8"/>
      <c r="J23" s="8"/>
      <c r="K23" s="9"/>
      <c r="L23" s="9"/>
      <c r="M23" s="10">
        <f t="shared" si="12"/>
        <v>147</v>
      </c>
      <c r="N23" s="9"/>
      <c r="O23" s="9"/>
      <c r="P23" s="11">
        <f t="shared" si="13"/>
        <v>147</v>
      </c>
      <c r="Q23" s="30">
        <v>0.97931034482758617</v>
      </c>
      <c r="R23" s="12">
        <v>0.97931034482758617</v>
      </c>
      <c r="S23" s="8"/>
    </row>
    <row r="24" spans="2:19" ht="15" customHeight="1" x14ac:dyDescent="0.25">
      <c r="B24" s="7" t="s">
        <v>43</v>
      </c>
      <c r="C24" s="7" t="s">
        <v>29</v>
      </c>
      <c r="D24" s="7" t="s">
        <v>50</v>
      </c>
      <c r="E24" s="7">
        <v>1880</v>
      </c>
      <c r="F24" s="7">
        <v>1855</v>
      </c>
      <c r="G24" s="7">
        <v>861</v>
      </c>
      <c r="H24" s="7">
        <v>994</v>
      </c>
      <c r="I24" s="7"/>
      <c r="J24" s="7"/>
      <c r="K24" s="7"/>
      <c r="L24" s="7"/>
      <c r="M24" s="10">
        <f t="shared" si="12"/>
        <v>1855</v>
      </c>
      <c r="N24" s="7"/>
      <c r="O24" s="7"/>
      <c r="P24" s="11">
        <f t="shared" si="13"/>
        <v>1855</v>
      </c>
      <c r="Q24" s="30">
        <v>0.59042553191489366</v>
      </c>
      <c r="R24" s="12">
        <v>0.59042553191489366</v>
      </c>
    </row>
    <row r="25" spans="2:19" ht="18.75" customHeight="1" x14ac:dyDescent="0.25">
      <c r="B25" s="13" t="s">
        <v>23</v>
      </c>
      <c r="C25" s="14"/>
      <c r="D25" s="14"/>
      <c r="E25" s="15">
        <f>+SUM(E19:E24)</f>
        <v>5477</v>
      </c>
      <c r="F25" s="15">
        <f t="shared" ref="F25:P25" si="14">+SUM(F19:F24)</f>
        <v>5403</v>
      </c>
      <c r="G25" s="15">
        <f t="shared" si="14"/>
        <v>2534</v>
      </c>
      <c r="H25" s="15">
        <f t="shared" si="14"/>
        <v>2869</v>
      </c>
      <c r="I25" s="15">
        <f t="shared" si="14"/>
        <v>0</v>
      </c>
      <c r="J25" s="15">
        <f t="shared" si="14"/>
        <v>0</v>
      </c>
      <c r="K25" s="15">
        <f t="shared" si="14"/>
        <v>0</v>
      </c>
      <c r="L25" s="15">
        <f t="shared" si="14"/>
        <v>0</v>
      </c>
      <c r="M25" s="15">
        <f t="shared" si="14"/>
        <v>5403</v>
      </c>
      <c r="N25" s="15">
        <f t="shared" si="14"/>
        <v>0</v>
      </c>
      <c r="O25" s="15">
        <f t="shared" si="14"/>
        <v>0</v>
      </c>
      <c r="P25" s="15">
        <f t="shared" si="14"/>
        <v>5403</v>
      </c>
      <c r="Q25" s="26">
        <f>IFERROR(F25/E25,0)</f>
        <v>0.98648895380682855</v>
      </c>
      <c r="R25" s="26">
        <f>+IFERROR(M25/E25,0)</f>
        <v>0.98648895380682855</v>
      </c>
      <c r="S25" s="14"/>
    </row>
    <row r="26" spans="2:19" ht="32.25" customHeight="1" x14ac:dyDescent="0.25">
      <c r="B26" s="6" t="s">
        <v>51</v>
      </c>
      <c r="C26" s="27" t="s">
        <v>52</v>
      </c>
      <c r="D26" s="27" t="s">
        <v>53</v>
      </c>
      <c r="E26" s="31">
        <v>1553</v>
      </c>
      <c r="F26" s="31">
        <v>867</v>
      </c>
      <c r="G26" s="32">
        <v>867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867</v>
      </c>
      <c r="N26" s="31">
        <v>1</v>
      </c>
      <c r="O26" s="31">
        <v>0</v>
      </c>
      <c r="P26" s="31">
        <v>868</v>
      </c>
      <c r="Q26" s="33">
        <v>0.55827430779137155</v>
      </c>
      <c r="R26" s="33">
        <v>0.55827430779137155</v>
      </c>
      <c r="S26" s="6" t="s">
        <v>54</v>
      </c>
    </row>
    <row r="27" spans="2:19" ht="30.75" customHeight="1" x14ac:dyDescent="0.25">
      <c r="B27" s="6" t="s">
        <v>51</v>
      </c>
      <c r="C27" s="27" t="s">
        <v>52</v>
      </c>
      <c r="D27" s="27" t="s">
        <v>55</v>
      </c>
      <c r="E27" s="31">
        <v>3250</v>
      </c>
      <c r="F27" s="31">
        <v>685</v>
      </c>
      <c r="G27" s="32">
        <v>685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685</v>
      </c>
      <c r="N27" s="31">
        <v>0</v>
      </c>
      <c r="O27" s="31">
        <v>0</v>
      </c>
      <c r="P27" s="31">
        <v>685</v>
      </c>
      <c r="Q27" s="33">
        <v>0.21076923076923076</v>
      </c>
      <c r="R27" s="33">
        <v>0.21076923076923076</v>
      </c>
      <c r="S27" s="6" t="s">
        <v>56</v>
      </c>
    </row>
    <row r="28" spans="2:19" ht="18.75" customHeight="1" x14ac:dyDescent="0.25">
      <c r="B28" s="13" t="s">
        <v>23</v>
      </c>
      <c r="C28" s="14"/>
      <c r="D28" s="14"/>
      <c r="E28" s="15">
        <f>+SUM(E26:E27)</f>
        <v>4803</v>
      </c>
      <c r="F28" s="15">
        <f t="shared" ref="F28:P28" si="15">+SUM(F26:F27)</f>
        <v>1552</v>
      </c>
      <c r="G28" s="15">
        <f t="shared" si="15"/>
        <v>1552</v>
      </c>
      <c r="H28" s="15">
        <f t="shared" si="15"/>
        <v>0</v>
      </c>
      <c r="I28" s="15">
        <f t="shared" si="15"/>
        <v>0</v>
      </c>
      <c r="J28" s="15">
        <f t="shared" si="15"/>
        <v>0</v>
      </c>
      <c r="K28" s="15">
        <f t="shared" si="15"/>
        <v>0</v>
      </c>
      <c r="L28" s="15">
        <f t="shared" si="15"/>
        <v>0</v>
      </c>
      <c r="M28" s="15">
        <f t="shared" si="15"/>
        <v>1552</v>
      </c>
      <c r="N28" s="15">
        <f t="shared" si="15"/>
        <v>1</v>
      </c>
      <c r="O28" s="15">
        <f t="shared" si="15"/>
        <v>0</v>
      </c>
      <c r="P28" s="15">
        <f t="shared" si="15"/>
        <v>1553</v>
      </c>
      <c r="Q28" s="26">
        <v>0.98648895380682855</v>
      </c>
      <c r="R28" s="26">
        <v>0.98648895380682855</v>
      </c>
      <c r="S28" s="14"/>
    </row>
    <row r="29" spans="2:19" ht="15" customHeight="1" x14ac:dyDescent="0.25">
      <c r="B29" s="34" t="s">
        <v>57</v>
      </c>
      <c r="C29" s="7" t="s">
        <v>44</v>
      </c>
      <c r="D29" s="7" t="s">
        <v>58</v>
      </c>
      <c r="E29" s="35">
        <v>180</v>
      </c>
      <c r="F29" s="36">
        <v>150</v>
      </c>
      <c r="G29" s="37">
        <v>12</v>
      </c>
      <c r="H29" s="36">
        <v>136</v>
      </c>
      <c r="I29" s="36">
        <v>6</v>
      </c>
      <c r="J29" s="36">
        <v>0</v>
      </c>
      <c r="K29" s="36">
        <v>0</v>
      </c>
      <c r="L29" s="36">
        <v>0</v>
      </c>
      <c r="M29" s="10">
        <f>G29+H29+I29+J29+K29+L29</f>
        <v>154</v>
      </c>
      <c r="N29" s="36">
        <v>0</v>
      </c>
      <c r="O29" s="36">
        <v>0</v>
      </c>
      <c r="P29" s="35">
        <f>M29+N29+O30</f>
        <v>154</v>
      </c>
      <c r="Q29" s="38">
        <f>F29/E29</f>
        <v>0.83333333333333337</v>
      </c>
      <c r="R29" s="38">
        <f>M29/E29</f>
        <v>0.85555555555555551</v>
      </c>
      <c r="S29" s="7" t="s">
        <v>59</v>
      </c>
    </row>
    <row r="30" spans="2:19" ht="15" customHeight="1" x14ac:dyDescent="0.25">
      <c r="B30" s="7" t="s">
        <v>57</v>
      </c>
      <c r="C30" s="7" t="s">
        <v>44</v>
      </c>
      <c r="D30" s="7" t="s">
        <v>60</v>
      </c>
      <c r="E30" s="35">
        <v>850</v>
      </c>
      <c r="F30" s="36">
        <v>700</v>
      </c>
      <c r="G30" s="37">
        <v>5</v>
      </c>
      <c r="H30" s="36">
        <v>238</v>
      </c>
      <c r="I30" s="36">
        <v>1</v>
      </c>
      <c r="J30" s="36">
        <v>0</v>
      </c>
      <c r="K30" s="36">
        <v>0</v>
      </c>
      <c r="L30" s="36">
        <v>0</v>
      </c>
      <c r="M30" s="10">
        <f t="shared" ref="M30:M56" si="16">G30+H30+I30+J30+K30+L30</f>
        <v>244</v>
      </c>
      <c r="N30" s="36">
        <v>0</v>
      </c>
      <c r="O30" s="36">
        <v>0</v>
      </c>
      <c r="P30" s="35">
        <f t="shared" ref="P30:P56" si="17">M30+N30+O31</f>
        <v>244</v>
      </c>
      <c r="Q30" s="38">
        <f t="shared" ref="Q30:Q56" si="18">F30/E30</f>
        <v>0.82352941176470584</v>
      </c>
      <c r="R30" s="38">
        <f t="shared" ref="R30:R56" si="19">M30/E30</f>
        <v>0.28705882352941176</v>
      </c>
      <c r="S30" s="7" t="s">
        <v>61</v>
      </c>
    </row>
    <row r="31" spans="2:19" ht="15" customHeight="1" x14ac:dyDescent="0.25">
      <c r="B31" s="7" t="s">
        <v>57</v>
      </c>
      <c r="C31" s="7" t="s">
        <v>44</v>
      </c>
      <c r="D31" s="7" t="s">
        <v>62</v>
      </c>
      <c r="E31" s="35">
        <v>400</v>
      </c>
      <c r="F31" s="36">
        <v>400</v>
      </c>
      <c r="G31" s="37">
        <v>65</v>
      </c>
      <c r="H31" s="36">
        <v>290</v>
      </c>
      <c r="I31" s="36">
        <v>0</v>
      </c>
      <c r="J31" s="36">
        <v>0</v>
      </c>
      <c r="K31" s="36">
        <v>0</v>
      </c>
      <c r="L31" s="36">
        <v>0</v>
      </c>
      <c r="M31" s="10">
        <f t="shared" si="16"/>
        <v>355</v>
      </c>
      <c r="N31" s="36">
        <v>0</v>
      </c>
      <c r="O31" s="36">
        <v>0</v>
      </c>
      <c r="P31" s="35">
        <f t="shared" si="17"/>
        <v>355</v>
      </c>
      <c r="Q31" s="38">
        <f t="shared" si="18"/>
        <v>1</v>
      </c>
      <c r="R31" s="38">
        <f t="shared" si="19"/>
        <v>0.88749999999999996</v>
      </c>
      <c r="S31" s="7"/>
    </row>
    <row r="32" spans="2:19" ht="15" customHeight="1" x14ac:dyDescent="0.25">
      <c r="B32" s="7" t="s">
        <v>57</v>
      </c>
      <c r="C32" s="7" t="s">
        <v>44</v>
      </c>
      <c r="D32" s="7" t="s">
        <v>63</v>
      </c>
      <c r="E32" s="35">
        <v>1600</v>
      </c>
      <c r="F32" s="36">
        <v>1200</v>
      </c>
      <c r="G32" s="37">
        <v>106</v>
      </c>
      <c r="H32" s="36">
        <v>262</v>
      </c>
      <c r="I32" s="36">
        <v>0</v>
      </c>
      <c r="J32" s="36">
        <v>0</v>
      </c>
      <c r="K32" s="36">
        <v>0</v>
      </c>
      <c r="L32" s="36">
        <v>0</v>
      </c>
      <c r="M32" s="10">
        <f t="shared" si="16"/>
        <v>368</v>
      </c>
      <c r="N32" s="36">
        <v>0</v>
      </c>
      <c r="O32" s="36">
        <v>0</v>
      </c>
      <c r="P32" s="35">
        <f t="shared" si="17"/>
        <v>368</v>
      </c>
      <c r="Q32" s="38">
        <f t="shared" si="18"/>
        <v>0.75</v>
      </c>
      <c r="R32" s="38">
        <f t="shared" si="19"/>
        <v>0.23</v>
      </c>
      <c r="S32" s="7" t="s">
        <v>59</v>
      </c>
    </row>
    <row r="33" spans="2:19" ht="15" customHeight="1" x14ac:dyDescent="0.25">
      <c r="B33" s="7" t="s">
        <v>57</v>
      </c>
      <c r="C33" s="7" t="s">
        <v>44</v>
      </c>
      <c r="D33" s="7" t="s">
        <v>64</v>
      </c>
      <c r="E33" s="35">
        <v>700</v>
      </c>
      <c r="F33" s="36">
        <v>700</v>
      </c>
      <c r="G33" s="37">
        <v>237</v>
      </c>
      <c r="H33" s="36">
        <v>147</v>
      </c>
      <c r="I33" s="36">
        <v>11</v>
      </c>
      <c r="J33" s="36">
        <v>6</v>
      </c>
      <c r="K33" s="36">
        <v>0</v>
      </c>
      <c r="L33" s="36">
        <v>0</v>
      </c>
      <c r="M33" s="10">
        <f t="shared" si="16"/>
        <v>401</v>
      </c>
      <c r="N33" s="36">
        <v>0</v>
      </c>
      <c r="O33" s="36">
        <v>0</v>
      </c>
      <c r="P33" s="35">
        <f t="shared" si="17"/>
        <v>401</v>
      </c>
      <c r="Q33" s="38">
        <f t="shared" si="18"/>
        <v>1</v>
      </c>
      <c r="R33" s="38">
        <f t="shared" si="19"/>
        <v>0.57285714285714284</v>
      </c>
      <c r="S33" s="7" t="s">
        <v>59</v>
      </c>
    </row>
    <row r="34" spans="2:19" ht="15" customHeight="1" x14ac:dyDescent="0.25">
      <c r="B34" s="7" t="s">
        <v>57</v>
      </c>
      <c r="C34" s="7" t="s">
        <v>44</v>
      </c>
      <c r="D34" s="7" t="s">
        <v>65</v>
      </c>
      <c r="E34" s="35">
        <v>726</v>
      </c>
      <c r="F34" s="36">
        <v>726</v>
      </c>
      <c r="G34" s="39">
        <v>108</v>
      </c>
      <c r="H34" s="40">
        <v>465</v>
      </c>
      <c r="I34" s="40">
        <v>38</v>
      </c>
      <c r="J34" s="40">
        <v>0</v>
      </c>
      <c r="K34" s="36">
        <v>0</v>
      </c>
      <c r="L34" s="36">
        <v>0</v>
      </c>
      <c r="M34" s="10">
        <f t="shared" si="16"/>
        <v>611</v>
      </c>
      <c r="N34" s="36">
        <v>0</v>
      </c>
      <c r="O34" s="36">
        <v>0</v>
      </c>
      <c r="P34" s="35">
        <f t="shared" si="17"/>
        <v>611</v>
      </c>
      <c r="Q34" s="38">
        <f t="shared" si="18"/>
        <v>1</v>
      </c>
      <c r="R34" s="38">
        <f t="shared" si="19"/>
        <v>0.8415977961432507</v>
      </c>
      <c r="S34" s="7" t="s">
        <v>59</v>
      </c>
    </row>
    <row r="35" spans="2:19" ht="15" customHeight="1" x14ac:dyDescent="0.25">
      <c r="B35" s="7" t="s">
        <v>57</v>
      </c>
      <c r="C35" s="7" t="s">
        <v>44</v>
      </c>
      <c r="D35" s="7" t="s">
        <v>66</v>
      </c>
      <c r="E35" s="35">
        <v>450</v>
      </c>
      <c r="F35" s="36">
        <v>450</v>
      </c>
      <c r="G35" s="37">
        <v>15</v>
      </c>
      <c r="H35" s="36">
        <v>410</v>
      </c>
      <c r="I35" s="36">
        <v>1</v>
      </c>
      <c r="J35" s="36">
        <v>1</v>
      </c>
      <c r="K35" s="36">
        <v>0</v>
      </c>
      <c r="L35" s="36">
        <v>0</v>
      </c>
      <c r="M35" s="10">
        <f t="shared" si="16"/>
        <v>427</v>
      </c>
      <c r="N35" s="36">
        <v>0</v>
      </c>
      <c r="O35" s="36">
        <v>0</v>
      </c>
      <c r="P35" s="35">
        <f t="shared" si="17"/>
        <v>427</v>
      </c>
      <c r="Q35" s="38">
        <f t="shared" si="18"/>
        <v>1</v>
      </c>
      <c r="R35" s="38">
        <f t="shared" si="19"/>
        <v>0.94888888888888889</v>
      </c>
      <c r="S35" s="7"/>
    </row>
    <row r="36" spans="2:19" ht="15" customHeight="1" x14ac:dyDescent="0.25">
      <c r="B36" s="7" t="s">
        <v>57</v>
      </c>
      <c r="C36" s="7" t="s">
        <v>44</v>
      </c>
      <c r="D36" s="7" t="s">
        <v>67</v>
      </c>
      <c r="E36" s="35">
        <v>500</v>
      </c>
      <c r="F36" s="36">
        <v>300</v>
      </c>
      <c r="G36" s="39">
        <v>42</v>
      </c>
      <c r="H36" s="40">
        <v>218</v>
      </c>
      <c r="I36" s="40">
        <v>4</v>
      </c>
      <c r="J36" s="40">
        <v>4</v>
      </c>
      <c r="K36" s="36">
        <v>0</v>
      </c>
      <c r="L36" s="36">
        <v>0</v>
      </c>
      <c r="M36" s="10">
        <f t="shared" si="16"/>
        <v>268</v>
      </c>
      <c r="N36" s="36">
        <v>0</v>
      </c>
      <c r="O36" s="36">
        <v>0</v>
      </c>
      <c r="P36" s="35">
        <f t="shared" si="17"/>
        <v>268</v>
      </c>
      <c r="Q36" s="38">
        <f t="shared" si="18"/>
        <v>0.6</v>
      </c>
      <c r="R36" s="38">
        <f t="shared" si="19"/>
        <v>0.53600000000000003</v>
      </c>
      <c r="S36" s="7"/>
    </row>
    <row r="37" spans="2:19" ht="15" customHeight="1" x14ac:dyDescent="0.25">
      <c r="B37" s="7" t="s">
        <v>57</v>
      </c>
      <c r="C37" s="7" t="s">
        <v>44</v>
      </c>
      <c r="D37" s="7" t="s">
        <v>68</v>
      </c>
      <c r="E37" s="35">
        <v>350</v>
      </c>
      <c r="F37" s="36">
        <v>300</v>
      </c>
      <c r="G37" s="37">
        <v>90</v>
      </c>
      <c r="H37" s="36">
        <v>110</v>
      </c>
      <c r="I37" s="36">
        <v>0</v>
      </c>
      <c r="J37" s="36">
        <v>0</v>
      </c>
      <c r="K37" s="36">
        <v>0</v>
      </c>
      <c r="L37" s="36">
        <v>0</v>
      </c>
      <c r="M37" s="10">
        <f t="shared" si="16"/>
        <v>200</v>
      </c>
      <c r="N37" s="36">
        <v>0</v>
      </c>
      <c r="O37" s="36">
        <v>0</v>
      </c>
      <c r="P37" s="35">
        <f t="shared" si="17"/>
        <v>200</v>
      </c>
      <c r="Q37" s="38">
        <f t="shared" si="18"/>
        <v>0.8571428571428571</v>
      </c>
      <c r="R37" s="38">
        <f t="shared" si="19"/>
        <v>0.5714285714285714</v>
      </c>
      <c r="S37" s="7" t="s">
        <v>59</v>
      </c>
    </row>
    <row r="38" spans="2:19" ht="15" customHeight="1" x14ac:dyDescent="0.25">
      <c r="B38" s="7" t="s">
        <v>57</v>
      </c>
      <c r="C38" s="7" t="s">
        <v>44</v>
      </c>
      <c r="D38" s="7" t="s">
        <v>69</v>
      </c>
      <c r="E38" s="35">
        <v>750</v>
      </c>
      <c r="F38" s="36">
        <v>750</v>
      </c>
      <c r="G38" s="39">
        <v>117</v>
      </c>
      <c r="H38" s="40">
        <v>424</v>
      </c>
      <c r="I38" s="40">
        <v>9</v>
      </c>
      <c r="J38" s="40">
        <v>1</v>
      </c>
      <c r="K38" s="36">
        <v>0</v>
      </c>
      <c r="L38" s="36">
        <v>0</v>
      </c>
      <c r="M38" s="10">
        <f t="shared" si="16"/>
        <v>551</v>
      </c>
      <c r="N38" s="36">
        <v>0</v>
      </c>
      <c r="O38" s="36">
        <v>0</v>
      </c>
      <c r="P38" s="35">
        <f t="shared" si="17"/>
        <v>551</v>
      </c>
      <c r="Q38" s="38">
        <f t="shared" si="18"/>
        <v>1</v>
      </c>
      <c r="R38" s="38">
        <f t="shared" si="19"/>
        <v>0.73466666666666669</v>
      </c>
      <c r="S38" s="7" t="s">
        <v>59</v>
      </c>
    </row>
    <row r="39" spans="2:19" ht="15" customHeight="1" x14ac:dyDescent="0.25">
      <c r="B39" s="7" t="s">
        <v>57</v>
      </c>
      <c r="C39" s="7" t="s">
        <v>44</v>
      </c>
      <c r="D39" s="7" t="s">
        <v>70</v>
      </c>
      <c r="E39" s="35">
        <v>600</v>
      </c>
      <c r="F39" s="36">
        <v>450</v>
      </c>
      <c r="G39" s="37">
        <v>137</v>
      </c>
      <c r="H39" s="36">
        <v>199</v>
      </c>
      <c r="I39" s="36">
        <v>2</v>
      </c>
      <c r="J39" s="36">
        <v>0</v>
      </c>
      <c r="K39" s="36">
        <v>0</v>
      </c>
      <c r="L39" s="36">
        <v>0</v>
      </c>
      <c r="M39" s="10">
        <f t="shared" si="16"/>
        <v>338</v>
      </c>
      <c r="N39" s="36">
        <v>0</v>
      </c>
      <c r="O39" s="36">
        <v>0</v>
      </c>
      <c r="P39" s="35">
        <f t="shared" si="17"/>
        <v>338</v>
      </c>
      <c r="Q39" s="38">
        <f t="shared" si="18"/>
        <v>0.75</v>
      </c>
      <c r="R39" s="38">
        <f t="shared" si="19"/>
        <v>0.56333333333333335</v>
      </c>
      <c r="S39" s="7"/>
    </row>
    <row r="40" spans="2:19" ht="15" customHeight="1" x14ac:dyDescent="0.25">
      <c r="B40" s="7" t="s">
        <v>57</v>
      </c>
      <c r="C40" s="7" t="s">
        <v>44</v>
      </c>
      <c r="D40" s="7" t="s">
        <v>71</v>
      </c>
      <c r="E40" s="35">
        <v>750</v>
      </c>
      <c r="F40" s="36">
        <v>750</v>
      </c>
      <c r="G40" s="39">
        <v>31</v>
      </c>
      <c r="H40" s="40">
        <v>426</v>
      </c>
      <c r="I40" s="40">
        <v>2</v>
      </c>
      <c r="J40" s="36">
        <v>0</v>
      </c>
      <c r="K40" s="36">
        <v>0</v>
      </c>
      <c r="L40" s="36">
        <v>0</v>
      </c>
      <c r="M40" s="10">
        <f t="shared" si="16"/>
        <v>459</v>
      </c>
      <c r="N40" s="36">
        <v>0</v>
      </c>
      <c r="O40" s="36">
        <v>0</v>
      </c>
      <c r="P40" s="35">
        <f t="shared" si="17"/>
        <v>459</v>
      </c>
      <c r="Q40" s="38">
        <f t="shared" si="18"/>
        <v>1</v>
      </c>
      <c r="R40" s="38">
        <f t="shared" si="19"/>
        <v>0.61199999999999999</v>
      </c>
      <c r="S40" s="7"/>
    </row>
    <row r="41" spans="2:19" ht="15" customHeight="1" x14ac:dyDescent="0.25">
      <c r="B41" s="7" t="s">
        <v>57</v>
      </c>
      <c r="C41" s="7" t="s">
        <v>44</v>
      </c>
      <c r="D41" s="7" t="s">
        <v>72</v>
      </c>
      <c r="E41" s="35">
        <v>300</v>
      </c>
      <c r="F41" s="36">
        <v>250</v>
      </c>
      <c r="G41" s="39">
        <v>50</v>
      </c>
      <c r="H41" s="40">
        <v>113</v>
      </c>
      <c r="I41" s="40">
        <v>0</v>
      </c>
      <c r="J41" s="36">
        <v>0</v>
      </c>
      <c r="K41" s="36">
        <v>0</v>
      </c>
      <c r="L41" s="36">
        <v>0</v>
      </c>
      <c r="M41" s="10">
        <f t="shared" si="16"/>
        <v>163</v>
      </c>
      <c r="N41" s="36">
        <v>0</v>
      </c>
      <c r="O41" s="36">
        <v>0</v>
      </c>
      <c r="P41" s="35">
        <f t="shared" si="17"/>
        <v>163</v>
      </c>
      <c r="Q41" s="38">
        <f t="shared" si="18"/>
        <v>0.83333333333333337</v>
      </c>
      <c r="R41" s="38">
        <f t="shared" si="19"/>
        <v>0.54333333333333333</v>
      </c>
      <c r="S41" s="7"/>
    </row>
    <row r="42" spans="2:19" ht="15" customHeight="1" x14ac:dyDescent="0.25">
      <c r="B42" s="7" t="s">
        <v>57</v>
      </c>
      <c r="C42" s="7" t="s">
        <v>44</v>
      </c>
      <c r="D42" s="7" t="s">
        <v>73</v>
      </c>
      <c r="E42" s="35">
        <v>900</v>
      </c>
      <c r="F42" s="36">
        <v>800</v>
      </c>
      <c r="G42" s="39">
        <v>24</v>
      </c>
      <c r="H42" s="40">
        <v>369</v>
      </c>
      <c r="I42" s="40">
        <v>92</v>
      </c>
      <c r="J42" s="36">
        <v>0</v>
      </c>
      <c r="K42" s="36">
        <v>0</v>
      </c>
      <c r="L42" s="36">
        <v>0</v>
      </c>
      <c r="M42" s="10">
        <f t="shared" si="16"/>
        <v>485</v>
      </c>
      <c r="N42" s="36">
        <v>0</v>
      </c>
      <c r="O42" s="36">
        <v>0</v>
      </c>
      <c r="P42" s="35">
        <f t="shared" si="17"/>
        <v>485</v>
      </c>
      <c r="Q42" s="38">
        <f t="shared" si="18"/>
        <v>0.88888888888888884</v>
      </c>
      <c r="R42" s="38">
        <f t="shared" si="19"/>
        <v>0.53888888888888886</v>
      </c>
      <c r="S42" s="7"/>
    </row>
    <row r="43" spans="2:19" ht="15" customHeight="1" x14ac:dyDescent="0.25">
      <c r="B43" s="7" t="s">
        <v>57</v>
      </c>
      <c r="C43" s="7" t="s">
        <v>44</v>
      </c>
      <c r="D43" s="7" t="s">
        <v>74</v>
      </c>
      <c r="E43" s="35">
        <v>700</v>
      </c>
      <c r="F43" s="36">
        <v>500</v>
      </c>
      <c r="G43" s="39">
        <v>268</v>
      </c>
      <c r="H43" s="40">
        <v>146</v>
      </c>
      <c r="I43" s="40">
        <v>0</v>
      </c>
      <c r="J43" s="40">
        <v>0</v>
      </c>
      <c r="K43" s="40">
        <v>0</v>
      </c>
      <c r="L43" s="40">
        <v>0</v>
      </c>
      <c r="M43" s="10">
        <f t="shared" si="16"/>
        <v>414</v>
      </c>
      <c r="N43" s="36">
        <v>0</v>
      </c>
      <c r="O43" s="36">
        <v>0</v>
      </c>
      <c r="P43" s="35">
        <f t="shared" si="17"/>
        <v>414</v>
      </c>
      <c r="Q43" s="38">
        <f t="shared" si="18"/>
        <v>0.7142857142857143</v>
      </c>
      <c r="R43" s="38">
        <f t="shared" si="19"/>
        <v>0.59142857142857141</v>
      </c>
      <c r="S43" s="7"/>
    </row>
    <row r="44" spans="2:19" ht="15" customHeight="1" x14ac:dyDescent="0.25">
      <c r="B44" s="7" t="s">
        <v>57</v>
      </c>
      <c r="C44" s="7" t="s">
        <v>44</v>
      </c>
      <c r="D44" s="7" t="s">
        <v>75</v>
      </c>
      <c r="E44" s="35">
        <v>550</v>
      </c>
      <c r="F44" s="36">
        <v>470</v>
      </c>
      <c r="G44" s="39">
        <v>105</v>
      </c>
      <c r="H44" s="40">
        <v>317</v>
      </c>
      <c r="I44" s="40">
        <v>0</v>
      </c>
      <c r="J44" s="40">
        <v>0</v>
      </c>
      <c r="K44" s="40">
        <v>0</v>
      </c>
      <c r="L44" s="40">
        <v>0</v>
      </c>
      <c r="M44" s="10">
        <f t="shared" si="16"/>
        <v>422</v>
      </c>
      <c r="N44" s="36">
        <v>0</v>
      </c>
      <c r="O44" s="36">
        <v>0</v>
      </c>
      <c r="P44" s="35">
        <f t="shared" si="17"/>
        <v>422</v>
      </c>
      <c r="Q44" s="38">
        <f t="shared" si="18"/>
        <v>0.8545454545454545</v>
      </c>
      <c r="R44" s="38">
        <f t="shared" si="19"/>
        <v>0.76727272727272722</v>
      </c>
      <c r="S44" s="7" t="s">
        <v>59</v>
      </c>
    </row>
    <row r="45" spans="2:19" ht="15" customHeight="1" x14ac:dyDescent="0.25">
      <c r="B45" s="7" t="s">
        <v>57</v>
      </c>
      <c r="C45" s="7" t="s">
        <v>44</v>
      </c>
      <c r="D45" s="7" t="s">
        <v>76</v>
      </c>
      <c r="E45" s="35">
        <v>600</v>
      </c>
      <c r="F45" s="36">
        <v>500</v>
      </c>
      <c r="G45" s="39">
        <v>44</v>
      </c>
      <c r="H45" s="40">
        <v>429</v>
      </c>
      <c r="I45" s="40">
        <v>0</v>
      </c>
      <c r="J45" s="40">
        <v>2</v>
      </c>
      <c r="K45" s="40">
        <v>0</v>
      </c>
      <c r="L45" s="40">
        <v>0</v>
      </c>
      <c r="M45" s="10">
        <f t="shared" si="16"/>
        <v>475</v>
      </c>
      <c r="N45" s="36">
        <v>0</v>
      </c>
      <c r="O45" s="36">
        <v>0</v>
      </c>
      <c r="P45" s="35">
        <f t="shared" si="17"/>
        <v>475</v>
      </c>
      <c r="Q45" s="38">
        <f t="shared" si="18"/>
        <v>0.83333333333333337</v>
      </c>
      <c r="R45" s="38">
        <f t="shared" si="19"/>
        <v>0.79166666666666663</v>
      </c>
      <c r="S45" s="7" t="s">
        <v>59</v>
      </c>
    </row>
    <row r="46" spans="2:19" ht="15" customHeight="1" x14ac:dyDescent="0.25">
      <c r="B46" s="7" t="s">
        <v>57</v>
      </c>
      <c r="C46" s="7" t="s">
        <v>44</v>
      </c>
      <c r="D46" s="7" t="s">
        <v>77</v>
      </c>
      <c r="E46" s="35">
        <v>250</v>
      </c>
      <c r="F46" s="36">
        <v>250</v>
      </c>
      <c r="G46" s="37">
        <v>33</v>
      </c>
      <c r="H46" s="36">
        <v>135</v>
      </c>
      <c r="I46" s="36">
        <v>10</v>
      </c>
      <c r="J46" s="36">
        <v>0</v>
      </c>
      <c r="K46" s="36">
        <v>0</v>
      </c>
      <c r="L46" s="36">
        <v>0</v>
      </c>
      <c r="M46" s="10">
        <f t="shared" si="16"/>
        <v>178</v>
      </c>
      <c r="N46" s="36">
        <v>0</v>
      </c>
      <c r="O46" s="36">
        <v>0</v>
      </c>
      <c r="P46" s="35">
        <f t="shared" si="17"/>
        <v>178</v>
      </c>
      <c r="Q46" s="38">
        <f t="shared" si="18"/>
        <v>1</v>
      </c>
      <c r="R46" s="38">
        <f t="shared" si="19"/>
        <v>0.71199999999999997</v>
      </c>
      <c r="S46" s="7"/>
    </row>
    <row r="47" spans="2:19" ht="15" customHeight="1" x14ac:dyDescent="0.25">
      <c r="B47" s="7" t="s">
        <v>57</v>
      </c>
      <c r="C47" s="7" t="s">
        <v>44</v>
      </c>
      <c r="D47" s="7" t="s">
        <v>78</v>
      </c>
      <c r="E47" s="35">
        <v>900</v>
      </c>
      <c r="F47" s="36">
        <v>700</v>
      </c>
      <c r="G47" s="39">
        <v>111</v>
      </c>
      <c r="H47" s="40">
        <v>538</v>
      </c>
      <c r="I47" s="40">
        <v>5</v>
      </c>
      <c r="J47" s="40">
        <v>0</v>
      </c>
      <c r="K47" s="40">
        <v>0</v>
      </c>
      <c r="L47" s="40">
        <v>0</v>
      </c>
      <c r="M47" s="10">
        <f t="shared" si="16"/>
        <v>654</v>
      </c>
      <c r="N47" s="36">
        <v>0</v>
      </c>
      <c r="O47" s="36">
        <v>0</v>
      </c>
      <c r="P47" s="35">
        <f t="shared" si="17"/>
        <v>654</v>
      </c>
      <c r="Q47" s="38">
        <f t="shared" si="18"/>
        <v>0.77777777777777779</v>
      </c>
      <c r="R47" s="38">
        <f t="shared" si="19"/>
        <v>0.72666666666666668</v>
      </c>
      <c r="S47" s="7" t="s">
        <v>59</v>
      </c>
    </row>
    <row r="48" spans="2:19" ht="15" customHeight="1" x14ac:dyDescent="0.25">
      <c r="B48" s="7" t="s">
        <v>57</v>
      </c>
      <c r="C48" s="7" t="s">
        <v>44</v>
      </c>
      <c r="D48" s="7" t="s">
        <v>79</v>
      </c>
      <c r="E48" s="35">
        <v>350</v>
      </c>
      <c r="F48" s="36">
        <v>320</v>
      </c>
      <c r="G48" s="39">
        <v>161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10">
        <f t="shared" si="16"/>
        <v>161</v>
      </c>
      <c r="N48" s="36">
        <v>0</v>
      </c>
      <c r="O48" s="36">
        <v>0</v>
      </c>
      <c r="P48" s="35">
        <f t="shared" si="17"/>
        <v>161</v>
      </c>
      <c r="Q48" s="38">
        <f t="shared" si="18"/>
        <v>0.91428571428571426</v>
      </c>
      <c r="R48" s="38">
        <f t="shared" si="19"/>
        <v>0.46</v>
      </c>
      <c r="S48" s="7"/>
    </row>
    <row r="49" spans="2:19" ht="15" customHeight="1" x14ac:dyDescent="0.25">
      <c r="B49" s="7" t="s">
        <v>57</v>
      </c>
      <c r="C49" s="7" t="s">
        <v>44</v>
      </c>
      <c r="D49" s="7" t="s">
        <v>80</v>
      </c>
      <c r="E49" s="35">
        <v>250</v>
      </c>
      <c r="F49" s="36">
        <v>250</v>
      </c>
      <c r="G49" s="39">
        <v>173</v>
      </c>
      <c r="H49" s="40">
        <v>51</v>
      </c>
      <c r="I49" s="40">
        <v>0</v>
      </c>
      <c r="J49" s="40">
        <v>0</v>
      </c>
      <c r="K49" s="40">
        <v>0</v>
      </c>
      <c r="L49" s="40">
        <v>0</v>
      </c>
      <c r="M49" s="10">
        <f t="shared" si="16"/>
        <v>224</v>
      </c>
      <c r="N49" s="36">
        <v>0</v>
      </c>
      <c r="O49" s="36">
        <v>0</v>
      </c>
      <c r="P49" s="35">
        <f t="shared" si="17"/>
        <v>224</v>
      </c>
      <c r="Q49" s="38">
        <f t="shared" si="18"/>
        <v>1</v>
      </c>
      <c r="R49" s="38">
        <f t="shared" si="19"/>
        <v>0.89600000000000002</v>
      </c>
      <c r="S49" s="7"/>
    </row>
    <row r="50" spans="2:19" ht="15" customHeight="1" x14ac:dyDescent="0.25">
      <c r="B50" s="7" t="s">
        <v>57</v>
      </c>
      <c r="C50" s="7" t="s">
        <v>44</v>
      </c>
      <c r="D50" s="7" t="s">
        <v>81</v>
      </c>
      <c r="E50" s="35">
        <v>450</v>
      </c>
      <c r="F50" s="36">
        <v>350</v>
      </c>
      <c r="G50" s="39">
        <v>72</v>
      </c>
      <c r="H50" s="40">
        <v>181</v>
      </c>
      <c r="I50" s="40">
        <v>0</v>
      </c>
      <c r="J50" s="40">
        <v>6</v>
      </c>
      <c r="K50" s="40">
        <v>0</v>
      </c>
      <c r="L50" s="40">
        <v>0</v>
      </c>
      <c r="M50" s="10">
        <f t="shared" si="16"/>
        <v>259</v>
      </c>
      <c r="N50" s="36">
        <v>0</v>
      </c>
      <c r="O50" s="36">
        <v>0</v>
      </c>
      <c r="P50" s="35">
        <f t="shared" si="17"/>
        <v>259</v>
      </c>
      <c r="Q50" s="38">
        <f t="shared" si="18"/>
        <v>0.77777777777777779</v>
      </c>
      <c r="R50" s="38">
        <f t="shared" si="19"/>
        <v>0.5755555555555556</v>
      </c>
      <c r="S50" s="7"/>
    </row>
    <row r="51" spans="2:19" ht="15" customHeight="1" x14ac:dyDescent="0.25">
      <c r="B51" s="7" t="s">
        <v>57</v>
      </c>
      <c r="C51" s="7" t="s">
        <v>44</v>
      </c>
      <c r="D51" s="7" t="s">
        <v>82</v>
      </c>
      <c r="E51" s="35">
        <v>350</v>
      </c>
      <c r="F51" s="36">
        <v>350</v>
      </c>
      <c r="G51" s="39">
        <v>31</v>
      </c>
      <c r="H51" s="40">
        <v>269</v>
      </c>
      <c r="I51" s="40">
        <v>1</v>
      </c>
      <c r="J51" s="40">
        <v>0</v>
      </c>
      <c r="K51" s="40">
        <v>0</v>
      </c>
      <c r="L51" s="40">
        <v>0</v>
      </c>
      <c r="M51" s="10">
        <f t="shared" si="16"/>
        <v>301</v>
      </c>
      <c r="N51" s="36">
        <v>0</v>
      </c>
      <c r="O51" s="36">
        <v>0</v>
      </c>
      <c r="P51" s="35">
        <f t="shared" si="17"/>
        <v>301</v>
      </c>
      <c r="Q51" s="38">
        <f t="shared" si="18"/>
        <v>1</v>
      </c>
      <c r="R51" s="38">
        <f t="shared" si="19"/>
        <v>0.86</v>
      </c>
      <c r="S51" s="7"/>
    </row>
    <row r="52" spans="2:19" ht="15" customHeight="1" x14ac:dyDescent="0.25">
      <c r="B52" s="7" t="s">
        <v>57</v>
      </c>
      <c r="C52" s="7" t="s">
        <v>44</v>
      </c>
      <c r="D52" s="7" t="s">
        <v>83</v>
      </c>
      <c r="E52" s="35">
        <v>850</v>
      </c>
      <c r="F52" s="36">
        <v>750</v>
      </c>
      <c r="G52" s="39">
        <v>183</v>
      </c>
      <c r="H52" s="40">
        <v>337</v>
      </c>
      <c r="I52" s="40">
        <v>1</v>
      </c>
      <c r="J52" s="40">
        <v>0</v>
      </c>
      <c r="K52" s="40">
        <v>0</v>
      </c>
      <c r="L52" s="40">
        <v>0</v>
      </c>
      <c r="M52" s="10">
        <f t="shared" si="16"/>
        <v>521</v>
      </c>
      <c r="N52" s="36">
        <v>0</v>
      </c>
      <c r="O52" s="36">
        <v>0</v>
      </c>
      <c r="P52" s="35">
        <f t="shared" si="17"/>
        <v>521</v>
      </c>
      <c r="Q52" s="38">
        <f t="shared" si="18"/>
        <v>0.88235294117647056</v>
      </c>
      <c r="R52" s="38">
        <f t="shared" si="19"/>
        <v>0.61294117647058821</v>
      </c>
      <c r="S52" s="7"/>
    </row>
    <row r="53" spans="2:19" ht="15" customHeight="1" x14ac:dyDescent="0.25">
      <c r="B53" s="7" t="s">
        <v>57</v>
      </c>
      <c r="C53" s="7" t="s">
        <v>44</v>
      </c>
      <c r="D53" s="7" t="s">
        <v>84</v>
      </c>
      <c r="E53" s="35">
        <v>480</v>
      </c>
      <c r="F53" s="36">
        <v>480</v>
      </c>
      <c r="G53" s="39">
        <v>0</v>
      </c>
      <c r="H53" s="40">
        <v>361</v>
      </c>
      <c r="I53" s="40">
        <v>1</v>
      </c>
      <c r="J53" s="40">
        <v>3</v>
      </c>
      <c r="K53" s="40">
        <v>0</v>
      </c>
      <c r="L53" s="40">
        <v>0</v>
      </c>
      <c r="M53" s="10">
        <f t="shared" si="16"/>
        <v>365</v>
      </c>
      <c r="N53" s="36">
        <v>0</v>
      </c>
      <c r="O53" s="36">
        <v>0</v>
      </c>
      <c r="P53" s="35">
        <f t="shared" si="17"/>
        <v>365</v>
      </c>
      <c r="Q53" s="38">
        <f t="shared" si="18"/>
        <v>1</v>
      </c>
      <c r="R53" s="38">
        <f t="shared" si="19"/>
        <v>0.76041666666666663</v>
      </c>
      <c r="S53" s="7"/>
    </row>
    <row r="54" spans="2:19" ht="15" customHeight="1" x14ac:dyDescent="0.25">
      <c r="B54" s="7" t="s">
        <v>57</v>
      </c>
      <c r="C54" s="7" t="s">
        <v>44</v>
      </c>
      <c r="D54" s="7" t="s">
        <v>85</v>
      </c>
      <c r="E54" s="35">
        <v>650</v>
      </c>
      <c r="F54" s="36">
        <v>650</v>
      </c>
      <c r="G54" s="39">
        <v>0</v>
      </c>
      <c r="H54" s="40">
        <v>375</v>
      </c>
      <c r="I54" s="40">
        <v>5</v>
      </c>
      <c r="J54" s="40">
        <v>0</v>
      </c>
      <c r="K54" s="40">
        <v>0</v>
      </c>
      <c r="L54" s="40">
        <v>0</v>
      </c>
      <c r="M54" s="10">
        <f t="shared" si="16"/>
        <v>380</v>
      </c>
      <c r="N54" s="36">
        <v>0</v>
      </c>
      <c r="O54" s="36">
        <v>0</v>
      </c>
      <c r="P54" s="35">
        <f t="shared" si="17"/>
        <v>380</v>
      </c>
      <c r="Q54" s="38">
        <f t="shared" si="18"/>
        <v>1</v>
      </c>
      <c r="R54" s="38">
        <f t="shared" si="19"/>
        <v>0.58461538461538465</v>
      </c>
      <c r="S54" s="7"/>
    </row>
    <row r="55" spans="2:19" ht="15" customHeight="1" x14ac:dyDescent="0.25">
      <c r="B55" s="7" t="s">
        <v>57</v>
      </c>
      <c r="C55" s="7" t="s">
        <v>44</v>
      </c>
      <c r="D55" s="7" t="s">
        <v>86</v>
      </c>
      <c r="E55" s="35">
        <v>600</v>
      </c>
      <c r="F55" s="36">
        <v>450</v>
      </c>
      <c r="G55" s="39">
        <v>78</v>
      </c>
      <c r="H55" s="40">
        <v>172</v>
      </c>
      <c r="I55" s="40">
        <v>37</v>
      </c>
      <c r="J55" s="40">
        <v>0</v>
      </c>
      <c r="K55" s="40">
        <v>0</v>
      </c>
      <c r="L55" s="40">
        <v>0</v>
      </c>
      <c r="M55" s="10">
        <f t="shared" si="16"/>
        <v>287</v>
      </c>
      <c r="N55" s="36">
        <v>0</v>
      </c>
      <c r="O55" s="36">
        <v>0</v>
      </c>
      <c r="P55" s="35">
        <f t="shared" si="17"/>
        <v>287</v>
      </c>
      <c r="Q55" s="38">
        <f t="shared" si="18"/>
        <v>0.75</v>
      </c>
      <c r="R55" s="38">
        <f t="shared" si="19"/>
        <v>0.47833333333333333</v>
      </c>
      <c r="S55" s="7"/>
    </row>
    <row r="56" spans="2:19" ht="15" customHeight="1" x14ac:dyDescent="0.25">
      <c r="B56" s="7" t="s">
        <v>57</v>
      </c>
      <c r="C56" s="7" t="s">
        <v>44</v>
      </c>
      <c r="D56" s="7" t="s">
        <v>87</v>
      </c>
      <c r="E56" s="35">
        <v>350</v>
      </c>
      <c r="F56" s="36">
        <v>350</v>
      </c>
      <c r="G56" s="39">
        <v>14</v>
      </c>
      <c r="H56" s="40">
        <v>223</v>
      </c>
      <c r="I56" s="40">
        <v>8</v>
      </c>
      <c r="J56" s="40">
        <v>6</v>
      </c>
      <c r="K56" s="40">
        <v>0</v>
      </c>
      <c r="L56" s="40">
        <v>0</v>
      </c>
      <c r="M56" s="10">
        <f t="shared" si="16"/>
        <v>251</v>
      </c>
      <c r="N56" s="36">
        <v>0</v>
      </c>
      <c r="O56" s="36">
        <v>0</v>
      </c>
      <c r="P56" s="35">
        <f t="shared" si="17"/>
        <v>251</v>
      </c>
      <c r="Q56" s="38">
        <f t="shared" si="18"/>
        <v>1</v>
      </c>
      <c r="R56" s="38">
        <f t="shared" si="19"/>
        <v>0.71714285714285719</v>
      </c>
      <c r="S56" s="7"/>
    </row>
    <row r="57" spans="2:19" ht="18.75" customHeight="1" x14ac:dyDescent="0.25">
      <c r="B57" s="13" t="s">
        <v>23</v>
      </c>
      <c r="C57" s="14"/>
      <c r="D57" s="14"/>
      <c r="E57" s="15">
        <f t="shared" ref="E57:P57" si="20">SUM(E29:E56)</f>
        <v>16386</v>
      </c>
      <c r="F57" s="15">
        <f t="shared" si="20"/>
        <v>14296</v>
      </c>
      <c r="G57" s="15">
        <f t="shared" si="20"/>
        <v>2312</v>
      </c>
      <c r="H57" s="15">
        <f t="shared" si="20"/>
        <v>7341</v>
      </c>
      <c r="I57" s="15">
        <f t="shared" si="20"/>
        <v>234</v>
      </c>
      <c r="J57" s="15">
        <f t="shared" si="20"/>
        <v>29</v>
      </c>
      <c r="K57" s="15">
        <f t="shared" si="20"/>
        <v>0</v>
      </c>
      <c r="L57" s="15">
        <f t="shared" si="20"/>
        <v>0</v>
      </c>
      <c r="M57" s="15">
        <f t="shared" si="20"/>
        <v>9916</v>
      </c>
      <c r="N57" s="15">
        <f t="shared" si="20"/>
        <v>0</v>
      </c>
      <c r="O57" s="15">
        <f t="shared" si="20"/>
        <v>0</v>
      </c>
      <c r="P57" s="15">
        <f t="shared" si="20"/>
        <v>9916</v>
      </c>
      <c r="Q57" s="26">
        <f>IFERROR(F57/E57,0)</f>
        <v>0.87245209325033568</v>
      </c>
      <c r="R57" s="26">
        <f>+IFERROR(M57/E57,0)</f>
        <v>0.60515073843524958</v>
      </c>
      <c r="S57" s="14"/>
    </row>
    <row r="58" spans="2:19" ht="15" customHeight="1" x14ac:dyDescent="0.25">
      <c r="B58" s="7" t="s">
        <v>88</v>
      </c>
      <c r="C58" s="7" t="s">
        <v>37</v>
      </c>
      <c r="D58" s="28" t="s">
        <v>89</v>
      </c>
      <c r="E58" s="9">
        <v>4746</v>
      </c>
      <c r="F58" s="9">
        <v>4720</v>
      </c>
      <c r="G58" s="9">
        <v>3699</v>
      </c>
      <c r="H58" s="9">
        <v>938</v>
      </c>
      <c r="I58" s="9">
        <v>26</v>
      </c>
      <c r="J58" s="9">
        <v>0</v>
      </c>
      <c r="K58" s="9">
        <v>0</v>
      </c>
      <c r="L58" s="9">
        <v>0</v>
      </c>
      <c r="M58" s="31">
        <f>SUM(G58:L58)</f>
        <v>4663</v>
      </c>
      <c r="N58" s="31">
        <v>2</v>
      </c>
      <c r="O58" s="41">
        <v>0</v>
      </c>
      <c r="P58" s="41">
        <f>SUM(M58:O58)</f>
        <v>4665</v>
      </c>
      <c r="Q58" s="38">
        <f>F58/E58</f>
        <v>0.99452170248630423</v>
      </c>
      <c r="R58" s="38">
        <f>M58/E58</f>
        <v>0.98251158870627897</v>
      </c>
      <c r="S58" s="42"/>
    </row>
    <row r="59" spans="2:19" ht="15" customHeight="1" x14ac:dyDescent="0.25">
      <c r="B59" s="7" t="s">
        <v>88</v>
      </c>
      <c r="C59" s="7" t="s">
        <v>37</v>
      </c>
      <c r="D59" s="28" t="s">
        <v>90</v>
      </c>
      <c r="E59" s="9">
        <v>5481</v>
      </c>
      <c r="F59" s="9">
        <v>5303</v>
      </c>
      <c r="G59" s="9">
        <v>2443</v>
      </c>
      <c r="H59" s="9">
        <v>1203</v>
      </c>
      <c r="I59" s="9">
        <v>115</v>
      </c>
      <c r="J59" s="9">
        <v>0</v>
      </c>
      <c r="K59" s="9">
        <v>0</v>
      </c>
      <c r="L59" s="9">
        <v>0</v>
      </c>
      <c r="M59" s="31">
        <f t="shared" ref="M59:M65" si="21">SUM(G59:L59)</f>
        <v>3761</v>
      </c>
      <c r="N59" s="31">
        <v>2</v>
      </c>
      <c r="O59" s="41">
        <v>0</v>
      </c>
      <c r="P59" s="41">
        <f t="shared" ref="P59:P65" si="22">SUM(M59:O59)</f>
        <v>3763</v>
      </c>
      <c r="Q59" s="38">
        <f t="shared" ref="Q59:Q65" si="23">F59/E59</f>
        <v>0.96752417442072614</v>
      </c>
      <c r="R59" s="38">
        <f t="shared" ref="R59:R65" si="24">M59/E59</f>
        <v>0.68618865170589305</v>
      </c>
      <c r="S59" s="42"/>
    </row>
    <row r="60" spans="2:19" ht="15" customHeight="1" x14ac:dyDescent="0.25">
      <c r="B60" s="7" t="s">
        <v>88</v>
      </c>
      <c r="C60" s="7" t="s">
        <v>37</v>
      </c>
      <c r="D60" s="28" t="s">
        <v>91</v>
      </c>
      <c r="E60" s="9">
        <v>740</v>
      </c>
      <c r="F60" s="9">
        <v>667</v>
      </c>
      <c r="G60" s="9">
        <v>464</v>
      </c>
      <c r="H60" s="9">
        <v>188</v>
      </c>
      <c r="I60" s="9">
        <v>0</v>
      </c>
      <c r="J60" s="9">
        <v>0</v>
      </c>
      <c r="K60" s="9">
        <v>0</v>
      </c>
      <c r="L60" s="9">
        <v>0</v>
      </c>
      <c r="M60" s="31">
        <f t="shared" si="21"/>
        <v>652</v>
      </c>
      <c r="N60" s="31">
        <v>0</v>
      </c>
      <c r="O60" s="41">
        <v>0</v>
      </c>
      <c r="P60" s="41">
        <f t="shared" si="22"/>
        <v>652</v>
      </c>
      <c r="Q60" s="38">
        <f t="shared" si="23"/>
        <v>0.90135135135135136</v>
      </c>
      <c r="R60" s="38">
        <f t="shared" si="24"/>
        <v>0.88108108108108107</v>
      </c>
      <c r="S60" s="42"/>
    </row>
    <row r="61" spans="2:19" ht="15" customHeight="1" x14ac:dyDescent="0.25">
      <c r="B61" s="7" t="s">
        <v>88</v>
      </c>
      <c r="C61" s="7" t="s">
        <v>37</v>
      </c>
      <c r="D61" s="28" t="s">
        <v>92</v>
      </c>
      <c r="E61" s="9">
        <v>1267</v>
      </c>
      <c r="F61" s="9">
        <v>1156</v>
      </c>
      <c r="G61" s="9">
        <v>854</v>
      </c>
      <c r="H61" s="9">
        <v>251</v>
      </c>
      <c r="I61" s="9">
        <v>0</v>
      </c>
      <c r="J61" s="9">
        <v>0</v>
      </c>
      <c r="K61" s="9">
        <v>0</v>
      </c>
      <c r="L61" s="9">
        <v>0</v>
      </c>
      <c r="M61" s="31">
        <f t="shared" si="21"/>
        <v>1105</v>
      </c>
      <c r="N61" s="31">
        <v>0</v>
      </c>
      <c r="O61" s="41">
        <v>0</v>
      </c>
      <c r="P61" s="41">
        <f t="shared" si="22"/>
        <v>1105</v>
      </c>
      <c r="Q61" s="38">
        <f t="shared" si="23"/>
        <v>0.91239147592738756</v>
      </c>
      <c r="R61" s="38">
        <f t="shared" si="24"/>
        <v>0.87213891081294392</v>
      </c>
      <c r="S61" s="42"/>
    </row>
    <row r="62" spans="2:19" ht="15" customHeight="1" x14ac:dyDescent="0.25">
      <c r="B62" s="7" t="s">
        <v>88</v>
      </c>
      <c r="C62" s="7" t="s">
        <v>37</v>
      </c>
      <c r="D62" s="28" t="s">
        <v>93</v>
      </c>
      <c r="E62" s="9">
        <v>1036</v>
      </c>
      <c r="F62" s="9">
        <v>1019</v>
      </c>
      <c r="G62" s="9">
        <v>801</v>
      </c>
      <c r="H62" s="9">
        <v>133</v>
      </c>
      <c r="I62" s="9">
        <v>1</v>
      </c>
      <c r="J62" s="9">
        <v>0</v>
      </c>
      <c r="K62" s="9">
        <v>0</v>
      </c>
      <c r="L62" s="9">
        <v>0</v>
      </c>
      <c r="M62" s="31">
        <f t="shared" si="21"/>
        <v>935</v>
      </c>
      <c r="N62" s="31">
        <v>1</v>
      </c>
      <c r="O62" s="41">
        <v>0</v>
      </c>
      <c r="P62" s="41">
        <f t="shared" si="22"/>
        <v>936</v>
      </c>
      <c r="Q62" s="38">
        <f t="shared" si="23"/>
        <v>0.98359073359073357</v>
      </c>
      <c r="R62" s="38">
        <f t="shared" si="24"/>
        <v>0.90250965250965254</v>
      </c>
      <c r="S62" s="42"/>
    </row>
    <row r="63" spans="2:19" ht="15" customHeight="1" x14ac:dyDescent="0.25">
      <c r="B63" s="7" t="s">
        <v>88</v>
      </c>
      <c r="C63" s="7" t="s">
        <v>37</v>
      </c>
      <c r="D63" s="28" t="s">
        <v>94</v>
      </c>
      <c r="E63" s="9">
        <v>1094</v>
      </c>
      <c r="F63" s="9">
        <v>1033</v>
      </c>
      <c r="G63" s="9">
        <v>980</v>
      </c>
      <c r="H63" s="9">
        <v>103</v>
      </c>
      <c r="I63" s="9">
        <v>0</v>
      </c>
      <c r="J63" s="9">
        <v>0</v>
      </c>
      <c r="K63" s="9">
        <v>0</v>
      </c>
      <c r="L63" s="9">
        <v>0</v>
      </c>
      <c r="M63" s="31">
        <f t="shared" si="21"/>
        <v>1083</v>
      </c>
      <c r="N63" s="31">
        <v>2</v>
      </c>
      <c r="O63" s="41">
        <v>0</v>
      </c>
      <c r="P63" s="41">
        <f t="shared" si="22"/>
        <v>1085</v>
      </c>
      <c r="Q63" s="38">
        <f t="shared" si="23"/>
        <v>0.94424131627056673</v>
      </c>
      <c r="R63" s="38">
        <f t="shared" si="24"/>
        <v>0.98994515539305306</v>
      </c>
      <c r="S63" s="42"/>
    </row>
    <row r="64" spans="2:19" ht="15" customHeight="1" x14ac:dyDescent="0.25">
      <c r="B64" s="7" t="s">
        <v>88</v>
      </c>
      <c r="C64" s="7" t="s">
        <v>37</v>
      </c>
      <c r="D64" s="28" t="s">
        <v>95</v>
      </c>
      <c r="E64" s="9">
        <v>919</v>
      </c>
      <c r="F64" s="9">
        <v>863</v>
      </c>
      <c r="G64" s="9">
        <v>645</v>
      </c>
      <c r="H64" s="9">
        <v>218</v>
      </c>
      <c r="I64" s="9">
        <v>0</v>
      </c>
      <c r="J64" s="9">
        <v>0</v>
      </c>
      <c r="K64" s="9">
        <v>0</v>
      </c>
      <c r="L64" s="9">
        <v>0</v>
      </c>
      <c r="M64" s="31">
        <f t="shared" si="21"/>
        <v>863</v>
      </c>
      <c r="N64" s="31">
        <v>0</v>
      </c>
      <c r="O64" s="41">
        <v>0</v>
      </c>
      <c r="P64" s="41">
        <f t="shared" si="22"/>
        <v>863</v>
      </c>
      <c r="Q64" s="38">
        <f t="shared" si="23"/>
        <v>0.93906420021762782</v>
      </c>
      <c r="R64" s="38">
        <f t="shared" si="24"/>
        <v>0.93906420021762782</v>
      </c>
      <c r="S64" s="42"/>
    </row>
    <row r="65" spans="2:19" ht="15" customHeight="1" x14ac:dyDescent="0.25">
      <c r="B65" s="7" t="s">
        <v>88</v>
      </c>
      <c r="C65" s="7" t="s">
        <v>37</v>
      </c>
      <c r="D65" s="28" t="s">
        <v>96</v>
      </c>
      <c r="E65" s="9">
        <v>914</v>
      </c>
      <c r="F65" s="9">
        <v>910</v>
      </c>
      <c r="G65" s="9">
        <v>862</v>
      </c>
      <c r="H65" s="9">
        <v>1</v>
      </c>
      <c r="I65" s="9">
        <v>0</v>
      </c>
      <c r="J65" s="9">
        <v>0</v>
      </c>
      <c r="K65" s="9">
        <v>0</v>
      </c>
      <c r="L65" s="9">
        <v>0</v>
      </c>
      <c r="M65" s="31">
        <f t="shared" si="21"/>
        <v>863</v>
      </c>
      <c r="N65" s="7">
        <v>0</v>
      </c>
      <c r="O65" s="40">
        <v>0</v>
      </c>
      <c r="P65" s="41">
        <f t="shared" si="22"/>
        <v>863</v>
      </c>
      <c r="Q65" s="38">
        <f t="shared" si="23"/>
        <v>0.99562363238512031</v>
      </c>
      <c r="R65" s="38">
        <f t="shared" si="24"/>
        <v>0.94420131291028442</v>
      </c>
      <c r="S65" s="8"/>
    </row>
    <row r="66" spans="2:19" ht="15" customHeight="1" x14ac:dyDescent="0.25">
      <c r="B66" s="13" t="s">
        <v>23</v>
      </c>
      <c r="C66" s="14"/>
      <c r="D66" s="14"/>
      <c r="E66" s="15">
        <f>+SUM(E58:E65)</f>
        <v>16197</v>
      </c>
      <c r="F66" s="15">
        <f t="shared" ref="F66:P66" si="25">+SUM(F58:F65)</f>
        <v>15671</v>
      </c>
      <c r="G66" s="15">
        <f t="shared" si="25"/>
        <v>10748</v>
      </c>
      <c r="H66" s="15">
        <f t="shared" si="25"/>
        <v>3035</v>
      </c>
      <c r="I66" s="15">
        <f t="shared" si="25"/>
        <v>142</v>
      </c>
      <c r="J66" s="15">
        <f t="shared" si="25"/>
        <v>0</v>
      </c>
      <c r="K66" s="15">
        <f t="shared" si="25"/>
        <v>0</v>
      </c>
      <c r="L66" s="15">
        <f t="shared" si="25"/>
        <v>0</v>
      </c>
      <c r="M66" s="15">
        <f t="shared" si="25"/>
        <v>13925</v>
      </c>
      <c r="N66" s="15">
        <f t="shared" si="25"/>
        <v>7</v>
      </c>
      <c r="O66" s="15">
        <f t="shared" si="25"/>
        <v>0</v>
      </c>
      <c r="P66" s="15">
        <f t="shared" si="25"/>
        <v>13932</v>
      </c>
      <c r="Q66" s="16">
        <f>IFERROR(F66/E66,0)</f>
        <v>0.96752485028091617</v>
      </c>
      <c r="R66" s="16">
        <f>+IFERROR(M66/E66,0)</f>
        <v>0.85972710995863433</v>
      </c>
      <c r="S66" s="43"/>
    </row>
    <row r="67" spans="2:19" ht="15" customHeight="1" x14ac:dyDescent="0.25">
      <c r="B67" s="7" t="s">
        <v>97</v>
      </c>
      <c r="C67" s="7" t="s">
        <v>52</v>
      </c>
      <c r="D67" s="7" t="s">
        <v>98</v>
      </c>
      <c r="E67" s="9">
        <v>6259</v>
      </c>
      <c r="F67" s="9">
        <v>1000</v>
      </c>
      <c r="G67" s="9">
        <v>252</v>
      </c>
      <c r="H67" s="9">
        <v>703</v>
      </c>
      <c r="I67" s="9">
        <v>1</v>
      </c>
      <c r="J67" s="9">
        <v>15</v>
      </c>
      <c r="K67" s="9">
        <v>0</v>
      </c>
      <c r="L67" s="9">
        <v>0</v>
      </c>
      <c r="M67" s="10">
        <f>SUM(G67:L67)</f>
        <v>971</v>
      </c>
      <c r="N67" s="9">
        <v>1</v>
      </c>
      <c r="O67" s="9">
        <v>0</v>
      </c>
      <c r="P67" s="11">
        <f>SUBTOTAL(9,M67:O67)</f>
        <v>972</v>
      </c>
      <c r="Q67" s="12">
        <f>F67/E67</f>
        <v>0.15976993129892955</v>
      </c>
      <c r="R67" s="12">
        <f>M67/E67</f>
        <v>0.15513660329126058</v>
      </c>
      <c r="S67" s="8"/>
    </row>
    <row r="68" spans="2:19" ht="15" customHeight="1" x14ac:dyDescent="0.25">
      <c r="B68" s="7" t="s">
        <v>97</v>
      </c>
      <c r="C68" s="7" t="s">
        <v>52</v>
      </c>
      <c r="D68" s="7" t="s">
        <v>99</v>
      </c>
      <c r="E68" s="9">
        <v>25094</v>
      </c>
      <c r="F68" s="9">
        <v>2500</v>
      </c>
      <c r="G68" s="9">
        <v>1813</v>
      </c>
      <c r="H68" s="9">
        <v>577</v>
      </c>
      <c r="I68" s="9">
        <v>8</v>
      </c>
      <c r="J68" s="9">
        <v>1</v>
      </c>
      <c r="K68" s="9">
        <v>0</v>
      </c>
      <c r="L68" s="9">
        <v>0</v>
      </c>
      <c r="M68" s="10">
        <f t="shared" ref="M68:M78" si="26">SUM(G68:L68)</f>
        <v>2399</v>
      </c>
      <c r="N68" s="9">
        <v>5</v>
      </c>
      <c r="O68" s="9">
        <v>0</v>
      </c>
      <c r="P68" s="11">
        <f t="shared" ref="P68:P78" si="27">SUBTOTAL(9,M68:O68)</f>
        <v>2404</v>
      </c>
      <c r="Q68" s="12">
        <f t="shared" ref="Q68:Q78" si="28">F68/E68</f>
        <v>9.9625408464174697E-2</v>
      </c>
      <c r="R68" s="12">
        <f t="shared" ref="R68:R78" si="29">M68/E68</f>
        <v>9.5600541962222049E-2</v>
      </c>
      <c r="S68" s="8"/>
    </row>
    <row r="69" spans="2:19" ht="15" customHeight="1" x14ac:dyDescent="0.25">
      <c r="B69" s="7" t="s">
        <v>97</v>
      </c>
      <c r="C69" s="7" t="s">
        <v>52</v>
      </c>
      <c r="D69" s="7" t="s">
        <v>55</v>
      </c>
      <c r="E69" s="9">
        <v>33150</v>
      </c>
      <c r="F69" s="9">
        <v>2100</v>
      </c>
      <c r="G69" s="9">
        <v>981</v>
      </c>
      <c r="H69" s="9">
        <v>1163</v>
      </c>
      <c r="I69" s="9">
        <v>3</v>
      </c>
      <c r="J69" s="9">
        <v>4</v>
      </c>
      <c r="K69" s="9">
        <v>0</v>
      </c>
      <c r="L69" s="9">
        <v>0</v>
      </c>
      <c r="M69" s="10">
        <f t="shared" si="26"/>
        <v>2151</v>
      </c>
      <c r="N69" s="9">
        <v>0</v>
      </c>
      <c r="O69" s="9">
        <v>0</v>
      </c>
      <c r="P69" s="11">
        <f t="shared" si="27"/>
        <v>2151</v>
      </c>
      <c r="Q69" s="12">
        <f t="shared" si="28"/>
        <v>6.3348416289592757E-2</v>
      </c>
      <c r="R69" s="12">
        <f t="shared" si="29"/>
        <v>6.4886877828054301E-2</v>
      </c>
      <c r="S69" s="8"/>
    </row>
    <row r="70" spans="2:19" ht="15" customHeight="1" x14ac:dyDescent="0.25">
      <c r="B70" s="7" t="s">
        <v>97</v>
      </c>
      <c r="C70" s="7" t="s">
        <v>100</v>
      </c>
      <c r="D70" s="7" t="s">
        <v>101</v>
      </c>
      <c r="E70" s="9">
        <v>38825</v>
      </c>
      <c r="F70" s="9">
        <v>2000</v>
      </c>
      <c r="G70" s="9">
        <v>1859</v>
      </c>
      <c r="H70" s="9">
        <v>431</v>
      </c>
      <c r="I70" s="9">
        <v>11</v>
      </c>
      <c r="J70" s="9">
        <v>0</v>
      </c>
      <c r="K70" s="9">
        <v>0</v>
      </c>
      <c r="L70" s="9">
        <v>0</v>
      </c>
      <c r="M70" s="10">
        <f t="shared" si="26"/>
        <v>2301</v>
      </c>
      <c r="N70" s="9">
        <v>3</v>
      </c>
      <c r="O70" s="9">
        <v>0</v>
      </c>
      <c r="P70" s="11">
        <f t="shared" si="27"/>
        <v>2304</v>
      </c>
      <c r="Q70" s="12">
        <f t="shared" si="28"/>
        <v>5.1513200257565998E-2</v>
      </c>
      <c r="R70" s="12">
        <f t="shared" si="29"/>
        <v>5.9265936896329682E-2</v>
      </c>
      <c r="S70" s="8"/>
    </row>
    <row r="71" spans="2:19" ht="15" customHeight="1" x14ac:dyDescent="0.25">
      <c r="B71" s="7" t="s">
        <v>97</v>
      </c>
      <c r="C71" s="7" t="s">
        <v>100</v>
      </c>
      <c r="D71" s="7" t="s">
        <v>102</v>
      </c>
      <c r="E71" s="9">
        <v>17500</v>
      </c>
      <c r="F71" s="9">
        <v>1200</v>
      </c>
      <c r="G71" s="9">
        <v>288</v>
      </c>
      <c r="H71" s="9">
        <v>468</v>
      </c>
      <c r="I71" s="9">
        <v>28</v>
      </c>
      <c r="J71" s="9">
        <v>1</v>
      </c>
      <c r="K71" s="9">
        <v>0</v>
      </c>
      <c r="L71" s="9">
        <v>0</v>
      </c>
      <c r="M71" s="10">
        <f t="shared" si="26"/>
        <v>785</v>
      </c>
      <c r="N71" s="9">
        <v>12</v>
      </c>
      <c r="O71" s="9">
        <v>0</v>
      </c>
      <c r="P71" s="11">
        <f t="shared" si="27"/>
        <v>797</v>
      </c>
      <c r="Q71" s="12">
        <f t="shared" si="28"/>
        <v>6.8571428571428575E-2</v>
      </c>
      <c r="R71" s="12">
        <f t="shared" si="29"/>
        <v>4.4857142857142859E-2</v>
      </c>
      <c r="S71" s="8"/>
    </row>
    <row r="72" spans="2:19" ht="15" customHeight="1" x14ac:dyDescent="0.25">
      <c r="B72" s="7" t="s">
        <v>97</v>
      </c>
      <c r="C72" s="7" t="s">
        <v>100</v>
      </c>
      <c r="D72" s="7" t="s">
        <v>103</v>
      </c>
      <c r="E72" s="9">
        <v>10822</v>
      </c>
      <c r="F72" s="9">
        <v>1500</v>
      </c>
      <c r="G72" s="9">
        <v>302</v>
      </c>
      <c r="H72" s="9">
        <v>718</v>
      </c>
      <c r="I72" s="9">
        <v>14</v>
      </c>
      <c r="J72" s="9">
        <v>0</v>
      </c>
      <c r="K72" s="9">
        <v>0</v>
      </c>
      <c r="L72" s="9">
        <v>0</v>
      </c>
      <c r="M72" s="10">
        <f t="shared" si="26"/>
        <v>1034</v>
      </c>
      <c r="N72" s="9">
        <v>3</v>
      </c>
      <c r="O72" s="9">
        <v>0</v>
      </c>
      <c r="P72" s="11">
        <f t="shared" si="27"/>
        <v>1037</v>
      </c>
      <c r="Q72" s="12">
        <f t="shared" si="28"/>
        <v>0.13860654222879321</v>
      </c>
      <c r="R72" s="12">
        <f t="shared" si="29"/>
        <v>9.5546109776381449E-2</v>
      </c>
      <c r="S72" s="8"/>
    </row>
    <row r="73" spans="2:19" ht="15" customHeight="1" x14ac:dyDescent="0.25">
      <c r="B73" s="7" t="s">
        <v>97</v>
      </c>
      <c r="C73" s="7" t="s">
        <v>52</v>
      </c>
      <c r="D73" s="7" t="s">
        <v>104</v>
      </c>
      <c r="E73" s="9">
        <v>57273</v>
      </c>
      <c r="F73" s="9">
        <v>2000</v>
      </c>
      <c r="G73" s="9">
        <v>627</v>
      </c>
      <c r="H73" s="9">
        <v>974</v>
      </c>
      <c r="I73" s="9">
        <v>9</v>
      </c>
      <c r="J73" s="9">
        <v>3</v>
      </c>
      <c r="K73" s="9">
        <v>0</v>
      </c>
      <c r="L73" s="9">
        <v>0</v>
      </c>
      <c r="M73" s="10">
        <f t="shared" si="26"/>
        <v>1613</v>
      </c>
      <c r="N73" s="9">
        <v>0</v>
      </c>
      <c r="O73" s="9">
        <v>0</v>
      </c>
      <c r="P73" s="11">
        <f t="shared" si="27"/>
        <v>1613</v>
      </c>
      <c r="Q73" s="12">
        <f t="shared" si="28"/>
        <v>3.492046863268905E-2</v>
      </c>
      <c r="R73" s="12">
        <f t="shared" si="29"/>
        <v>2.8163357952263719E-2</v>
      </c>
      <c r="S73" s="8"/>
    </row>
    <row r="74" spans="2:19" ht="15" customHeight="1" x14ac:dyDescent="0.25">
      <c r="B74" s="7" t="s">
        <v>97</v>
      </c>
      <c r="C74" s="7" t="s">
        <v>52</v>
      </c>
      <c r="D74" s="7" t="s">
        <v>105</v>
      </c>
      <c r="E74" s="9">
        <v>31866</v>
      </c>
      <c r="F74" s="9">
        <v>1200</v>
      </c>
      <c r="G74" s="9">
        <v>127</v>
      </c>
      <c r="H74" s="9">
        <v>152</v>
      </c>
      <c r="I74" s="9">
        <v>0</v>
      </c>
      <c r="J74" s="9">
        <v>0</v>
      </c>
      <c r="K74" s="9">
        <v>0</v>
      </c>
      <c r="L74" s="9">
        <v>0</v>
      </c>
      <c r="M74" s="10">
        <f t="shared" si="26"/>
        <v>279</v>
      </c>
      <c r="N74" s="9">
        <v>0</v>
      </c>
      <c r="O74" s="9">
        <v>0</v>
      </c>
      <c r="P74" s="11">
        <f t="shared" si="27"/>
        <v>279</v>
      </c>
      <c r="Q74" s="12">
        <f t="shared" si="28"/>
        <v>3.7657691583505931E-2</v>
      </c>
      <c r="R74" s="12">
        <f t="shared" si="29"/>
        <v>8.7554132931651294E-3</v>
      </c>
      <c r="S74" s="8"/>
    </row>
    <row r="75" spans="2:19" ht="15" customHeight="1" x14ac:dyDescent="0.25">
      <c r="B75" s="7" t="s">
        <v>97</v>
      </c>
      <c r="C75" s="7" t="s">
        <v>100</v>
      </c>
      <c r="D75" s="7" t="s">
        <v>106</v>
      </c>
      <c r="E75" s="9">
        <v>6440</v>
      </c>
      <c r="F75" s="9">
        <v>1100</v>
      </c>
      <c r="G75" s="9">
        <v>159</v>
      </c>
      <c r="H75" s="9">
        <v>377</v>
      </c>
      <c r="I75" s="9">
        <v>13</v>
      </c>
      <c r="J75" s="9">
        <v>0</v>
      </c>
      <c r="K75" s="9">
        <v>0</v>
      </c>
      <c r="L75" s="9">
        <v>0</v>
      </c>
      <c r="M75" s="10">
        <f t="shared" si="26"/>
        <v>549</v>
      </c>
      <c r="N75" s="9">
        <v>0</v>
      </c>
      <c r="O75" s="9">
        <v>0</v>
      </c>
      <c r="P75" s="11">
        <f t="shared" si="27"/>
        <v>549</v>
      </c>
      <c r="Q75" s="12">
        <f t="shared" si="28"/>
        <v>0.17080745341614906</v>
      </c>
      <c r="R75" s="12">
        <f t="shared" si="29"/>
        <v>8.524844720496895E-2</v>
      </c>
      <c r="S75" s="8"/>
    </row>
    <row r="76" spans="2:19" ht="15" customHeight="1" x14ac:dyDescent="0.25">
      <c r="B76" s="7" t="s">
        <v>97</v>
      </c>
      <c r="C76" s="7" t="s">
        <v>100</v>
      </c>
      <c r="D76" s="7" t="s">
        <v>107</v>
      </c>
      <c r="E76" s="9">
        <v>11069</v>
      </c>
      <c r="F76" s="9">
        <v>1000</v>
      </c>
      <c r="G76" s="9">
        <v>397</v>
      </c>
      <c r="H76" s="9">
        <v>498</v>
      </c>
      <c r="I76" s="9">
        <v>54</v>
      </c>
      <c r="J76" s="9">
        <v>0</v>
      </c>
      <c r="K76" s="9">
        <v>0</v>
      </c>
      <c r="L76" s="9">
        <v>0</v>
      </c>
      <c r="M76" s="10">
        <f t="shared" si="26"/>
        <v>949</v>
      </c>
      <c r="N76" s="9">
        <v>0</v>
      </c>
      <c r="O76" s="9">
        <v>0</v>
      </c>
      <c r="P76" s="11">
        <f t="shared" si="27"/>
        <v>949</v>
      </c>
      <c r="Q76" s="12">
        <f t="shared" si="28"/>
        <v>9.0342397687234621E-2</v>
      </c>
      <c r="R76" s="12">
        <f t="shared" si="29"/>
        <v>8.5734935405185647E-2</v>
      </c>
      <c r="S76" s="8"/>
    </row>
    <row r="77" spans="2:19" ht="15" customHeight="1" x14ac:dyDescent="0.25">
      <c r="B77" s="7" t="s">
        <v>97</v>
      </c>
      <c r="C77" s="7" t="s">
        <v>52</v>
      </c>
      <c r="D77" s="7" t="s">
        <v>108</v>
      </c>
      <c r="E77" s="9">
        <v>29296</v>
      </c>
      <c r="F77" s="9">
        <v>1000</v>
      </c>
      <c r="G77" s="9">
        <v>20</v>
      </c>
      <c r="H77" s="9">
        <v>246</v>
      </c>
      <c r="I77" s="9">
        <v>1</v>
      </c>
      <c r="J77" s="9">
        <v>0</v>
      </c>
      <c r="K77" s="9">
        <v>0</v>
      </c>
      <c r="L77" s="9">
        <v>0</v>
      </c>
      <c r="M77" s="10">
        <f t="shared" si="26"/>
        <v>267</v>
      </c>
      <c r="N77" s="9">
        <v>0</v>
      </c>
      <c r="O77" s="9">
        <v>0</v>
      </c>
      <c r="P77" s="11">
        <f t="shared" si="27"/>
        <v>267</v>
      </c>
      <c r="Q77" s="12">
        <f t="shared" si="28"/>
        <v>3.4134352812670674E-2</v>
      </c>
      <c r="R77" s="12">
        <f t="shared" si="29"/>
        <v>9.113872200983069E-3</v>
      </c>
      <c r="S77" s="8"/>
    </row>
    <row r="78" spans="2:19" ht="15" customHeight="1" x14ac:dyDescent="0.25">
      <c r="B78" s="7" t="s">
        <v>97</v>
      </c>
      <c r="C78" s="7" t="s">
        <v>52</v>
      </c>
      <c r="D78" s="7" t="s">
        <v>109</v>
      </c>
      <c r="E78" s="9">
        <v>14970</v>
      </c>
      <c r="F78" s="9">
        <v>1000</v>
      </c>
      <c r="G78" s="9">
        <v>303</v>
      </c>
      <c r="H78" s="9">
        <v>3</v>
      </c>
      <c r="I78" s="9">
        <v>0</v>
      </c>
      <c r="J78" s="9">
        <v>1</v>
      </c>
      <c r="K78" s="9">
        <v>0</v>
      </c>
      <c r="L78" s="9">
        <v>0</v>
      </c>
      <c r="M78" s="10">
        <f t="shared" si="26"/>
        <v>307</v>
      </c>
      <c r="N78" s="9">
        <v>0</v>
      </c>
      <c r="O78" s="9">
        <v>0</v>
      </c>
      <c r="P78" s="11">
        <f t="shared" si="27"/>
        <v>307</v>
      </c>
      <c r="Q78" s="12">
        <f t="shared" si="28"/>
        <v>6.6800267201068811E-2</v>
      </c>
      <c r="R78" s="12">
        <f t="shared" si="29"/>
        <v>2.0507682030728124E-2</v>
      </c>
      <c r="S78" s="8"/>
    </row>
    <row r="79" spans="2:19" ht="15" customHeight="1" x14ac:dyDescent="0.25">
      <c r="B79" s="13" t="s">
        <v>23</v>
      </c>
      <c r="C79" s="14"/>
      <c r="D79" s="14"/>
      <c r="E79" s="15">
        <f>+SUM(E67:E78)</f>
        <v>282564</v>
      </c>
      <c r="F79" s="15">
        <f t="shared" ref="F79:P79" si="30">+SUM(F67:F78)</f>
        <v>17600</v>
      </c>
      <c r="G79" s="15">
        <f t="shared" si="30"/>
        <v>7128</v>
      </c>
      <c r="H79" s="15">
        <f t="shared" si="30"/>
        <v>6310</v>
      </c>
      <c r="I79" s="15">
        <f t="shared" si="30"/>
        <v>142</v>
      </c>
      <c r="J79" s="15">
        <f t="shared" si="30"/>
        <v>25</v>
      </c>
      <c r="K79" s="15">
        <f t="shared" si="30"/>
        <v>0</v>
      </c>
      <c r="L79" s="15">
        <f t="shared" si="30"/>
        <v>0</v>
      </c>
      <c r="M79" s="15">
        <f t="shared" si="30"/>
        <v>13605</v>
      </c>
      <c r="N79" s="15">
        <f t="shared" si="30"/>
        <v>24</v>
      </c>
      <c r="O79" s="15">
        <f t="shared" si="30"/>
        <v>0</v>
      </c>
      <c r="P79" s="15">
        <f t="shared" si="30"/>
        <v>13629</v>
      </c>
      <c r="Q79" s="16">
        <f>IFERROR(F79/E79,0)</f>
        <v>6.2286773969790918E-2</v>
      </c>
      <c r="R79" s="16">
        <f>+IFERROR(M79/E79,0)</f>
        <v>4.8148384082898031E-2</v>
      </c>
      <c r="S79" s="43"/>
    </row>
    <row r="80" spans="2:19" ht="15" customHeight="1" x14ac:dyDescent="0.25">
      <c r="B80" s="17" t="s">
        <v>110</v>
      </c>
      <c r="C80" s="17" t="s">
        <v>111</v>
      </c>
      <c r="D80" s="17" t="s">
        <v>74</v>
      </c>
      <c r="E80" s="44">
        <v>417</v>
      </c>
      <c r="F80" s="44">
        <v>401</v>
      </c>
      <c r="G80" s="44">
        <v>45</v>
      </c>
      <c r="H80" s="44">
        <v>222</v>
      </c>
      <c r="I80" s="44">
        <v>14</v>
      </c>
      <c r="J80" s="44">
        <v>0</v>
      </c>
      <c r="K80" s="44">
        <v>0</v>
      </c>
      <c r="L80" s="44">
        <v>0</v>
      </c>
      <c r="M80" s="19">
        <v>281</v>
      </c>
      <c r="N80" s="44">
        <v>5</v>
      </c>
      <c r="O80" s="44">
        <v>4</v>
      </c>
      <c r="P80" s="45">
        <v>290</v>
      </c>
      <c r="Q80" s="46">
        <v>0.9616306954436451</v>
      </c>
      <c r="R80" s="46">
        <v>0.67386091127098324</v>
      </c>
      <c r="S80" s="47" t="s">
        <v>112</v>
      </c>
    </row>
    <row r="81" spans="2:19" ht="15" customHeight="1" x14ac:dyDescent="0.25">
      <c r="B81" s="17" t="s">
        <v>110</v>
      </c>
      <c r="C81" s="17" t="s">
        <v>111</v>
      </c>
      <c r="D81" s="17" t="s">
        <v>113</v>
      </c>
      <c r="E81" s="44">
        <v>1000</v>
      </c>
      <c r="F81" s="44">
        <v>1000</v>
      </c>
      <c r="G81" s="44">
        <v>629</v>
      </c>
      <c r="H81" s="44">
        <v>338</v>
      </c>
      <c r="I81" s="44">
        <v>42</v>
      </c>
      <c r="J81" s="44">
        <v>0</v>
      </c>
      <c r="K81" s="44">
        <v>0</v>
      </c>
      <c r="L81" s="44">
        <v>0</v>
      </c>
      <c r="M81" s="19">
        <v>1009</v>
      </c>
      <c r="N81" s="44">
        <v>10</v>
      </c>
      <c r="O81" s="44">
        <v>1</v>
      </c>
      <c r="P81" s="45">
        <v>1020</v>
      </c>
      <c r="Q81" s="46">
        <v>1</v>
      </c>
      <c r="R81" s="46">
        <v>1.0089999999999999</v>
      </c>
      <c r="S81" s="47" t="s">
        <v>112</v>
      </c>
    </row>
    <row r="82" spans="2:19" ht="15" customHeight="1" x14ac:dyDescent="0.25">
      <c r="B82" s="17" t="s">
        <v>110</v>
      </c>
      <c r="C82" s="17" t="s">
        <v>111</v>
      </c>
      <c r="D82" s="17" t="s">
        <v>114</v>
      </c>
      <c r="E82" s="44">
        <v>1550</v>
      </c>
      <c r="F82" s="44">
        <v>1550</v>
      </c>
      <c r="G82" s="44">
        <v>438</v>
      </c>
      <c r="H82" s="44">
        <v>679</v>
      </c>
      <c r="I82" s="44">
        <v>136</v>
      </c>
      <c r="J82" s="44">
        <v>0</v>
      </c>
      <c r="K82" s="44">
        <v>0</v>
      </c>
      <c r="L82" s="44">
        <v>0</v>
      </c>
      <c r="M82" s="19">
        <v>1253</v>
      </c>
      <c r="N82" s="44">
        <v>9</v>
      </c>
      <c r="O82" s="44">
        <v>2</v>
      </c>
      <c r="P82" s="45">
        <v>1264</v>
      </c>
      <c r="Q82" s="46">
        <v>1</v>
      </c>
      <c r="R82" s="46">
        <v>0.80838709677419351</v>
      </c>
      <c r="S82" s="47" t="s">
        <v>112</v>
      </c>
    </row>
    <row r="83" spans="2:19" ht="15" customHeight="1" x14ac:dyDescent="0.25">
      <c r="B83" s="17" t="s">
        <v>110</v>
      </c>
      <c r="C83" s="17" t="s">
        <v>111</v>
      </c>
      <c r="D83" s="17" t="s">
        <v>115</v>
      </c>
      <c r="E83" s="44">
        <v>980</v>
      </c>
      <c r="F83" s="44">
        <v>980</v>
      </c>
      <c r="G83" s="44">
        <v>441</v>
      </c>
      <c r="H83" s="44">
        <v>447</v>
      </c>
      <c r="I83" s="44">
        <v>26</v>
      </c>
      <c r="J83" s="44">
        <v>0</v>
      </c>
      <c r="K83" s="44">
        <v>0</v>
      </c>
      <c r="L83" s="44">
        <v>0</v>
      </c>
      <c r="M83" s="19">
        <v>914</v>
      </c>
      <c r="N83" s="44">
        <v>13</v>
      </c>
      <c r="O83" s="44">
        <v>2</v>
      </c>
      <c r="P83" s="45">
        <v>929</v>
      </c>
      <c r="Q83" s="46">
        <v>1</v>
      </c>
      <c r="R83" s="46">
        <v>0.93265306122448977</v>
      </c>
      <c r="S83" s="47" t="s">
        <v>112</v>
      </c>
    </row>
    <row r="84" spans="2:19" ht="15" customHeight="1" x14ac:dyDescent="0.25">
      <c r="B84" s="13" t="s">
        <v>23</v>
      </c>
      <c r="C84" s="14"/>
      <c r="D84" s="14"/>
      <c r="E84" s="15">
        <f t="shared" ref="E84:P84" si="31">+SUM(E80:E83)</f>
        <v>3947</v>
      </c>
      <c r="F84" s="15">
        <f t="shared" si="31"/>
        <v>3931</v>
      </c>
      <c r="G84" s="15">
        <f t="shared" si="31"/>
        <v>1553</v>
      </c>
      <c r="H84" s="15">
        <f t="shared" si="31"/>
        <v>1686</v>
      </c>
      <c r="I84" s="15">
        <f t="shared" si="31"/>
        <v>218</v>
      </c>
      <c r="J84" s="15">
        <f t="shared" si="31"/>
        <v>0</v>
      </c>
      <c r="K84" s="15">
        <f t="shared" si="31"/>
        <v>0</v>
      </c>
      <c r="L84" s="15">
        <f t="shared" si="31"/>
        <v>0</v>
      </c>
      <c r="M84" s="15">
        <f t="shared" si="31"/>
        <v>3457</v>
      </c>
      <c r="N84" s="15">
        <f t="shared" si="31"/>
        <v>37</v>
      </c>
      <c r="O84" s="15">
        <f t="shared" si="31"/>
        <v>9</v>
      </c>
      <c r="P84" s="15">
        <f t="shared" si="31"/>
        <v>3503</v>
      </c>
      <c r="Q84" s="16">
        <f>IFERROR(F84/E84,0)</f>
        <v>0.99594628832024323</v>
      </c>
      <c r="R84" s="16">
        <f>+IFERROR(M84/E84,0)</f>
        <v>0.8758550798074487</v>
      </c>
      <c r="S84" s="43"/>
    </row>
    <row r="85" spans="2:19" ht="15" customHeight="1" x14ac:dyDescent="0.25">
      <c r="B85" s="48" t="s">
        <v>116</v>
      </c>
      <c r="C85" s="27" t="s">
        <v>52</v>
      </c>
      <c r="D85" s="27" t="s">
        <v>117</v>
      </c>
      <c r="E85" s="49">
        <v>313</v>
      </c>
      <c r="F85" s="49">
        <v>313</v>
      </c>
      <c r="G85" s="49">
        <v>156</v>
      </c>
      <c r="H85" s="49">
        <v>157</v>
      </c>
      <c r="I85" s="49">
        <v>0</v>
      </c>
      <c r="J85" s="49">
        <v>0</v>
      </c>
      <c r="K85" s="49">
        <v>0</v>
      </c>
      <c r="L85" s="49">
        <v>0</v>
      </c>
      <c r="M85" s="31">
        <f>SUM(G85:L85)</f>
        <v>313</v>
      </c>
      <c r="N85" s="49">
        <v>0</v>
      </c>
      <c r="O85" s="49">
        <v>0</v>
      </c>
      <c r="P85" s="49">
        <f>SUM(M85:O85)</f>
        <v>313</v>
      </c>
      <c r="Q85" s="50">
        <f>F85/E85</f>
        <v>1</v>
      </c>
      <c r="R85" s="50">
        <f>M85/E85</f>
        <v>1</v>
      </c>
      <c r="S85" s="51" t="s">
        <v>118</v>
      </c>
    </row>
    <row r="86" spans="2:19" ht="15" customHeight="1" x14ac:dyDescent="0.25">
      <c r="B86" s="48" t="s">
        <v>116</v>
      </c>
      <c r="C86" s="27" t="s">
        <v>52</v>
      </c>
      <c r="D86" s="27" t="s">
        <v>119</v>
      </c>
      <c r="E86" s="49">
        <v>525</v>
      </c>
      <c r="F86" s="49">
        <v>525</v>
      </c>
      <c r="G86" s="49">
        <v>362</v>
      </c>
      <c r="H86" s="49">
        <v>163</v>
      </c>
      <c r="I86" s="49">
        <v>0</v>
      </c>
      <c r="J86" s="49">
        <v>0</v>
      </c>
      <c r="K86" s="49">
        <v>0</v>
      </c>
      <c r="L86" s="49">
        <v>0</v>
      </c>
      <c r="M86" s="31">
        <f t="shared" ref="M86:M93" si="32">SUM(G86:L86)</f>
        <v>525</v>
      </c>
      <c r="N86" s="49">
        <v>0</v>
      </c>
      <c r="O86" s="49">
        <v>0</v>
      </c>
      <c r="P86" s="49">
        <f t="shared" ref="P86:P93" si="33">SUM(M86:O86)</f>
        <v>525</v>
      </c>
      <c r="Q86" s="50">
        <f t="shared" ref="Q86:Q93" si="34">F86/E86</f>
        <v>1</v>
      </c>
      <c r="R86" s="50">
        <f t="shared" ref="R86:R93" si="35">M86/E86</f>
        <v>1</v>
      </c>
      <c r="S86" s="51" t="s">
        <v>120</v>
      </c>
    </row>
    <row r="87" spans="2:19" ht="15" customHeight="1" x14ac:dyDescent="0.25">
      <c r="B87" s="48" t="s">
        <v>116</v>
      </c>
      <c r="C87" s="27" t="s">
        <v>52</v>
      </c>
      <c r="D87" s="27" t="s">
        <v>121</v>
      </c>
      <c r="E87" s="49">
        <v>967</v>
      </c>
      <c r="F87" s="49">
        <v>967</v>
      </c>
      <c r="G87" s="49">
        <v>722</v>
      </c>
      <c r="H87" s="49">
        <v>245</v>
      </c>
      <c r="I87" s="49">
        <v>0</v>
      </c>
      <c r="J87" s="49">
        <v>0</v>
      </c>
      <c r="K87" s="49">
        <v>0</v>
      </c>
      <c r="L87" s="49">
        <v>0</v>
      </c>
      <c r="M87" s="31">
        <f t="shared" si="32"/>
        <v>967</v>
      </c>
      <c r="N87" s="49">
        <v>0</v>
      </c>
      <c r="O87" s="49">
        <v>0</v>
      </c>
      <c r="P87" s="49">
        <f t="shared" si="33"/>
        <v>967</v>
      </c>
      <c r="Q87" s="50">
        <f t="shared" si="34"/>
        <v>1</v>
      </c>
      <c r="R87" s="50">
        <f t="shared" si="35"/>
        <v>1</v>
      </c>
      <c r="S87" s="51"/>
    </row>
    <row r="88" spans="2:19" ht="15" customHeight="1" x14ac:dyDescent="0.25">
      <c r="B88" s="48" t="s">
        <v>116</v>
      </c>
      <c r="C88" s="48" t="s">
        <v>52</v>
      </c>
      <c r="D88" s="27" t="s">
        <v>122</v>
      </c>
      <c r="E88" s="49">
        <v>118</v>
      </c>
      <c r="F88" s="49">
        <v>118</v>
      </c>
      <c r="G88" s="49">
        <v>88</v>
      </c>
      <c r="H88" s="49">
        <v>30</v>
      </c>
      <c r="I88" s="49">
        <v>0</v>
      </c>
      <c r="J88" s="49">
        <v>0</v>
      </c>
      <c r="K88" s="49">
        <v>0</v>
      </c>
      <c r="L88" s="49">
        <v>0</v>
      </c>
      <c r="M88" s="31">
        <f t="shared" si="32"/>
        <v>118</v>
      </c>
      <c r="N88" s="49">
        <v>0</v>
      </c>
      <c r="O88" s="49">
        <v>0</v>
      </c>
      <c r="P88" s="49">
        <f t="shared" si="33"/>
        <v>118</v>
      </c>
      <c r="Q88" s="50">
        <f t="shared" si="34"/>
        <v>1</v>
      </c>
      <c r="R88" s="50">
        <f t="shared" si="35"/>
        <v>1</v>
      </c>
      <c r="S88" s="51"/>
    </row>
    <row r="89" spans="2:19" ht="15" customHeight="1" x14ac:dyDescent="0.25">
      <c r="B89" s="48" t="s">
        <v>116</v>
      </c>
      <c r="C89" s="48" t="s">
        <v>123</v>
      </c>
      <c r="D89" s="27" t="s">
        <v>124</v>
      </c>
      <c r="E89" s="49">
        <v>945</v>
      </c>
      <c r="F89" s="49">
        <v>945</v>
      </c>
      <c r="G89" s="49">
        <v>389</v>
      </c>
      <c r="H89" s="49">
        <v>556</v>
      </c>
      <c r="I89" s="49">
        <v>0</v>
      </c>
      <c r="J89" s="49">
        <v>0</v>
      </c>
      <c r="K89" s="49">
        <v>0</v>
      </c>
      <c r="L89" s="49">
        <v>0</v>
      </c>
      <c r="M89" s="31">
        <f t="shared" si="32"/>
        <v>945</v>
      </c>
      <c r="N89" s="49"/>
      <c r="O89" s="49"/>
      <c r="P89" s="49">
        <f t="shared" si="33"/>
        <v>945</v>
      </c>
      <c r="Q89" s="50">
        <f t="shared" si="34"/>
        <v>1</v>
      </c>
      <c r="R89" s="50">
        <f t="shared" si="35"/>
        <v>1</v>
      </c>
      <c r="S89" s="51"/>
    </row>
    <row r="90" spans="2:19" ht="15" customHeight="1" x14ac:dyDescent="0.25">
      <c r="B90" s="48" t="s">
        <v>116</v>
      </c>
      <c r="C90" s="27" t="s">
        <v>52</v>
      </c>
      <c r="D90" s="27" t="s">
        <v>125</v>
      </c>
      <c r="E90" s="49">
        <v>169</v>
      </c>
      <c r="F90" s="49">
        <v>169</v>
      </c>
      <c r="G90" s="49">
        <v>169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31">
        <f t="shared" si="32"/>
        <v>169</v>
      </c>
      <c r="N90" s="49">
        <v>0</v>
      </c>
      <c r="O90" s="49">
        <v>0</v>
      </c>
      <c r="P90" s="49">
        <f t="shared" si="33"/>
        <v>169</v>
      </c>
      <c r="Q90" s="50">
        <f t="shared" si="34"/>
        <v>1</v>
      </c>
      <c r="R90" s="50">
        <f t="shared" si="35"/>
        <v>1</v>
      </c>
      <c r="S90" s="51"/>
    </row>
    <row r="91" spans="2:19" ht="15" customHeight="1" x14ac:dyDescent="0.25">
      <c r="B91" s="48" t="s">
        <v>116</v>
      </c>
      <c r="C91" s="27" t="s">
        <v>126</v>
      </c>
      <c r="D91" s="27" t="s">
        <v>127</v>
      </c>
      <c r="E91" s="49">
        <v>399</v>
      </c>
      <c r="F91" s="49">
        <v>399</v>
      </c>
      <c r="G91" s="49">
        <v>12</v>
      </c>
      <c r="H91" s="49">
        <v>387</v>
      </c>
      <c r="I91" s="49">
        <v>0</v>
      </c>
      <c r="J91" s="49">
        <v>0</v>
      </c>
      <c r="K91" s="49">
        <v>0</v>
      </c>
      <c r="L91" s="49">
        <v>0</v>
      </c>
      <c r="M91" s="31">
        <f t="shared" si="32"/>
        <v>399</v>
      </c>
      <c r="N91" s="49">
        <v>0</v>
      </c>
      <c r="O91" s="49">
        <v>0</v>
      </c>
      <c r="P91" s="49">
        <f t="shared" si="33"/>
        <v>399</v>
      </c>
      <c r="Q91" s="50">
        <f t="shared" si="34"/>
        <v>1</v>
      </c>
      <c r="R91" s="50">
        <f t="shared" si="35"/>
        <v>1</v>
      </c>
      <c r="S91" s="51" t="s">
        <v>128</v>
      </c>
    </row>
    <row r="92" spans="2:19" ht="15" customHeight="1" x14ac:dyDescent="0.25">
      <c r="B92" s="48" t="s">
        <v>116</v>
      </c>
      <c r="C92" s="7" t="s">
        <v>126</v>
      </c>
      <c r="D92" s="7" t="s">
        <v>129</v>
      </c>
      <c r="E92" s="7">
        <v>528</v>
      </c>
      <c r="F92" s="7">
        <v>528</v>
      </c>
      <c r="G92" s="7">
        <v>59</v>
      </c>
      <c r="H92" s="7">
        <v>411</v>
      </c>
      <c r="I92" s="7">
        <v>58</v>
      </c>
      <c r="J92" s="7">
        <v>0</v>
      </c>
      <c r="K92" s="7">
        <v>0</v>
      </c>
      <c r="L92" s="7">
        <v>0</v>
      </c>
      <c r="M92" s="31">
        <f t="shared" si="32"/>
        <v>528</v>
      </c>
      <c r="N92" s="7"/>
      <c r="O92" s="7"/>
      <c r="P92" s="49">
        <f t="shared" si="33"/>
        <v>528</v>
      </c>
      <c r="Q92" s="50">
        <f t="shared" si="34"/>
        <v>1</v>
      </c>
      <c r="R92" s="50">
        <f t="shared" si="35"/>
        <v>1</v>
      </c>
      <c r="S92" s="7" t="s">
        <v>130</v>
      </c>
    </row>
    <row r="93" spans="2:19" ht="15" customHeight="1" x14ac:dyDescent="0.25">
      <c r="B93" s="48" t="s">
        <v>116</v>
      </c>
      <c r="C93" s="7" t="s">
        <v>123</v>
      </c>
      <c r="D93" s="7" t="s">
        <v>106</v>
      </c>
      <c r="E93" s="7">
        <v>848</v>
      </c>
      <c r="F93" s="7">
        <v>848</v>
      </c>
      <c r="G93" s="7">
        <v>753</v>
      </c>
      <c r="H93" s="7">
        <v>95</v>
      </c>
      <c r="I93" s="7">
        <v>0</v>
      </c>
      <c r="J93" s="7">
        <v>0</v>
      </c>
      <c r="K93" s="7">
        <v>0</v>
      </c>
      <c r="L93" s="7">
        <v>0</v>
      </c>
      <c r="M93" s="31">
        <f t="shared" si="32"/>
        <v>848</v>
      </c>
      <c r="N93" s="7"/>
      <c r="O93" s="7"/>
      <c r="P93" s="49">
        <f t="shared" si="33"/>
        <v>848</v>
      </c>
      <c r="Q93" s="50">
        <f t="shared" si="34"/>
        <v>1</v>
      </c>
      <c r="R93" s="50">
        <f t="shared" si="35"/>
        <v>1</v>
      </c>
      <c r="S93" s="7"/>
    </row>
    <row r="94" spans="2:19" ht="15" customHeight="1" x14ac:dyDescent="0.25">
      <c r="B94" s="13" t="s">
        <v>23</v>
      </c>
      <c r="C94" s="14"/>
      <c r="D94" s="14"/>
      <c r="E94" s="15">
        <f>+SUM(E85:E93)</f>
        <v>4812</v>
      </c>
      <c r="F94" s="15">
        <f>+SUM(F85:F93)</f>
        <v>4812</v>
      </c>
      <c r="G94" s="15">
        <f t="shared" ref="G94:P94" si="36">+SUM(G85:G93)</f>
        <v>2710</v>
      </c>
      <c r="H94" s="15">
        <f t="shared" si="36"/>
        <v>2044</v>
      </c>
      <c r="I94" s="15">
        <f t="shared" si="36"/>
        <v>58</v>
      </c>
      <c r="J94" s="15">
        <f t="shared" si="36"/>
        <v>0</v>
      </c>
      <c r="K94" s="15">
        <f t="shared" si="36"/>
        <v>0</v>
      </c>
      <c r="L94" s="15">
        <f t="shared" si="36"/>
        <v>0</v>
      </c>
      <c r="M94" s="15">
        <f t="shared" si="36"/>
        <v>4812</v>
      </c>
      <c r="N94" s="15">
        <f t="shared" si="36"/>
        <v>0</v>
      </c>
      <c r="O94" s="15">
        <f t="shared" si="36"/>
        <v>0</v>
      </c>
      <c r="P94" s="15">
        <f t="shared" si="36"/>
        <v>4812</v>
      </c>
      <c r="Q94" s="16">
        <f>IFERROR(F94/E94,0)</f>
        <v>1</v>
      </c>
      <c r="R94" s="16">
        <f>+IFERROR(M94/E94,0)</f>
        <v>1</v>
      </c>
      <c r="S94" s="52"/>
    </row>
    <row r="95" spans="2:19" ht="15" customHeight="1" x14ac:dyDescent="0.25">
      <c r="B95" s="7" t="s">
        <v>131</v>
      </c>
      <c r="C95" s="27" t="s">
        <v>132</v>
      </c>
      <c r="D95" s="27" t="s">
        <v>133</v>
      </c>
      <c r="E95" s="31">
        <v>27746</v>
      </c>
      <c r="F95" s="31">
        <v>1501</v>
      </c>
      <c r="G95" s="31">
        <v>1196</v>
      </c>
      <c r="H95" s="31">
        <v>272</v>
      </c>
      <c r="I95" s="31">
        <v>27</v>
      </c>
      <c r="J95" s="31">
        <v>6</v>
      </c>
      <c r="K95" s="31"/>
      <c r="L95" s="31"/>
      <c r="M95" s="10">
        <f>SUM(G95:L95)</f>
        <v>1501</v>
      </c>
      <c r="N95" s="31">
        <v>17</v>
      </c>
      <c r="O95" s="31">
        <v>0</v>
      </c>
      <c r="P95" s="31">
        <f>SUM(M95:O95)</f>
        <v>1518</v>
      </c>
      <c r="Q95" s="50">
        <f t="shared" ref="Q95" si="37">F95/E95</f>
        <v>5.4097887983853531E-2</v>
      </c>
      <c r="R95" s="50">
        <f t="shared" ref="R95" si="38">M95/E95</f>
        <v>5.4097887983853531E-2</v>
      </c>
      <c r="S95" s="51"/>
    </row>
    <row r="96" spans="2:19" ht="15" customHeight="1" x14ac:dyDescent="0.25">
      <c r="B96" s="13" t="s">
        <v>23</v>
      </c>
      <c r="C96" s="14"/>
      <c r="D96" s="14"/>
      <c r="E96" s="15">
        <f>+SUM(E95)</f>
        <v>27746</v>
      </c>
      <c r="F96" s="15">
        <f t="shared" ref="F96:L96" si="39">+SUM(F95)</f>
        <v>1501</v>
      </c>
      <c r="G96" s="15">
        <f t="shared" si="39"/>
        <v>1196</v>
      </c>
      <c r="H96" s="15">
        <f t="shared" si="39"/>
        <v>272</v>
      </c>
      <c r="I96" s="15">
        <f t="shared" si="39"/>
        <v>27</v>
      </c>
      <c r="J96" s="15">
        <f t="shared" si="39"/>
        <v>6</v>
      </c>
      <c r="K96" s="15">
        <f t="shared" si="39"/>
        <v>0</v>
      </c>
      <c r="L96" s="15">
        <f t="shared" si="39"/>
        <v>0</v>
      </c>
      <c r="M96" s="15">
        <f t="shared" si="1"/>
        <v>1501</v>
      </c>
      <c r="N96" s="15">
        <f>+SUM(N95)</f>
        <v>17</v>
      </c>
      <c r="O96" s="15">
        <f>+SUM(O95)</f>
        <v>0</v>
      </c>
      <c r="P96" s="15">
        <f>+SUM(P95)</f>
        <v>1518</v>
      </c>
      <c r="Q96" s="16">
        <f>IFERROR(F96/E96,0)</f>
        <v>5.4097887983853531E-2</v>
      </c>
      <c r="R96" s="16">
        <f>+IFERROR(M96/E96,0)</f>
        <v>5.4097887983853531E-2</v>
      </c>
      <c r="S96" s="52"/>
    </row>
    <row r="97" spans="2:19" ht="15" customHeight="1" x14ac:dyDescent="0.25">
      <c r="B97" s="48" t="s">
        <v>134</v>
      </c>
      <c r="C97" s="27" t="s">
        <v>37</v>
      </c>
      <c r="D97" s="27" t="s">
        <v>135</v>
      </c>
      <c r="E97" s="49">
        <v>4000</v>
      </c>
      <c r="F97" s="49">
        <v>6</v>
      </c>
      <c r="G97" s="49">
        <v>867</v>
      </c>
      <c r="H97" s="49">
        <v>10</v>
      </c>
      <c r="I97" s="49">
        <v>0</v>
      </c>
      <c r="J97" s="49">
        <v>0</v>
      </c>
      <c r="K97" s="49">
        <v>0</v>
      </c>
      <c r="L97" s="49">
        <v>0</v>
      </c>
      <c r="M97" s="49">
        <v>877</v>
      </c>
      <c r="N97" s="49">
        <v>0</v>
      </c>
      <c r="O97" s="49">
        <v>0</v>
      </c>
      <c r="P97" s="49">
        <v>877</v>
      </c>
      <c r="Q97" s="50">
        <f t="shared" ref="Q97" si="40">F97/E97</f>
        <v>1.5E-3</v>
      </c>
      <c r="R97" s="50">
        <f t="shared" ref="R97" si="41">M97/E97</f>
        <v>0.21925</v>
      </c>
      <c r="S97" s="51"/>
    </row>
    <row r="98" spans="2:19" ht="15" customHeight="1" x14ac:dyDescent="0.25">
      <c r="B98" s="13" t="s">
        <v>23</v>
      </c>
      <c r="C98" s="14"/>
      <c r="D98" s="14"/>
      <c r="E98" s="15">
        <f>+SUM(E97)</f>
        <v>4000</v>
      </c>
      <c r="F98" s="15">
        <f>+SUM(F97)</f>
        <v>6</v>
      </c>
      <c r="G98" s="15">
        <f t="shared" ref="G98:M98" si="42">+SUM(G97)</f>
        <v>867</v>
      </c>
      <c r="H98" s="15">
        <f t="shared" si="42"/>
        <v>10</v>
      </c>
      <c r="I98" s="15">
        <f t="shared" si="42"/>
        <v>0</v>
      </c>
      <c r="J98" s="15">
        <f t="shared" si="42"/>
        <v>0</v>
      </c>
      <c r="K98" s="15">
        <f t="shared" si="42"/>
        <v>0</v>
      </c>
      <c r="L98" s="15">
        <f t="shared" si="42"/>
        <v>0</v>
      </c>
      <c r="M98" s="15">
        <f t="shared" si="42"/>
        <v>877</v>
      </c>
      <c r="N98" s="15">
        <f>+SUM(N97)</f>
        <v>0</v>
      </c>
      <c r="O98" s="15">
        <f>+SUM(O97)</f>
        <v>0</v>
      </c>
      <c r="P98" s="15">
        <f t="shared" ref="P98" si="43">+SUM(P97)</f>
        <v>877</v>
      </c>
      <c r="Q98" s="16">
        <f>IFERROR(F98/E98,0)</f>
        <v>1.5E-3</v>
      </c>
      <c r="R98" s="16">
        <f>+IFERROR(M98/E98,0)</f>
        <v>0.21925</v>
      </c>
      <c r="S98" s="52"/>
    </row>
    <row r="99" spans="2:19" ht="15" customHeight="1" x14ac:dyDescent="0.25">
      <c r="B99" s="7" t="s">
        <v>136</v>
      </c>
      <c r="C99" s="7" t="s">
        <v>137</v>
      </c>
      <c r="D99" s="7" t="s">
        <v>138</v>
      </c>
      <c r="E99" s="9">
        <v>2328</v>
      </c>
      <c r="F99" s="9">
        <v>698</v>
      </c>
      <c r="G99" s="9">
        <v>354</v>
      </c>
      <c r="H99" s="9">
        <v>330</v>
      </c>
      <c r="I99" s="9">
        <v>4</v>
      </c>
      <c r="J99" s="9">
        <v>0</v>
      </c>
      <c r="K99" s="9">
        <v>0</v>
      </c>
      <c r="L99" s="9">
        <v>0</v>
      </c>
      <c r="M99" s="10">
        <f>SUBTOTAL(9,G99:L99)</f>
        <v>688</v>
      </c>
      <c r="N99" s="9">
        <v>1</v>
      </c>
      <c r="O99" s="9">
        <v>0</v>
      </c>
      <c r="P99" s="11">
        <f>M99+N99+O99</f>
        <v>689</v>
      </c>
      <c r="Q99" s="12">
        <f>F99/E99</f>
        <v>0.29982817869415807</v>
      </c>
      <c r="R99" s="12">
        <f>M99/E99</f>
        <v>0.29553264604810997</v>
      </c>
      <c r="S99" s="53"/>
    </row>
    <row r="100" spans="2:19" ht="15" customHeight="1" x14ac:dyDescent="0.25">
      <c r="B100" s="7" t="s">
        <v>136</v>
      </c>
      <c r="C100" s="7" t="s">
        <v>137</v>
      </c>
      <c r="D100" s="7" t="s">
        <v>139</v>
      </c>
      <c r="E100" s="9">
        <v>2215</v>
      </c>
      <c r="F100" s="9">
        <v>901</v>
      </c>
      <c r="G100" s="9">
        <v>100</v>
      </c>
      <c r="H100" s="9">
        <v>792</v>
      </c>
      <c r="I100" s="9">
        <v>4</v>
      </c>
      <c r="J100" s="9">
        <v>0</v>
      </c>
      <c r="K100" s="9">
        <v>0</v>
      </c>
      <c r="L100" s="9">
        <v>0</v>
      </c>
      <c r="M100" s="10">
        <f t="shared" ref="M100:M106" si="44">SUBTOTAL(9,G100:L100)</f>
        <v>896</v>
      </c>
      <c r="N100" s="9">
        <v>2</v>
      </c>
      <c r="O100" s="9">
        <v>0</v>
      </c>
      <c r="P100" s="11">
        <f t="shared" ref="P100:P106" si="45">M100+N100+O100</f>
        <v>898</v>
      </c>
      <c r="Q100" s="12">
        <f t="shared" ref="Q100:Q106" si="46">F100/E100</f>
        <v>0.40677200902934535</v>
      </c>
      <c r="R100" s="12">
        <f t="shared" ref="R100:R106" si="47">M100/E100</f>
        <v>0.40451467268623026</v>
      </c>
      <c r="S100" s="53"/>
    </row>
    <row r="101" spans="2:19" ht="15" customHeight="1" x14ac:dyDescent="0.25">
      <c r="B101" s="7" t="s">
        <v>136</v>
      </c>
      <c r="C101" s="7" t="s">
        <v>137</v>
      </c>
      <c r="D101" s="7" t="s">
        <v>140</v>
      </c>
      <c r="E101" s="9">
        <v>1791</v>
      </c>
      <c r="F101" s="9">
        <v>331</v>
      </c>
      <c r="G101" s="9">
        <v>17</v>
      </c>
      <c r="H101" s="9">
        <v>180</v>
      </c>
      <c r="I101" s="9">
        <v>7</v>
      </c>
      <c r="J101" s="9">
        <v>0</v>
      </c>
      <c r="K101" s="9">
        <v>0</v>
      </c>
      <c r="L101" s="9">
        <v>0</v>
      </c>
      <c r="M101" s="10">
        <f t="shared" si="44"/>
        <v>204</v>
      </c>
      <c r="N101" s="9">
        <v>0</v>
      </c>
      <c r="O101" s="9">
        <v>0</v>
      </c>
      <c r="P101" s="11">
        <f t="shared" si="45"/>
        <v>204</v>
      </c>
      <c r="Q101" s="12">
        <f t="shared" si="46"/>
        <v>0.18481295365717476</v>
      </c>
      <c r="R101" s="12">
        <f t="shared" si="47"/>
        <v>0.11390284757118928</v>
      </c>
      <c r="S101" s="53"/>
    </row>
    <row r="102" spans="2:19" ht="15" customHeight="1" x14ac:dyDescent="0.25">
      <c r="B102" s="7" t="s">
        <v>136</v>
      </c>
      <c r="C102" s="7" t="s">
        <v>137</v>
      </c>
      <c r="D102" s="7" t="s">
        <v>141</v>
      </c>
      <c r="E102" s="9">
        <v>1964</v>
      </c>
      <c r="F102" s="9">
        <v>391</v>
      </c>
      <c r="G102" s="9">
        <v>62</v>
      </c>
      <c r="H102" s="9">
        <v>317</v>
      </c>
      <c r="I102" s="9">
        <v>7</v>
      </c>
      <c r="J102" s="9">
        <v>0</v>
      </c>
      <c r="K102" s="9">
        <v>0</v>
      </c>
      <c r="L102" s="9">
        <v>0</v>
      </c>
      <c r="M102" s="10">
        <f t="shared" si="44"/>
        <v>386</v>
      </c>
      <c r="N102" s="9">
        <v>0</v>
      </c>
      <c r="O102" s="9">
        <v>0</v>
      </c>
      <c r="P102" s="11">
        <f t="shared" si="45"/>
        <v>386</v>
      </c>
      <c r="Q102" s="12">
        <f t="shared" si="46"/>
        <v>0.19908350305498981</v>
      </c>
      <c r="R102" s="12">
        <f t="shared" si="47"/>
        <v>0.19653767820773932</v>
      </c>
      <c r="S102" s="53"/>
    </row>
    <row r="103" spans="2:19" ht="15" customHeight="1" x14ac:dyDescent="0.25">
      <c r="B103" s="7" t="s">
        <v>136</v>
      </c>
      <c r="C103" s="7" t="s">
        <v>137</v>
      </c>
      <c r="D103" s="7" t="s">
        <v>142</v>
      </c>
      <c r="E103" s="9">
        <v>4583</v>
      </c>
      <c r="F103" s="9">
        <v>495</v>
      </c>
      <c r="G103" s="9">
        <v>28</v>
      </c>
      <c r="H103" s="9">
        <v>454</v>
      </c>
      <c r="I103" s="9">
        <v>8</v>
      </c>
      <c r="J103" s="9">
        <v>0</v>
      </c>
      <c r="K103" s="9">
        <v>0</v>
      </c>
      <c r="L103" s="9">
        <v>0</v>
      </c>
      <c r="M103" s="10">
        <f t="shared" si="44"/>
        <v>490</v>
      </c>
      <c r="N103" s="9">
        <v>0</v>
      </c>
      <c r="O103" s="9">
        <v>0</v>
      </c>
      <c r="P103" s="11">
        <f t="shared" si="45"/>
        <v>490</v>
      </c>
      <c r="Q103" s="12">
        <f t="shared" si="46"/>
        <v>0.10800785511673576</v>
      </c>
      <c r="R103" s="12">
        <f t="shared" si="47"/>
        <v>0.10691686668121318</v>
      </c>
      <c r="S103" s="53"/>
    </row>
    <row r="104" spans="2:19" ht="15" customHeight="1" x14ac:dyDescent="0.25">
      <c r="B104" s="7" t="s">
        <v>136</v>
      </c>
      <c r="C104" s="7" t="s">
        <v>137</v>
      </c>
      <c r="D104" s="7" t="s">
        <v>143</v>
      </c>
      <c r="E104" s="9">
        <v>1103</v>
      </c>
      <c r="F104" s="9">
        <v>289</v>
      </c>
      <c r="G104" s="9">
        <v>32</v>
      </c>
      <c r="H104" s="9">
        <v>250</v>
      </c>
      <c r="I104" s="9">
        <v>2</v>
      </c>
      <c r="J104" s="9">
        <v>0</v>
      </c>
      <c r="K104" s="9">
        <v>0</v>
      </c>
      <c r="L104" s="9">
        <v>0</v>
      </c>
      <c r="M104" s="10">
        <f t="shared" si="44"/>
        <v>284</v>
      </c>
      <c r="N104" s="9">
        <v>1</v>
      </c>
      <c r="O104" s="9">
        <v>0</v>
      </c>
      <c r="P104" s="11">
        <f t="shared" si="45"/>
        <v>285</v>
      </c>
      <c r="Q104" s="12">
        <f t="shared" si="46"/>
        <v>0.26201269265639165</v>
      </c>
      <c r="R104" s="12">
        <f t="shared" si="47"/>
        <v>0.25747960108794199</v>
      </c>
      <c r="S104" s="53"/>
    </row>
    <row r="105" spans="2:19" ht="15" customHeight="1" x14ac:dyDescent="0.25">
      <c r="B105" s="7" t="s">
        <v>136</v>
      </c>
      <c r="C105" s="7" t="s">
        <v>44</v>
      </c>
      <c r="D105" s="7" t="s">
        <v>144</v>
      </c>
      <c r="E105" s="9">
        <v>1543</v>
      </c>
      <c r="F105" s="9">
        <v>180</v>
      </c>
      <c r="G105" s="9">
        <v>3</v>
      </c>
      <c r="H105" s="9">
        <v>169</v>
      </c>
      <c r="I105" s="9">
        <v>3</v>
      </c>
      <c r="J105" s="9">
        <v>0</v>
      </c>
      <c r="K105" s="9">
        <v>0</v>
      </c>
      <c r="L105" s="9">
        <v>0</v>
      </c>
      <c r="M105" s="10">
        <f t="shared" si="44"/>
        <v>175</v>
      </c>
      <c r="N105" s="9">
        <v>0</v>
      </c>
      <c r="O105" s="9">
        <v>0</v>
      </c>
      <c r="P105" s="11">
        <f t="shared" si="45"/>
        <v>175</v>
      </c>
      <c r="Q105" s="12">
        <f t="shared" si="46"/>
        <v>0.11665586519766688</v>
      </c>
      <c r="R105" s="12">
        <f t="shared" si="47"/>
        <v>0.11341542449773169</v>
      </c>
      <c r="S105" s="53"/>
    </row>
    <row r="106" spans="2:19" ht="15" customHeight="1" x14ac:dyDescent="0.25">
      <c r="B106" s="7" t="s">
        <v>136</v>
      </c>
      <c r="C106" s="7" t="s">
        <v>44</v>
      </c>
      <c r="D106" s="7" t="s">
        <v>145</v>
      </c>
      <c r="E106" s="9">
        <v>1447</v>
      </c>
      <c r="F106" s="9">
        <v>260</v>
      </c>
      <c r="G106" s="9">
        <v>0</v>
      </c>
      <c r="H106" s="9">
        <v>254</v>
      </c>
      <c r="I106" s="9">
        <v>1</v>
      </c>
      <c r="J106" s="9">
        <v>0</v>
      </c>
      <c r="K106" s="9">
        <v>0</v>
      </c>
      <c r="L106" s="9">
        <v>0</v>
      </c>
      <c r="M106" s="10">
        <f t="shared" si="44"/>
        <v>255</v>
      </c>
      <c r="N106" s="9">
        <v>1</v>
      </c>
      <c r="O106" s="9">
        <v>0</v>
      </c>
      <c r="P106" s="11">
        <f t="shared" si="45"/>
        <v>256</v>
      </c>
      <c r="Q106" s="12">
        <f t="shared" si="46"/>
        <v>0.1796821008984105</v>
      </c>
      <c r="R106" s="12">
        <f t="shared" si="47"/>
        <v>0.17622667588113339</v>
      </c>
      <c r="S106" s="53"/>
    </row>
    <row r="107" spans="2:19" ht="15" customHeight="1" x14ac:dyDescent="0.25">
      <c r="B107" s="13" t="s">
        <v>23</v>
      </c>
      <c r="C107" s="14"/>
      <c r="D107" s="14"/>
      <c r="E107" s="15">
        <f t="shared" ref="E107:P107" si="48">+SUM(E99:E106)</f>
        <v>16974</v>
      </c>
      <c r="F107" s="15">
        <f t="shared" si="48"/>
        <v>3545</v>
      </c>
      <c r="G107" s="15">
        <f t="shared" si="48"/>
        <v>596</v>
      </c>
      <c r="H107" s="15">
        <f t="shared" si="48"/>
        <v>2746</v>
      </c>
      <c r="I107" s="15">
        <f t="shared" si="48"/>
        <v>36</v>
      </c>
      <c r="J107" s="15">
        <f t="shared" si="48"/>
        <v>0</v>
      </c>
      <c r="K107" s="15">
        <f t="shared" si="48"/>
        <v>0</v>
      </c>
      <c r="L107" s="15">
        <f t="shared" si="48"/>
        <v>0</v>
      </c>
      <c r="M107" s="15">
        <f t="shared" si="48"/>
        <v>3378</v>
      </c>
      <c r="N107" s="15">
        <f t="shared" si="48"/>
        <v>5</v>
      </c>
      <c r="O107" s="15">
        <f t="shared" si="48"/>
        <v>0</v>
      </c>
      <c r="P107" s="15">
        <f t="shared" si="48"/>
        <v>3383</v>
      </c>
      <c r="Q107" s="16">
        <f>IFERROR(F107/E107,0)</f>
        <v>0.20884882761871096</v>
      </c>
      <c r="R107" s="16">
        <f>+IFERROR(M107/E107,0)</f>
        <v>0.19901025097207495</v>
      </c>
      <c r="S107" s="43"/>
    </row>
    <row r="108" spans="2:19" ht="15" customHeight="1" x14ac:dyDescent="0.25">
      <c r="B108" s="7" t="s">
        <v>146</v>
      </c>
      <c r="C108" s="7" t="s">
        <v>137</v>
      </c>
      <c r="D108" s="7" t="s">
        <v>147</v>
      </c>
      <c r="E108" s="9">
        <v>37214</v>
      </c>
      <c r="F108" s="9">
        <v>202</v>
      </c>
      <c r="G108" s="9">
        <v>92</v>
      </c>
      <c r="H108" s="9">
        <v>108</v>
      </c>
      <c r="I108" s="9">
        <v>2</v>
      </c>
      <c r="J108" s="9">
        <v>0</v>
      </c>
      <c r="K108" s="9">
        <v>0</v>
      </c>
      <c r="L108" s="9">
        <v>0</v>
      </c>
      <c r="M108" s="10">
        <f>SUM(G108:L108)</f>
        <v>202</v>
      </c>
      <c r="N108" s="9">
        <v>0</v>
      </c>
      <c r="O108" s="9">
        <v>0</v>
      </c>
      <c r="P108" s="11">
        <f>SUBTOTAL(9,M108:O108)</f>
        <v>202</v>
      </c>
      <c r="Q108" s="12">
        <f>F108/E108</f>
        <v>5.428064706830763E-3</v>
      </c>
      <c r="R108" s="12">
        <f>M108/E108</f>
        <v>5.428064706830763E-3</v>
      </c>
      <c r="S108" s="53">
        <f>SUBTOTAL(9,M108:O108)</f>
        <v>202</v>
      </c>
    </row>
    <row r="109" spans="2:19" ht="15" customHeight="1" x14ac:dyDescent="0.25">
      <c r="B109" s="7" t="s">
        <v>146</v>
      </c>
      <c r="C109" s="7" t="s">
        <v>137</v>
      </c>
      <c r="D109" s="7" t="s">
        <v>148</v>
      </c>
      <c r="E109" s="9">
        <v>27845</v>
      </c>
      <c r="F109" s="9">
        <v>331</v>
      </c>
      <c r="G109" s="9">
        <v>331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10">
        <f t="shared" ref="M109:M114" si="49">SUM(G109:L109)</f>
        <v>331</v>
      </c>
      <c r="N109" s="9">
        <v>0</v>
      </c>
      <c r="O109" s="9">
        <v>0</v>
      </c>
      <c r="P109" s="11">
        <f t="shared" ref="P109:P115" si="50">SUBTOTAL(9,M109:O109)</f>
        <v>331</v>
      </c>
      <c r="Q109" s="12">
        <f t="shared" ref="Q109:Q115" si="51">F109/E109</f>
        <v>1.1887232896390735E-2</v>
      </c>
      <c r="R109" s="12">
        <f t="shared" ref="R109:R115" si="52">M109/E109</f>
        <v>1.1887232896390735E-2</v>
      </c>
      <c r="S109" s="53"/>
    </row>
    <row r="110" spans="2:19" ht="15" customHeight="1" x14ac:dyDescent="0.25">
      <c r="B110" s="7" t="s">
        <v>146</v>
      </c>
      <c r="C110" s="7" t="s">
        <v>137</v>
      </c>
      <c r="D110" s="7" t="s">
        <v>149</v>
      </c>
      <c r="E110" s="9">
        <v>31698</v>
      </c>
      <c r="F110" s="9">
        <v>644</v>
      </c>
      <c r="G110" s="9">
        <v>642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10">
        <f t="shared" si="49"/>
        <v>642</v>
      </c>
      <c r="N110" s="9">
        <v>2</v>
      </c>
      <c r="O110" s="9">
        <v>0</v>
      </c>
      <c r="P110" s="11">
        <f t="shared" si="50"/>
        <v>644</v>
      </c>
      <c r="Q110" s="12">
        <f t="shared" si="51"/>
        <v>2.031673922644962E-2</v>
      </c>
      <c r="R110" s="12">
        <f t="shared" si="52"/>
        <v>2.0253643763013439E-2</v>
      </c>
      <c r="S110" s="53"/>
    </row>
    <row r="111" spans="2:19" ht="15" customHeight="1" x14ac:dyDescent="0.25">
      <c r="B111" s="7" t="s">
        <v>146</v>
      </c>
      <c r="C111" s="7" t="s">
        <v>44</v>
      </c>
      <c r="D111" s="7" t="s">
        <v>150</v>
      </c>
      <c r="E111" s="9">
        <v>4047</v>
      </c>
      <c r="F111" s="9">
        <v>537</v>
      </c>
      <c r="G111" s="9">
        <v>39</v>
      </c>
      <c r="H111" s="9">
        <v>484</v>
      </c>
      <c r="I111" s="9">
        <v>10</v>
      </c>
      <c r="J111" s="9">
        <v>1</v>
      </c>
      <c r="K111" s="9">
        <v>0</v>
      </c>
      <c r="L111" s="9">
        <v>0</v>
      </c>
      <c r="M111" s="10">
        <f t="shared" si="49"/>
        <v>534</v>
      </c>
      <c r="N111" s="9">
        <v>3</v>
      </c>
      <c r="O111" s="9">
        <v>0</v>
      </c>
      <c r="P111" s="11">
        <f t="shared" si="50"/>
        <v>537</v>
      </c>
      <c r="Q111" s="12">
        <f t="shared" si="51"/>
        <v>0.13269088213491476</v>
      </c>
      <c r="R111" s="12">
        <f t="shared" si="52"/>
        <v>0.13194959229058562</v>
      </c>
      <c r="S111" s="53"/>
    </row>
    <row r="112" spans="2:19" ht="15" customHeight="1" x14ac:dyDescent="0.25">
      <c r="B112" s="7" t="s">
        <v>146</v>
      </c>
      <c r="C112" s="7" t="s">
        <v>151</v>
      </c>
      <c r="D112" s="7" t="s">
        <v>152</v>
      </c>
      <c r="E112" s="9">
        <v>23040</v>
      </c>
      <c r="F112" s="9">
        <v>255</v>
      </c>
      <c r="G112" s="9">
        <v>251</v>
      </c>
      <c r="H112" s="9">
        <v>2</v>
      </c>
      <c r="I112" s="9">
        <v>0</v>
      </c>
      <c r="J112" s="9">
        <v>0</v>
      </c>
      <c r="K112" s="9">
        <v>0</v>
      </c>
      <c r="L112" s="9">
        <v>0</v>
      </c>
      <c r="M112" s="10">
        <f t="shared" si="49"/>
        <v>253</v>
      </c>
      <c r="N112" s="9">
        <v>2</v>
      </c>
      <c r="O112" s="9">
        <v>0</v>
      </c>
      <c r="P112" s="11">
        <f t="shared" si="50"/>
        <v>255</v>
      </c>
      <c r="Q112" s="12">
        <f t="shared" si="51"/>
        <v>1.1067708333333334E-2</v>
      </c>
      <c r="R112" s="12">
        <f t="shared" si="52"/>
        <v>1.0980902777777777E-2</v>
      </c>
      <c r="S112" s="53"/>
    </row>
    <row r="113" spans="2:19" ht="15" customHeight="1" x14ac:dyDescent="0.25">
      <c r="B113" s="7" t="s">
        <v>146</v>
      </c>
      <c r="C113" s="7" t="s">
        <v>151</v>
      </c>
      <c r="D113" s="7" t="s">
        <v>153</v>
      </c>
      <c r="E113" s="9">
        <v>20452</v>
      </c>
      <c r="F113" s="9">
        <v>516</v>
      </c>
      <c r="G113" s="9">
        <v>412</v>
      </c>
      <c r="H113" s="9">
        <v>102</v>
      </c>
      <c r="I113" s="9">
        <v>1</v>
      </c>
      <c r="J113" s="9">
        <v>0</v>
      </c>
      <c r="K113" s="9">
        <v>0</v>
      </c>
      <c r="L113" s="9">
        <v>0</v>
      </c>
      <c r="M113" s="10">
        <f t="shared" si="49"/>
        <v>515</v>
      </c>
      <c r="N113" s="9">
        <v>1</v>
      </c>
      <c r="O113" s="9">
        <v>0</v>
      </c>
      <c r="P113" s="11">
        <f t="shared" si="50"/>
        <v>516</v>
      </c>
      <c r="Q113" s="12">
        <f t="shared" si="51"/>
        <v>2.5229806375904558E-2</v>
      </c>
      <c r="R113" s="12">
        <f t="shared" si="52"/>
        <v>2.5180911402307844E-2</v>
      </c>
      <c r="S113" s="53"/>
    </row>
    <row r="114" spans="2:19" ht="15" customHeight="1" x14ac:dyDescent="0.25">
      <c r="B114" s="7" t="s">
        <v>146</v>
      </c>
      <c r="C114" s="7" t="s">
        <v>44</v>
      </c>
      <c r="D114" s="7" t="s">
        <v>154</v>
      </c>
      <c r="E114" s="9">
        <v>5150</v>
      </c>
      <c r="F114" s="9">
        <v>335</v>
      </c>
      <c r="G114" s="9">
        <v>20</v>
      </c>
      <c r="H114" s="9">
        <v>314</v>
      </c>
      <c r="I114" s="9">
        <v>0</v>
      </c>
      <c r="J114" s="9">
        <v>0</v>
      </c>
      <c r="K114" s="9">
        <v>0</v>
      </c>
      <c r="L114" s="9">
        <v>0</v>
      </c>
      <c r="M114" s="10">
        <f t="shared" si="49"/>
        <v>334</v>
      </c>
      <c r="N114" s="9">
        <v>1</v>
      </c>
      <c r="O114" s="9">
        <v>0</v>
      </c>
      <c r="P114" s="11">
        <f t="shared" si="50"/>
        <v>335</v>
      </c>
      <c r="Q114" s="12">
        <f t="shared" si="51"/>
        <v>6.5048543689320393E-2</v>
      </c>
      <c r="R114" s="12">
        <f t="shared" si="52"/>
        <v>6.4854368932038831E-2</v>
      </c>
      <c r="S114" s="53"/>
    </row>
    <row r="115" spans="2:19" ht="15" customHeight="1" x14ac:dyDescent="0.25">
      <c r="B115" s="7" t="s">
        <v>146</v>
      </c>
      <c r="C115" s="7" t="s">
        <v>151</v>
      </c>
      <c r="D115" s="7" t="s">
        <v>155</v>
      </c>
      <c r="E115" s="9">
        <v>14989</v>
      </c>
      <c r="F115" s="9">
        <v>281</v>
      </c>
      <c r="G115" s="9">
        <v>263</v>
      </c>
      <c r="H115" s="9">
        <v>17</v>
      </c>
      <c r="I115" s="9">
        <v>0</v>
      </c>
      <c r="J115" s="9">
        <v>0</v>
      </c>
      <c r="K115" s="9">
        <v>0</v>
      </c>
      <c r="L115" s="9">
        <v>0</v>
      </c>
      <c r="M115" s="10">
        <f>SUM(G115:L115)</f>
        <v>280</v>
      </c>
      <c r="N115" s="9">
        <v>1</v>
      </c>
      <c r="O115" s="9">
        <v>0</v>
      </c>
      <c r="P115" s="11">
        <f t="shared" si="50"/>
        <v>281</v>
      </c>
      <c r="Q115" s="12">
        <f t="shared" si="51"/>
        <v>1.8747081192874774E-2</v>
      </c>
      <c r="R115" s="12">
        <f t="shared" si="52"/>
        <v>1.8680365601441058E-2</v>
      </c>
      <c r="S115" s="53"/>
    </row>
    <row r="116" spans="2:19" ht="15" customHeight="1" x14ac:dyDescent="0.25">
      <c r="B116" s="13" t="s">
        <v>23</v>
      </c>
      <c r="C116" s="14"/>
      <c r="D116" s="14"/>
      <c r="E116" s="15">
        <f>+SUM(E108:E115)</f>
        <v>164435</v>
      </c>
      <c r="F116" s="15">
        <f t="shared" ref="F116:P116" si="53">+SUM(F108:F115)</f>
        <v>3101</v>
      </c>
      <c r="G116" s="15">
        <f t="shared" si="53"/>
        <v>2050</v>
      </c>
      <c r="H116" s="15">
        <f t="shared" si="53"/>
        <v>1027</v>
      </c>
      <c r="I116" s="15">
        <f t="shared" si="53"/>
        <v>13</v>
      </c>
      <c r="J116" s="15">
        <f t="shared" si="53"/>
        <v>1</v>
      </c>
      <c r="K116" s="15">
        <f t="shared" si="53"/>
        <v>0</v>
      </c>
      <c r="L116" s="15">
        <f t="shared" si="53"/>
        <v>0</v>
      </c>
      <c r="M116" s="15">
        <f t="shared" si="53"/>
        <v>3091</v>
      </c>
      <c r="N116" s="15">
        <f t="shared" si="53"/>
        <v>10</v>
      </c>
      <c r="O116" s="15">
        <f t="shared" si="53"/>
        <v>0</v>
      </c>
      <c r="P116" s="15">
        <f t="shared" si="53"/>
        <v>3101</v>
      </c>
      <c r="Q116" s="16">
        <f>IFERROR(F116/E116,0)</f>
        <v>1.8858515522850974E-2</v>
      </c>
      <c r="R116" s="16">
        <f>+IFERROR(M116/E116,0)</f>
        <v>1.8797701219326786E-2</v>
      </c>
      <c r="S116" s="43"/>
    </row>
    <row r="117" spans="2:19" ht="15" customHeight="1" x14ac:dyDescent="0.25">
      <c r="B117" s="7" t="s">
        <v>156</v>
      </c>
      <c r="C117" s="7" t="s">
        <v>132</v>
      </c>
      <c r="D117" s="7" t="s">
        <v>157</v>
      </c>
      <c r="E117" s="9">
        <v>15367</v>
      </c>
      <c r="F117" s="9">
        <v>6650</v>
      </c>
      <c r="G117" s="9">
        <v>1542</v>
      </c>
      <c r="H117" s="9">
        <v>790</v>
      </c>
      <c r="I117" s="9">
        <v>50</v>
      </c>
      <c r="J117" s="9">
        <v>6</v>
      </c>
      <c r="K117" s="9">
        <v>0</v>
      </c>
      <c r="L117" s="9">
        <v>0</v>
      </c>
      <c r="M117" s="10">
        <f>SUM(G117:L117)</f>
        <v>2388</v>
      </c>
      <c r="N117" s="9">
        <v>0</v>
      </c>
      <c r="O117" s="9">
        <v>0</v>
      </c>
      <c r="P117" s="11">
        <f>SUBTOTAL(9,M117:O117)</f>
        <v>2388</v>
      </c>
      <c r="Q117" s="12">
        <f t="shared" ref="Q117:Q130" si="54">F117/E117</f>
        <v>0.43274549359016073</v>
      </c>
      <c r="R117" s="12">
        <f t="shared" ref="R117:R130" si="55">M117/E117</f>
        <v>0.155397930630572</v>
      </c>
      <c r="S117" s="53" t="s">
        <v>158</v>
      </c>
    </row>
    <row r="118" spans="2:19" ht="15" customHeight="1" x14ac:dyDescent="0.25">
      <c r="B118" s="7" t="s">
        <v>156</v>
      </c>
      <c r="C118" s="7" t="s">
        <v>132</v>
      </c>
      <c r="D118" s="7" t="s">
        <v>159</v>
      </c>
      <c r="E118" s="9">
        <v>552</v>
      </c>
      <c r="F118" s="9">
        <v>552</v>
      </c>
      <c r="G118" s="9">
        <v>143</v>
      </c>
      <c r="H118" s="9">
        <v>42</v>
      </c>
      <c r="I118" s="9">
        <v>0</v>
      </c>
      <c r="J118" s="9">
        <v>0</v>
      </c>
      <c r="K118" s="9">
        <v>0</v>
      </c>
      <c r="L118" s="9">
        <v>0</v>
      </c>
      <c r="M118" s="10">
        <f t="shared" ref="M118:M130" si="56">SUM(G118:L118)</f>
        <v>185</v>
      </c>
      <c r="N118" s="9">
        <v>0</v>
      </c>
      <c r="O118" s="9">
        <v>0</v>
      </c>
      <c r="P118" s="11">
        <f t="shared" ref="P118:P130" si="57">SUBTOTAL(9,M118:O118)</f>
        <v>185</v>
      </c>
      <c r="Q118" s="12">
        <f t="shared" si="54"/>
        <v>1</v>
      </c>
      <c r="R118" s="12">
        <f t="shared" si="55"/>
        <v>0.33514492753623187</v>
      </c>
      <c r="S118" s="53" t="s">
        <v>160</v>
      </c>
    </row>
    <row r="119" spans="2:19" ht="15" customHeight="1" x14ac:dyDescent="0.25">
      <c r="B119" s="7" t="s">
        <v>156</v>
      </c>
      <c r="C119" s="7" t="s">
        <v>132</v>
      </c>
      <c r="D119" s="7" t="s">
        <v>161</v>
      </c>
      <c r="E119" s="9">
        <v>721</v>
      </c>
      <c r="F119" s="9">
        <v>721</v>
      </c>
      <c r="G119" s="9">
        <v>274</v>
      </c>
      <c r="H119" s="9">
        <v>33</v>
      </c>
      <c r="I119" s="9">
        <v>0</v>
      </c>
      <c r="J119" s="9">
        <v>0</v>
      </c>
      <c r="K119" s="9">
        <v>0</v>
      </c>
      <c r="L119" s="9">
        <v>0</v>
      </c>
      <c r="M119" s="10">
        <f t="shared" si="56"/>
        <v>307</v>
      </c>
      <c r="N119" s="9">
        <v>0</v>
      </c>
      <c r="O119" s="9">
        <v>0</v>
      </c>
      <c r="P119" s="11">
        <f t="shared" si="57"/>
        <v>307</v>
      </c>
      <c r="Q119" s="12">
        <f t="shared" si="54"/>
        <v>1</v>
      </c>
      <c r="R119" s="12">
        <f t="shared" si="55"/>
        <v>0.42579750346740636</v>
      </c>
      <c r="S119" s="53" t="s">
        <v>162</v>
      </c>
    </row>
    <row r="120" spans="2:19" ht="15" customHeight="1" x14ac:dyDescent="0.25">
      <c r="B120" s="7" t="s">
        <v>156</v>
      </c>
      <c r="C120" s="7" t="s">
        <v>132</v>
      </c>
      <c r="D120" s="7" t="s">
        <v>163</v>
      </c>
      <c r="E120" s="9">
        <v>956</v>
      </c>
      <c r="F120" s="9">
        <v>849</v>
      </c>
      <c r="G120" s="9">
        <v>288</v>
      </c>
      <c r="H120" s="9">
        <v>222</v>
      </c>
      <c r="I120" s="9">
        <v>3</v>
      </c>
      <c r="J120" s="9">
        <v>0</v>
      </c>
      <c r="K120" s="9">
        <v>0</v>
      </c>
      <c r="L120" s="9">
        <v>0</v>
      </c>
      <c r="M120" s="10">
        <f t="shared" si="56"/>
        <v>513</v>
      </c>
      <c r="N120" s="9">
        <v>0</v>
      </c>
      <c r="O120" s="9">
        <v>0</v>
      </c>
      <c r="P120" s="11">
        <f t="shared" si="57"/>
        <v>513</v>
      </c>
      <c r="Q120" s="12">
        <f t="shared" si="54"/>
        <v>0.88807531380753135</v>
      </c>
      <c r="R120" s="12">
        <f t="shared" si="55"/>
        <v>0.53661087866108792</v>
      </c>
      <c r="S120" s="53" t="s">
        <v>164</v>
      </c>
    </row>
    <row r="121" spans="2:19" ht="15" customHeight="1" x14ac:dyDescent="0.25">
      <c r="B121" s="7" t="s">
        <v>156</v>
      </c>
      <c r="C121" s="7" t="s">
        <v>165</v>
      </c>
      <c r="D121" s="7" t="s">
        <v>166</v>
      </c>
      <c r="E121" s="9">
        <v>5197</v>
      </c>
      <c r="F121" s="9">
        <v>4187</v>
      </c>
      <c r="G121" s="9">
        <v>2505</v>
      </c>
      <c r="H121" s="9">
        <v>718</v>
      </c>
      <c r="I121" s="9">
        <v>3</v>
      </c>
      <c r="J121" s="9">
        <v>15</v>
      </c>
      <c r="K121" s="9">
        <v>0</v>
      </c>
      <c r="L121" s="9">
        <v>0</v>
      </c>
      <c r="M121" s="10">
        <f t="shared" si="56"/>
        <v>3241</v>
      </c>
      <c r="N121" s="9">
        <v>2</v>
      </c>
      <c r="O121" s="9">
        <v>0</v>
      </c>
      <c r="P121" s="11">
        <f t="shared" si="57"/>
        <v>3243</v>
      </c>
      <c r="Q121" s="12">
        <f t="shared" si="54"/>
        <v>0.80565710987107952</v>
      </c>
      <c r="R121" s="12">
        <f t="shared" si="55"/>
        <v>0.62362901674042714</v>
      </c>
      <c r="S121" s="53" t="s">
        <v>167</v>
      </c>
    </row>
    <row r="122" spans="2:19" ht="15" customHeight="1" x14ac:dyDescent="0.25">
      <c r="B122" s="7" t="s">
        <v>156</v>
      </c>
      <c r="C122" s="7" t="s">
        <v>165</v>
      </c>
      <c r="D122" s="7" t="s">
        <v>35</v>
      </c>
      <c r="E122" s="9">
        <v>2748</v>
      </c>
      <c r="F122" s="9">
        <v>1319</v>
      </c>
      <c r="G122" s="9">
        <v>1053</v>
      </c>
      <c r="H122" s="9">
        <v>57</v>
      </c>
      <c r="I122" s="9">
        <v>0</v>
      </c>
      <c r="J122" s="9">
        <v>1</v>
      </c>
      <c r="K122" s="9">
        <v>0</v>
      </c>
      <c r="L122" s="9">
        <v>0</v>
      </c>
      <c r="M122" s="10">
        <f t="shared" si="56"/>
        <v>1111</v>
      </c>
      <c r="N122" s="9">
        <v>0</v>
      </c>
      <c r="O122" s="9">
        <v>0</v>
      </c>
      <c r="P122" s="11">
        <f t="shared" si="57"/>
        <v>1111</v>
      </c>
      <c r="Q122" s="12">
        <f t="shared" si="54"/>
        <v>0.47998544395924309</v>
      </c>
      <c r="R122" s="12">
        <f t="shared" si="55"/>
        <v>0.40429403202328967</v>
      </c>
      <c r="S122" s="53" t="s">
        <v>168</v>
      </c>
    </row>
    <row r="123" spans="2:19" ht="15" customHeight="1" x14ac:dyDescent="0.25">
      <c r="B123" s="7" t="s">
        <v>156</v>
      </c>
      <c r="C123" s="7" t="s">
        <v>165</v>
      </c>
      <c r="D123" s="7" t="s">
        <v>169</v>
      </c>
      <c r="E123" s="9">
        <v>2029</v>
      </c>
      <c r="F123" s="9">
        <v>1895</v>
      </c>
      <c r="G123" s="9">
        <v>1251</v>
      </c>
      <c r="H123" s="9">
        <v>80</v>
      </c>
      <c r="I123" s="9">
        <v>0</v>
      </c>
      <c r="J123" s="9">
        <v>4</v>
      </c>
      <c r="K123" s="9">
        <v>0</v>
      </c>
      <c r="L123" s="9">
        <v>0</v>
      </c>
      <c r="M123" s="10">
        <f t="shared" si="56"/>
        <v>1335</v>
      </c>
      <c r="N123" s="9">
        <v>0</v>
      </c>
      <c r="O123" s="9">
        <v>0</v>
      </c>
      <c r="P123" s="11">
        <f t="shared" si="57"/>
        <v>1335</v>
      </c>
      <c r="Q123" s="12">
        <f t="shared" si="54"/>
        <v>0.93395761458846727</v>
      </c>
      <c r="R123" s="12">
        <f t="shared" si="55"/>
        <v>0.65795958600295712</v>
      </c>
      <c r="S123" s="53" t="s">
        <v>170</v>
      </c>
    </row>
    <row r="124" spans="2:19" ht="15" customHeight="1" x14ac:dyDescent="0.25">
      <c r="B124" s="7" t="s">
        <v>156</v>
      </c>
      <c r="C124" s="7" t="s">
        <v>165</v>
      </c>
      <c r="D124" s="7" t="s">
        <v>171</v>
      </c>
      <c r="E124" s="9">
        <v>2141</v>
      </c>
      <c r="F124" s="9">
        <v>1608</v>
      </c>
      <c r="G124" s="9">
        <v>1181</v>
      </c>
      <c r="H124" s="9">
        <v>134</v>
      </c>
      <c r="I124" s="9">
        <v>0</v>
      </c>
      <c r="J124" s="9">
        <v>2</v>
      </c>
      <c r="K124" s="9">
        <v>0</v>
      </c>
      <c r="L124" s="9">
        <v>0</v>
      </c>
      <c r="M124" s="10">
        <f t="shared" si="56"/>
        <v>1317</v>
      </c>
      <c r="N124" s="9">
        <v>0</v>
      </c>
      <c r="O124" s="9">
        <v>0</v>
      </c>
      <c r="P124" s="11">
        <f t="shared" si="57"/>
        <v>1317</v>
      </c>
      <c r="Q124" s="12">
        <f t="shared" si="54"/>
        <v>0.75105091078935082</v>
      </c>
      <c r="R124" s="12">
        <f t="shared" si="55"/>
        <v>0.61513311536665105</v>
      </c>
      <c r="S124" s="53" t="s">
        <v>172</v>
      </c>
    </row>
    <row r="125" spans="2:19" ht="15" customHeight="1" x14ac:dyDescent="0.25">
      <c r="B125" s="7" t="s">
        <v>156</v>
      </c>
      <c r="C125" s="7" t="s">
        <v>132</v>
      </c>
      <c r="D125" s="7" t="s">
        <v>173</v>
      </c>
      <c r="E125" s="9">
        <v>1840</v>
      </c>
      <c r="F125" s="9">
        <v>1840</v>
      </c>
      <c r="G125" s="9">
        <v>439</v>
      </c>
      <c r="H125" s="9">
        <v>651</v>
      </c>
      <c r="I125" s="9">
        <v>33</v>
      </c>
      <c r="J125" s="9">
        <v>3</v>
      </c>
      <c r="K125" s="9">
        <v>0</v>
      </c>
      <c r="L125" s="9">
        <v>0</v>
      </c>
      <c r="M125" s="10">
        <f t="shared" si="56"/>
        <v>1126</v>
      </c>
      <c r="N125" s="9">
        <v>0</v>
      </c>
      <c r="O125" s="9">
        <v>0</v>
      </c>
      <c r="P125" s="11">
        <f t="shared" si="57"/>
        <v>1126</v>
      </c>
      <c r="Q125" s="12">
        <f t="shared" si="54"/>
        <v>1</v>
      </c>
      <c r="R125" s="12">
        <f t="shared" si="55"/>
        <v>0.6119565217391304</v>
      </c>
      <c r="S125" s="53" t="s">
        <v>174</v>
      </c>
    </row>
    <row r="126" spans="2:19" ht="15" customHeight="1" x14ac:dyDescent="0.25">
      <c r="B126" s="7" t="s">
        <v>156</v>
      </c>
      <c r="C126" s="7" t="s">
        <v>132</v>
      </c>
      <c r="D126" s="7" t="s">
        <v>175</v>
      </c>
      <c r="E126" s="9">
        <v>1520</v>
      </c>
      <c r="F126" s="9">
        <v>1414</v>
      </c>
      <c r="G126" s="9">
        <v>399</v>
      </c>
      <c r="H126" s="9">
        <v>116</v>
      </c>
      <c r="I126" s="9">
        <v>0</v>
      </c>
      <c r="J126" s="9">
        <v>1</v>
      </c>
      <c r="K126" s="9">
        <v>0</v>
      </c>
      <c r="L126" s="9">
        <v>0</v>
      </c>
      <c r="M126" s="10">
        <f t="shared" si="56"/>
        <v>516</v>
      </c>
      <c r="N126" s="9">
        <v>0</v>
      </c>
      <c r="O126" s="9">
        <v>0</v>
      </c>
      <c r="P126" s="11">
        <f t="shared" si="57"/>
        <v>516</v>
      </c>
      <c r="Q126" s="12">
        <f t="shared" si="54"/>
        <v>0.93026315789473679</v>
      </c>
      <c r="R126" s="12">
        <f t="shared" si="55"/>
        <v>0.33947368421052632</v>
      </c>
      <c r="S126" s="53" t="s">
        <v>176</v>
      </c>
    </row>
    <row r="127" spans="2:19" ht="15" customHeight="1" x14ac:dyDescent="0.25">
      <c r="B127" s="7" t="s">
        <v>156</v>
      </c>
      <c r="C127" s="7" t="s">
        <v>132</v>
      </c>
      <c r="D127" s="7" t="s">
        <v>113</v>
      </c>
      <c r="E127" s="9">
        <v>1114</v>
      </c>
      <c r="F127" s="9">
        <v>876</v>
      </c>
      <c r="G127" s="9">
        <v>356</v>
      </c>
      <c r="H127" s="9">
        <v>301</v>
      </c>
      <c r="I127" s="9">
        <v>0</v>
      </c>
      <c r="J127" s="9">
        <v>0</v>
      </c>
      <c r="K127" s="9">
        <v>0</v>
      </c>
      <c r="L127" s="9">
        <v>0</v>
      </c>
      <c r="M127" s="10">
        <f t="shared" si="56"/>
        <v>657</v>
      </c>
      <c r="N127" s="9">
        <v>0</v>
      </c>
      <c r="O127" s="9">
        <v>0</v>
      </c>
      <c r="P127" s="11">
        <f t="shared" si="57"/>
        <v>657</v>
      </c>
      <c r="Q127" s="12">
        <f t="shared" si="54"/>
        <v>0.78635547576301612</v>
      </c>
      <c r="R127" s="12">
        <f t="shared" si="55"/>
        <v>0.58976660682226212</v>
      </c>
      <c r="S127" s="53" t="s">
        <v>177</v>
      </c>
    </row>
    <row r="128" spans="2:19" ht="15" customHeight="1" x14ac:dyDescent="0.25">
      <c r="B128" s="7" t="s">
        <v>156</v>
      </c>
      <c r="C128" s="7" t="s">
        <v>132</v>
      </c>
      <c r="D128" s="7" t="s">
        <v>178</v>
      </c>
      <c r="E128" s="9">
        <v>2427</v>
      </c>
      <c r="F128" s="9">
        <v>2060</v>
      </c>
      <c r="G128" s="9">
        <v>1856</v>
      </c>
      <c r="H128" s="9">
        <v>198</v>
      </c>
      <c r="I128" s="9">
        <v>0</v>
      </c>
      <c r="J128" s="9">
        <v>6</v>
      </c>
      <c r="K128" s="9">
        <v>0</v>
      </c>
      <c r="L128" s="9">
        <v>0</v>
      </c>
      <c r="M128" s="10">
        <f t="shared" si="56"/>
        <v>2060</v>
      </c>
      <c r="N128" s="9">
        <v>0</v>
      </c>
      <c r="O128" s="9">
        <v>0</v>
      </c>
      <c r="P128" s="11">
        <f t="shared" si="57"/>
        <v>2060</v>
      </c>
      <c r="Q128" s="12">
        <f t="shared" si="54"/>
        <v>0.84878450762257929</v>
      </c>
      <c r="R128" s="12">
        <f t="shared" si="55"/>
        <v>0.84878450762257929</v>
      </c>
      <c r="S128" s="53" t="s">
        <v>179</v>
      </c>
    </row>
    <row r="129" spans="2:19" ht="15" customHeight="1" x14ac:dyDescent="0.25">
      <c r="B129" s="7" t="s">
        <v>156</v>
      </c>
      <c r="C129" s="7" t="s">
        <v>132</v>
      </c>
      <c r="D129" s="7" t="s">
        <v>180</v>
      </c>
      <c r="E129" s="9">
        <v>1729</v>
      </c>
      <c r="F129" s="9">
        <v>1218</v>
      </c>
      <c r="G129" s="9">
        <v>763</v>
      </c>
      <c r="H129" s="9">
        <v>230</v>
      </c>
      <c r="I129" s="9">
        <v>0</v>
      </c>
      <c r="J129" s="9">
        <v>0</v>
      </c>
      <c r="K129" s="9">
        <v>0</v>
      </c>
      <c r="L129" s="9">
        <v>0</v>
      </c>
      <c r="M129" s="10">
        <f t="shared" si="56"/>
        <v>993</v>
      </c>
      <c r="N129" s="9">
        <v>0</v>
      </c>
      <c r="O129" s="9">
        <v>0</v>
      </c>
      <c r="P129" s="11">
        <f t="shared" si="57"/>
        <v>993</v>
      </c>
      <c r="Q129" s="12">
        <f t="shared" si="54"/>
        <v>0.70445344129554655</v>
      </c>
      <c r="R129" s="12">
        <f t="shared" si="55"/>
        <v>0.57432041642567955</v>
      </c>
      <c r="S129" s="53" t="s">
        <v>181</v>
      </c>
    </row>
    <row r="130" spans="2:19" ht="15" customHeight="1" x14ac:dyDescent="0.25">
      <c r="B130" s="7" t="s">
        <v>156</v>
      </c>
      <c r="C130" s="7" t="s">
        <v>132</v>
      </c>
      <c r="D130" s="7" t="s">
        <v>182</v>
      </c>
      <c r="E130" s="9">
        <v>741</v>
      </c>
      <c r="F130" s="9">
        <v>604</v>
      </c>
      <c r="G130" s="9">
        <v>364</v>
      </c>
      <c r="H130" s="9">
        <v>240</v>
      </c>
      <c r="I130" s="9">
        <v>0</v>
      </c>
      <c r="J130" s="9">
        <v>0</v>
      </c>
      <c r="K130" s="9">
        <v>0</v>
      </c>
      <c r="L130" s="9">
        <v>0</v>
      </c>
      <c r="M130" s="10">
        <f t="shared" si="56"/>
        <v>604</v>
      </c>
      <c r="N130" s="9">
        <v>0</v>
      </c>
      <c r="O130" s="9">
        <v>0</v>
      </c>
      <c r="P130" s="11">
        <f t="shared" si="57"/>
        <v>604</v>
      </c>
      <c r="Q130" s="12">
        <f t="shared" si="54"/>
        <v>0.81511470985155199</v>
      </c>
      <c r="R130" s="12">
        <f t="shared" si="55"/>
        <v>0.81511470985155199</v>
      </c>
      <c r="S130" s="53" t="s">
        <v>183</v>
      </c>
    </row>
    <row r="131" spans="2:19" ht="15" customHeight="1" x14ac:dyDescent="0.25">
      <c r="B131" s="13" t="s">
        <v>23</v>
      </c>
      <c r="C131" s="14"/>
      <c r="D131" s="14"/>
      <c r="E131" s="15">
        <f>+SUM(E117:E130)</f>
        <v>39082</v>
      </c>
      <c r="F131" s="15">
        <f t="shared" ref="F131:P131" si="58">+SUM(F117:F130)</f>
        <v>25793</v>
      </c>
      <c r="G131" s="15">
        <f t="shared" si="58"/>
        <v>12414</v>
      </c>
      <c r="H131" s="15">
        <f t="shared" si="58"/>
        <v>3812</v>
      </c>
      <c r="I131" s="15">
        <f t="shared" si="58"/>
        <v>89</v>
      </c>
      <c r="J131" s="15">
        <f t="shared" si="58"/>
        <v>38</v>
      </c>
      <c r="K131" s="15">
        <f t="shared" si="58"/>
        <v>0</v>
      </c>
      <c r="L131" s="15">
        <f t="shared" si="58"/>
        <v>0</v>
      </c>
      <c r="M131" s="15">
        <f t="shared" si="58"/>
        <v>16353</v>
      </c>
      <c r="N131" s="15">
        <f t="shared" si="58"/>
        <v>2</v>
      </c>
      <c r="O131" s="15">
        <f t="shared" si="58"/>
        <v>0</v>
      </c>
      <c r="P131" s="15">
        <f t="shared" si="58"/>
        <v>16355</v>
      </c>
      <c r="Q131" s="16">
        <f>IFERROR(F131/E131,0)</f>
        <v>0.65997134230592092</v>
      </c>
      <c r="R131" s="16">
        <f>+IFERROR(M131/E131,0)</f>
        <v>0.41842792078194563</v>
      </c>
      <c r="S131" s="43"/>
    </row>
    <row r="132" spans="2:19" ht="15" customHeight="1" x14ac:dyDescent="0.25">
      <c r="B132" s="7" t="s">
        <v>184</v>
      </c>
      <c r="C132" s="27" t="s">
        <v>113</v>
      </c>
      <c r="D132" s="27" t="s">
        <v>185</v>
      </c>
      <c r="E132" s="49">
        <v>642</v>
      </c>
      <c r="F132" s="49">
        <v>628</v>
      </c>
      <c r="G132" s="49">
        <v>597</v>
      </c>
      <c r="H132" s="49"/>
      <c r="I132" s="49"/>
      <c r="J132" s="49"/>
      <c r="K132" s="49"/>
      <c r="L132" s="49"/>
      <c r="M132" s="31">
        <f>SUBTOTAL(9,G132:L132)</f>
        <v>597</v>
      </c>
      <c r="N132" s="31"/>
      <c r="O132" s="31"/>
      <c r="P132" s="31">
        <f>M132+N132+O132</f>
        <v>597</v>
      </c>
      <c r="Q132" s="50">
        <f t="shared" ref="Q132:Q133" si="59">F132/E132</f>
        <v>0.97819314641744548</v>
      </c>
      <c r="R132" s="50">
        <f t="shared" ref="R132:R133" si="60">M132/E132</f>
        <v>0.92990654205607481</v>
      </c>
      <c r="S132" s="54"/>
    </row>
    <row r="133" spans="2:19" ht="15" customHeight="1" x14ac:dyDescent="0.25">
      <c r="B133" s="7" t="s">
        <v>184</v>
      </c>
      <c r="C133" s="48" t="s">
        <v>113</v>
      </c>
      <c r="D133" s="48" t="s">
        <v>186</v>
      </c>
      <c r="E133" s="49">
        <v>1106</v>
      </c>
      <c r="F133" s="49">
        <v>1002</v>
      </c>
      <c r="G133" s="49">
        <v>819</v>
      </c>
      <c r="H133" s="49"/>
      <c r="I133" s="49"/>
      <c r="J133" s="49"/>
      <c r="K133" s="49"/>
      <c r="L133" s="49"/>
      <c r="M133" s="31">
        <f>SUBTOTAL(9,G133:L133)</f>
        <v>819</v>
      </c>
      <c r="N133" s="9">
        <v>1</v>
      </c>
      <c r="O133" s="9"/>
      <c r="P133" s="31">
        <f>M133+N133+O133</f>
        <v>820</v>
      </c>
      <c r="Q133" s="50">
        <f t="shared" si="59"/>
        <v>0.9059674502712477</v>
      </c>
      <c r="R133" s="50">
        <f t="shared" si="60"/>
        <v>0.740506329113924</v>
      </c>
      <c r="S133" s="54"/>
    </row>
    <row r="134" spans="2:19" ht="15" customHeight="1" x14ac:dyDescent="0.25">
      <c r="B134" s="13" t="s">
        <v>23</v>
      </c>
      <c r="C134" s="14"/>
      <c r="D134" s="14"/>
      <c r="E134" s="15">
        <f t="shared" ref="E134:P134" si="61">+SUM(E132:E133)</f>
        <v>1748</v>
      </c>
      <c r="F134" s="15">
        <f t="shared" si="61"/>
        <v>1630</v>
      </c>
      <c r="G134" s="15">
        <f t="shared" si="61"/>
        <v>1416</v>
      </c>
      <c r="H134" s="15">
        <f t="shared" si="61"/>
        <v>0</v>
      </c>
      <c r="I134" s="15">
        <f t="shared" si="61"/>
        <v>0</v>
      </c>
      <c r="J134" s="15">
        <f t="shared" si="61"/>
        <v>0</v>
      </c>
      <c r="K134" s="15">
        <f t="shared" si="61"/>
        <v>0</v>
      </c>
      <c r="L134" s="15">
        <f t="shared" si="61"/>
        <v>0</v>
      </c>
      <c r="M134" s="15">
        <f t="shared" si="61"/>
        <v>1416</v>
      </c>
      <c r="N134" s="15">
        <f t="shared" si="61"/>
        <v>1</v>
      </c>
      <c r="O134" s="15">
        <f t="shared" si="61"/>
        <v>0</v>
      </c>
      <c r="P134" s="15">
        <f t="shared" si="61"/>
        <v>1417</v>
      </c>
      <c r="Q134" s="16">
        <f>IFERROR(F134/E134,0)</f>
        <v>0.93249427917620142</v>
      </c>
      <c r="R134" s="16">
        <f>+IFERROR(M134/E134,0)</f>
        <v>0.81006864988558347</v>
      </c>
      <c r="S134" s="52"/>
    </row>
    <row r="135" spans="2:19" ht="15" customHeight="1" x14ac:dyDescent="0.25">
      <c r="B135" s="7" t="s">
        <v>187</v>
      </c>
      <c r="C135" s="7" t="s">
        <v>126</v>
      </c>
      <c r="D135" s="7" t="s">
        <v>188</v>
      </c>
      <c r="E135" s="9">
        <v>140</v>
      </c>
      <c r="F135" s="9">
        <v>140</v>
      </c>
      <c r="G135" s="9">
        <v>1</v>
      </c>
      <c r="H135" s="9">
        <v>125</v>
      </c>
      <c r="I135" s="9"/>
      <c r="J135" s="9"/>
      <c r="K135" s="9"/>
      <c r="L135" s="9"/>
      <c r="M135" s="10">
        <v>126</v>
      </c>
      <c r="N135" s="9"/>
      <c r="O135" s="9"/>
      <c r="P135" s="11">
        <f>SUBTOTAL(9,M135:O135)</f>
        <v>126</v>
      </c>
      <c r="Q135" s="12">
        <v>1</v>
      </c>
      <c r="R135" s="12">
        <v>0.88571428571428568</v>
      </c>
      <c r="S135" s="53"/>
    </row>
    <row r="136" spans="2:19" ht="15" customHeight="1" x14ac:dyDescent="0.25">
      <c r="B136" s="13" t="s">
        <v>23</v>
      </c>
      <c r="C136" s="14"/>
      <c r="D136" s="14"/>
      <c r="E136" s="15">
        <f>+SUM(E135)</f>
        <v>140</v>
      </c>
      <c r="F136" s="15">
        <f>+SUM(F135)</f>
        <v>140</v>
      </c>
      <c r="G136" s="15">
        <f t="shared" ref="G136:L136" si="62">+SUM(G135)</f>
        <v>1</v>
      </c>
      <c r="H136" s="15">
        <f t="shared" si="62"/>
        <v>125</v>
      </c>
      <c r="I136" s="15">
        <f t="shared" si="62"/>
        <v>0</v>
      </c>
      <c r="J136" s="15">
        <f t="shared" si="62"/>
        <v>0</v>
      </c>
      <c r="K136" s="15">
        <f t="shared" si="62"/>
        <v>0</v>
      </c>
      <c r="L136" s="15">
        <f t="shared" si="62"/>
        <v>0</v>
      </c>
      <c r="M136" s="15">
        <f t="shared" ref="M136" si="63">SUM(G136:L136)</f>
        <v>126</v>
      </c>
      <c r="N136" s="15">
        <f>+SUM(N135)</f>
        <v>0</v>
      </c>
      <c r="O136" s="15">
        <f>+SUM(O135)</f>
        <v>0</v>
      </c>
      <c r="P136" s="15">
        <f>+SUM(P135)</f>
        <v>126</v>
      </c>
      <c r="Q136" s="16">
        <f>IFERROR(F136/E136,0)</f>
        <v>1</v>
      </c>
      <c r="R136" s="16">
        <f>+IFERROR(M136/E136,0)</f>
        <v>0.9</v>
      </c>
      <c r="S136" s="14"/>
    </row>
    <row r="137" spans="2:19" ht="15" customHeight="1" x14ac:dyDescent="0.25">
      <c r="B137" s="7" t="s">
        <v>189</v>
      </c>
      <c r="C137" s="7" t="s">
        <v>126</v>
      </c>
      <c r="D137" s="7" t="s">
        <v>190</v>
      </c>
      <c r="E137" s="9">
        <v>166</v>
      </c>
      <c r="F137" s="9">
        <v>166</v>
      </c>
      <c r="G137" s="9">
        <v>31</v>
      </c>
      <c r="H137" s="9">
        <v>70</v>
      </c>
      <c r="I137" s="9"/>
      <c r="J137" s="9"/>
      <c r="K137" s="9"/>
      <c r="L137" s="9"/>
      <c r="M137" s="10">
        <f>SUM(G137:L137)</f>
        <v>101</v>
      </c>
      <c r="N137" s="9"/>
      <c r="O137" s="9"/>
      <c r="P137" s="11">
        <f>SUM(M137:O137)</f>
        <v>101</v>
      </c>
      <c r="Q137" s="12">
        <f>F137/E137</f>
        <v>1</v>
      </c>
      <c r="R137" s="12">
        <f>M137/E137</f>
        <v>0.60843373493975905</v>
      </c>
      <c r="S137" s="53"/>
    </row>
    <row r="138" spans="2:19" ht="15" customHeight="1" x14ac:dyDescent="0.25">
      <c r="B138" s="7" t="s">
        <v>189</v>
      </c>
      <c r="C138" s="7" t="s">
        <v>20</v>
      </c>
      <c r="D138" s="7" t="s">
        <v>191</v>
      </c>
      <c r="E138" s="9">
        <v>175</v>
      </c>
      <c r="F138" s="9">
        <v>176</v>
      </c>
      <c r="G138" s="9">
        <v>137</v>
      </c>
      <c r="H138" s="9">
        <v>43</v>
      </c>
      <c r="I138" s="9"/>
      <c r="J138" s="9"/>
      <c r="K138" s="9"/>
      <c r="L138" s="9"/>
      <c r="M138" s="10">
        <f t="shared" ref="M138:M139" si="64">SUM(G138:L138)</f>
        <v>180</v>
      </c>
      <c r="N138" s="9">
        <v>1</v>
      </c>
      <c r="O138" s="9"/>
      <c r="P138" s="11">
        <f t="shared" ref="P138:P139" si="65">SUM(M138:O138)</f>
        <v>181</v>
      </c>
      <c r="Q138" s="12">
        <f t="shared" ref="Q138:Q139" si="66">F138/E138</f>
        <v>1.0057142857142858</v>
      </c>
      <c r="R138" s="12">
        <f t="shared" ref="R138:R139" si="67">M138/E138</f>
        <v>1.0285714285714285</v>
      </c>
      <c r="S138" s="53"/>
    </row>
    <row r="139" spans="2:19" ht="15" customHeight="1" x14ac:dyDescent="0.25">
      <c r="B139" s="7" t="s">
        <v>189</v>
      </c>
      <c r="C139" s="7" t="s">
        <v>20</v>
      </c>
      <c r="D139" s="7" t="s">
        <v>192</v>
      </c>
      <c r="E139" s="9">
        <v>397</v>
      </c>
      <c r="F139" s="9">
        <v>397</v>
      </c>
      <c r="G139" s="9">
        <v>195</v>
      </c>
      <c r="H139" s="9">
        <v>23</v>
      </c>
      <c r="I139" s="9"/>
      <c r="J139" s="9"/>
      <c r="K139" s="9"/>
      <c r="L139" s="9"/>
      <c r="M139" s="10">
        <f t="shared" si="64"/>
        <v>218</v>
      </c>
      <c r="N139" s="9">
        <v>2</v>
      </c>
      <c r="O139" s="9"/>
      <c r="P139" s="11">
        <f t="shared" si="65"/>
        <v>220</v>
      </c>
      <c r="Q139" s="12">
        <f t="shared" si="66"/>
        <v>1</v>
      </c>
      <c r="R139" s="12">
        <f t="shared" si="67"/>
        <v>0.54911838790931988</v>
      </c>
      <c r="S139" s="53"/>
    </row>
    <row r="140" spans="2:19" ht="15" customHeight="1" x14ac:dyDescent="0.25">
      <c r="B140" s="13" t="s">
        <v>23</v>
      </c>
      <c r="C140" s="43"/>
      <c r="D140" s="43"/>
      <c r="E140" s="15">
        <f t="shared" ref="E140:P140" si="68">+SUM(E137:E139)</f>
        <v>738</v>
      </c>
      <c r="F140" s="15">
        <f t="shared" si="68"/>
        <v>739</v>
      </c>
      <c r="G140" s="15">
        <f t="shared" si="68"/>
        <v>363</v>
      </c>
      <c r="H140" s="15">
        <f t="shared" si="68"/>
        <v>136</v>
      </c>
      <c r="I140" s="15">
        <f t="shared" si="68"/>
        <v>0</v>
      </c>
      <c r="J140" s="15">
        <f t="shared" si="68"/>
        <v>0</v>
      </c>
      <c r="K140" s="15">
        <f t="shared" si="68"/>
        <v>0</v>
      </c>
      <c r="L140" s="15">
        <f t="shared" si="68"/>
        <v>0</v>
      </c>
      <c r="M140" s="15">
        <f t="shared" si="68"/>
        <v>499</v>
      </c>
      <c r="N140" s="15">
        <f t="shared" si="68"/>
        <v>3</v>
      </c>
      <c r="O140" s="15">
        <f t="shared" si="68"/>
        <v>0</v>
      </c>
      <c r="P140" s="15">
        <f t="shared" si="68"/>
        <v>502</v>
      </c>
      <c r="Q140" s="16">
        <f>IFERROR(F140/E140,0)</f>
        <v>1.0013550135501355</v>
      </c>
      <c r="R140" s="16">
        <f>+IFERROR(M140/E140,0)</f>
        <v>0.67615176151761514</v>
      </c>
      <c r="S140" s="43"/>
    </row>
    <row r="141" spans="2:19" ht="15" customHeight="1" x14ac:dyDescent="0.25">
      <c r="B141" s="7" t="s">
        <v>193</v>
      </c>
      <c r="C141" s="27" t="s">
        <v>132</v>
      </c>
      <c r="D141" s="27" t="s">
        <v>194</v>
      </c>
      <c r="E141" s="31">
        <v>531</v>
      </c>
      <c r="F141" s="31">
        <v>477</v>
      </c>
      <c r="G141" s="31">
        <v>154</v>
      </c>
      <c r="H141" s="31">
        <v>121</v>
      </c>
      <c r="I141" s="31">
        <v>1</v>
      </c>
      <c r="J141" s="31">
        <v>0</v>
      </c>
      <c r="K141" s="31">
        <v>1</v>
      </c>
      <c r="L141" s="31">
        <v>0</v>
      </c>
      <c r="M141" s="31">
        <f>SUM(G141:L141)</f>
        <v>277</v>
      </c>
      <c r="N141" s="31">
        <v>1</v>
      </c>
      <c r="O141" s="31">
        <v>0</v>
      </c>
      <c r="P141" s="31">
        <f>SUBTOTAL(9,M141:O141)</f>
        <v>278</v>
      </c>
      <c r="Q141" s="12">
        <f>F141/E141</f>
        <v>0.89830508474576276</v>
      </c>
      <c r="R141" s="12">
        <f>M141/E141</f>
        <v>0.5216572504708098</v>
      </c>
      <c r="S141" s="54"/>
    </row>
    <row r="142" spans="2:19" ht="15" customHeight="1" x14ac:dyDescent="0.25">
      <c r="B142" s="7" t="s">
        <v>193</v>
      </c>
      <c r="C142" s="27" t="s">
        <v>132</v>
      </c>
      <c r="D142" s="27" t="s">
        <v>195</v>
      </c>
      <c r="E142" s="31">
        <v>908</v>
      </c>
      <c r="F142" s="31">
        <v>592</v>
      </c>
      <c r="G142" s="31">
        <v>119</v>
      </c>
      <c r="H142" s="31">
        <v>163</v>
      </c>
      <c r="I142" s="31">
        <v>4</v>
      </c>
      <c r="J142" s="31">
        <v>0</v>
      </c>
      <c r="K142" s="31">
        <v>0</v>
      </c>
      <c r="L142" s="31">
        <v>0</v>
      </c>
      <c r="M142" s="31">
        <f t="shared" ref="M142:M143" si="69">SUM(G142:L142)</f>
        <v>286</v>
      </c>
      <c r="N142" s="31">
        <v>0</v>
      </c>
      <c r="O142" s="31">
        <v>0</v>
      </c>
      <c r="P142" s="31">
        <f t="shared" ref="P142:P143" si="70">SUBTOTAL(9,M142:O142)</f>
        <v>286</v>
      </c>
      <c r="Q142" s="12">
        <f t="shared" ref="Q142:Q143" si="71">F142/E142</f>
        <v>0.65198237885462551</v>
      </c>
      <c r="R142" s="12">
        <f t="shared" ref="R142:R143" si="72">M142/E142</f>
        <v>0.31497797356828194</v>
      </c>
      <c r="S142" s="54"/>
    </row>
    <row r="143" spans="2:19" ht="15" customHeight="1" x14ac:dyDescent="0.25">
      <c r="B143" s="7" t="s">
        <v>193</v>
      </c>
      <c r="C143" s="7" t="s">
        <v>132</v>
      </c>
      <c r="D143" s="7" t="s">
        <v>196</v>
      </c>
      <c r="E143" s="9">
        <v>544</v>
      </c>
      <c r="F143" s="9">
        <v>415</v>
      </c>
      <c r="G143" s="9">
        <v>205</v>
      </c>
      <c r="H143" s="9">
        <v>28</v>
      </c>
      <c r="I143" s="9">
        <v>0</v>
      </c>
      <c r="J143" s="9">
        <v>0</v>
      </c>
      <c r="K143" s="9">
        <v>1</v>
      </c>
      <c r="L143" s="9">
        <v>0</v>
      </c>
      <c r="M143" s="31">
        <f t="shared" si="69"/>
        <v>234</v>
      </c>
      <c r="N143" s="9">
        <v>0</v>
      </c>
      <c r="O143" s="9">
        <v>0</v>
      </c>
      <c r="P143" s="31">
        <f t="shared" si="70"/>
        <v>234</v>
      </c>
      <c r="Q143" s="12">
        <f t="shared" si="71"/>
        <v>0.76286764705882348</v>
      </c>
      <c r="R143" s="12">
        <f t="shared" si="72"/>
        <v>0.43014705882352944</v>
      </c>
      <c r="S143" s="53"/>
    </row>
    <row r="144" spans="2:19" ht="15" customHeight="1" x14ac:dyDescent="0.25">
      <c r="B144" s="13" t="s">
        <v>23</v>
      </c>
      <c r="C144" s="43"/>
      <c r="D144" s="43"/>
      <c r="E144" s="15">
        <f>+SUM(E141:E143)</f>
        <v>1983</v>
      </c>
      <c r="F144" s="15">
        <f t="shared" ref="F144:P144" si="73">+SUM(F141:F143)</f>
        <v>1484</v>
      </c>
      <c r="G144" s="15">
        <f t="shared" si="73"/>
        <v>478</v>
      </c>
      <c r="H144" s="15">
        <f t="shared" si="73"/>
        <v>312</v>
      </c>
      <c r="I144" s="15">
        <f t="shared" si="73"/>
        <v>5</v>
      </c>
      <c r="J144" s="15">
        <f t="shared" si="73"/>
        <v>0</v>
      </c>
      <c r="K144" s="15">
        <f t="shared" si="73"/>
        <v>2</v>
      </c>
      <c r="L144" s="15">
        <f t="shared" si="73"/>
        <v>0</v>
      </c>
      <c r="M144" s="15">
        <f t="shared" si="73"/>
        <v>797</v>
      </c>
      <c r="N144" s="15">
        <f t="shared" si="73"/>
        <v>1</v>
      </c>
      <c r="O144" s="15">
        <f t="shared" si="73"/>
        <v>0</v>
      </c>
      <c r="P144" s="15">
        <f t="shared" si="73"/>
        <v>798</v>
      </c>
      <c r="Q144" s="16">
        <f>IFERROR(F144/E144,0)</f>
        <v>0.74836106908724154</v>
      </c>
      <c r="R144" s="16">
        <f>+IFERROR(M144/E144,0)</f>
        <v>0.40191628845184063</v>
      </c>
      <c r="S144" s="43"/>
    </row>
    <row r="145" spans="2:19" ht="15" customHeight="1" x14ac:dyDescent="0.25">
      <c r="B145" s="7" t="s">
        <v>197</v>
      </c>
      <c r="C145" s="7" t="s">
        <v>137</v>
      </c>
      <c r="D145" s="7" t="s">
        <v>198</v>
      </c>
      <c r="E145" s="9">
        <v>9021</v>
      </c>
      <c r="F145" s="9">
        <v>5680</v>
      </c>
      <c r="G145" s="9">
        <v>182</v>
      </c>
      <c r="H145" s="9">
        <v>4246</v>
      </c>
      <c r="I145" s="9">
        <v>881</v>
      </c>
      <c r="J145" s="9">
        <v>134</v>
      </c>
      <c r="K145" s="9">
        <v>0</v>
      </c>
      <c r="L145" s="9">
        <v>0</v>
      </c>
      <c r="M145" s="10">
        <f>SUM(G145:L145)</f>
        <v>5443</v>
      </c>
      <c r="N145" s="9">
        <v>1</v>
      </c>
      <c r="O145" s="9">
        <v>0</v>
      </c>
      <c r="P145" s="11">
        <f>SUM(M145:O145)</f>
        <v>5444</v>
      </c>
      <c r="Q145" s="12">
        <v>0.85787645370789911</v>
      </c>
      <c r="R145" s="12">
        <v>0.76634949403413377</v>
      </c>
      <c r="S145" s="53"/>
    </row>
    <row r="146" spans="2:19" ht="15" customHeight="1" x14ac:dyDescent="0.25">
      <c r="B146" s="7" t="s">
        <v>197</v>
      </c>
      <c r="C146" s="7" t="s">
        <v>137</v>
      </c>
      <c r="D146" s="7" t="s">
        <v>199</v>
      </c>
      <c r="E146" s="9">
        <v>18543</v>
      </c>
      <c r="F146" s="9">
        <v>2208</v>
      </c>
      <c r="G146" s="9">
        <v>42</v>
      </c>
      <c r="H146" s="9">
        <v>1410</v>
      </c>
      <c r="I146" s="9">
        <v>975</v>
      </c>
      <c r="J146" s="9">
        <v>98</v>
      </c>
      <c r="K146" s="9">
        <v>0</v>
      </c>
      <c r="L146" s="9">
        <v>0</v>
      </c>
      <c r="M146" s="10">
        <f>SUM(G146:L146)</f>
        <v>2525</v>
      </c>
      <c r="N146" s="9">
        <v>0</v>
      </c>
      <c r="O146" s="9">
        <v>0</v>
      </c>
      <c r="P146" s="11">
        <f>SUM(M146:O146)</f>
        <v>2525</v>
      </c>
      <c r="Q146" s="12">
        <v>0.20668351586632969</v>
      </c>
      <c r="R146" s="12">
        <v>0.21239352241879622</v>
      </c>
      <c r="S146" s="53"/>
    </row>
    <row r="147" spans="2:19" ht="15" customHeight="1" x14ac:dyDescent="0.25">
      <c r="B147" s="13" t="s">
        <v>23</v>
      </c>
      <c r="C147" s="43"/>
      <c r="D147" s="43"/>
      <c r="E147" s="15">
        <f t="shared" ref="E147:P147" si="74">+SUM(E145:E146)</f>
        <v>27564</v>
      </c>
      <c r="F147" s="15">
        <f t="shared" si="74"/>
        <v>7888</v>
      </c>
      <c r="G147" s="15">
        <f t="shared" si="74"/>
        <v>224</v>
      </c>
      <c r="H147" s="15">
        <f t="shared" si="74"/>
        <v>5656</v>
      </c>
      <c r="I147" s="15">
        <f t="shared" si="74"/>
        <v>1856</v>
      </c>
      <c r="J147" s="15">
        <f t="shared" si="74"/>
        <v>232</v>
      </c>
      <c r="K147" s="15">
        <f t="shared" si="74"/>
        <v>0</v>
      </c>
      <c r="L147" s="15">
        <f t="shared" si="74"/>
        <v>0</v>
      </c>
      <c r="M147" s="15">
        <f t="shared" si="74"/>
        <v>7968</v>
      </c>
      <c r="N147" s="15">
        <f t="shared" si="74"/>
        <v>1</v>
      </c>
      <c r="O147" s="15">
        <f t="shared" si="74"/>
        <v>0</v>
      </c>
      <c r="P147" s="15">
        <f t="shared" si="74"/>
        <v>7969</v>
      </c>
      <c r="Q147" s="16">
        <f>IFERROR(F147/E147,0)</f>
        <v>0.28617036714555216</v>
      </c>
      <c r="R147" s="16">
        <f>+IFERROR(M147/E147,0)</f>
        <v>0.28907270352633868</v>
      </c>
      <c r="S147" s="43"/>
    </row>
    <row r="148" spans="2:19" ht="15" customHeight="1" x14ac:dyDescent="0.25">
      <c r="B148" s="7" t="s">
        <v>200</v>
      </c>
      <c r="C148" s="7" t="s">
        <v>137</v>
      </c>
      <c r="D148" s="7" t="s">
        <v>199</v>
      </c>
      <c r="E148" s="9">
        <v>16999</v>
      </c>
      <c r="F148" s="9">
        <v>2950</v>
      </c>
      <c r="G148" s="9">
        <v>25</v>
      </c>
      <c r="H148" s="9">
        <v>220</v>
      </c>
      <c r="I148" s="9">
        <v>1901</v>
      </c>
      <c r="J148" s="9">
        <v>318</v>
      </c>
      <c r="K148" s="9">
        <v>157</v>
      </c>
      <c r="L148" s="9"/>
      <c r="M148" s="10">
        <f>SUM(G148:L148)</f>
        <v>2621</v>
      </c>
      <c r="N148" s="9">
        <v>36</v>
      </c>
      <c r="O148" s="9"/>
      <c r="P148" s="11">
        <f>SUM(M148:O148)</f>
        <v>2657</v>
      </c>
      <c r="Q148" s="12">
        <f>F148/E148</f>
        <v>0.17353961997764575</v>
      </c>
      <c r="R148" s="12">
        <f>M148/E148</f>
        <v>0.15418554032590151</v>
      </c>
      <c r="S148" s="55"/>
    </row>
    <row r="149" spans="2:19" ht="15" customHeight="1" x14ac:dyDescent="0.25">
      <c r="B149" s="7" t="s">
        <v>200</v>
      </c>
      <c r="C149" s="7" t="s">
        <v>137</v>
      </c>
      <c r="D149" s="7" t="s">
        <v>201</v>
      </c>
      <c r="E149" s="9">
        <v>7764</v>
      </c>
      <c r="F149" s="9">
        <v>180</v>
      </c>
      <c r="G149" s="9">
        <v>6</v>
      </c>
      <c r="H149" s="9">
        <v>8</v>
      </c>
      <c r="I149" s="9">
        <v>134</v>
      </c>
      <c r="J149" s="9"/>
      <c r="K149" s="9"/>
      <c r="L149" s="9"/>
      <c r="M149" s="10">
        <f t="shared" ref="M149:M157" si="75">SUM(G149:L149)</f>
        <v>148</v>
      </c>
      <c r="N149" s="9"/>
      <c r="O149" s="9"/>
      <c r="P149" s="11">
        <f t="shared" ref="P149:P157" si="76">SUM(M149:O149)</f>
        <v>148</v>
      </c>
      <c r="Q149" s="12">
        <f t="shared" ref="Q149:Q157" si="77">F149/E149</f>
        <v>2.3183925811437404E-2</v>
      </c>
      <c r="R149" s="12">
        <f t="shared" ref="R149:R157" si="78">M149/E149</f>
        <v>1.90623390005152E-2</v>
      </c>
      <c r="S149" s="8"/>
    </row>
    <row r="150" spans="2:19" ht="15" customHeight="1" x14ac:dyDescent="0.25">
      <c r="B150" s="7" t="s">
        <v>200</v>
      </c>
      <c r="C150" s="7" t="s">
        <v>137</v>
      </c>
      <c r="D150" s="7" t="s">
        <v>202</v>
      </c>
      <c r="E150" s="9">
        <v>3663</v>
      </c>
      <c r="F150" s="9">
        <v>150</v>
      </c>
      <c r="G150" s="9">
        <v>42</v>
      </c>
      <c r="H150" s="9">
        <v>22</v>
      </c>
      <c r="I150" s="9">
        <v>105</v>
      </c>
      <c r="J150" s="9"/>
      <c r="K150" s="9"/>
      <c r="L150" s="9"/>
      <c r="M150" s="10">
        <f t="shared" si="75"/>
        <v>169</v>
      </c>
      <c r="N150" s="9"/>
      <c r="O150" s="9"/>
      <c r="P150" s="11">
        <f t="shared" si="76"/>
        <v>169</v>
      </c>
      <c r="Q150" s="12">
        <f t="shared" si="77"/>
        <v>4.0950040950040949E-2</v>
      </c>
      <c r="R150" s="12">
        <f t="shared" si="78"/>
        <v>4.6137046137046139E-2</v>
      </c>
      <c r="S150" s="8"/>
    </row>
    <row r="151" spans="2:19" ht="15" customHeight="1" x14ac:dyDescent="0.25">
      <c r="B151" s="7" t="s">
        <v>200</v>
      </c>
      <c r="C151" s="7" t="s">
        <v>137</v>
      </c>
      <c r="D151" s="7" t="s">
        <v>203</v>
      </c>
      <c r="E151" s="9">
        <v>3378</v>
      </c>
      <c r="F151" s="9">
        <v>680</v>
      </c>
      <c r="G151" s="9">
        <v>70</v>
      </c>
      <c r="H151" s="9">
        <v>495</v>
      </c>
      <c r="I151" s="9">
        <v>33</v>
      </c>
      <c r="J151" s="9"/>
      <c r="K151" s="9"/>
      <c r="L151" s="9"/>
      <c r="M151" s="10">
        <f t="shared" si="75"/>
        <v>598</v>
      </c>
      <c r="N151" s="9">
        <v>3</v>
      </c>
      <c r="O151" s="9"/>
      <c r="P151" s="11">
        <f t="shared" si="76"/>
        <v>601</v>
      </c>
      <c r="Q151" s="12">
        <f t="shared" si="77"/>
        <v>0.20130254588513913</v>
      </c>
      <c r="R151" s="12">
        <f t="shared" si="78"/>
        <v>0.17702782711663706</v>
      </c>
      <c r="S151" s="8"/>
    </row>
    <row r="152" spans="2:19" ht="15" customHeight="1" x14ac:dyDescent="0.25">
      <c r="B152" s="7" t="s">
        <v>200</v>
      </c>
      <c r="C152" s="7" t="s">
        <v>137</v>
      </c>
      <c r="D152" s="7" t="s">
        <v>204</v>
      </c>
      <c r="E152" s="9">
        <v>2093</v>
      </c>
      <c r="F152" s="9">
        <v>1060</v>
      </c>
      <c r="G152" s="9">
        <v>170</v>
      </c>
      <c r="H152" s="9">
        <v>660</v>
      </c>
      <c r="I152" s="9">
        <v>184</v>
      </c>
      <c r="J152" s="9"/>
      <c r="K152" s="9"/>
      <c r="L152" s="9"/>
      <c r="M152" s="10">
        <f t="shared" si="75"/>
        <v>1014</v>
      </c>
      <c r="N152" s="9">
        <v>13</v>
      </c>
      <c r="O152" s="9"/>
      <c r="P152" s="11">
        <f t="shared" si="76"/>
        <v>1027</v>
      </c>
      <c r="Q152" s="12">
        <f t="shared" si="77"/>
        <v>0.50645007166746292</v>
      </c>
      <c r="R152" s="12">
        <f t="shared" si="78"/>
        <v>0.48447204968944102</v>
      </c>
      <c r="S152" s="8"/>
    </row>
    <row r="153" spans="2:19" ht="15" customHeight="1" x14ac:dyDescent="0.25">
      <c r="B153" s="7" t="s">
        <v>200</v>
      </c>
      <c r="C153" s="7" t="s">
        <v>137</v>
      </c>
      <c r="D153" s="7" t="s">
        <v>205</v>
      </c>
      <c r="E153" s="9">
        <v>1216</v>
      </c>
      <c r="F153" s="9">
        <v>30</v>
      </c>
      <c r="G153" s="9"/>
      <c r="H153" s="9">
        <v>28</v>
      </c>
      <c r="I153" s="9"/>
      <c r="J153" s="9"/>
      <c r="K153" s="9"/>
      <c r="L153" s="9"/>
      <c r="M153" s="10">
        <f t="shared" si="75"/>
        <v>28</v>
      </c>
      <c r="N153" s="9"/>
      <c r="O153" s="9"/>
      <c r="P153" s="11">
        <f t="shared" si="76"/>
        <v>28</v>
      </c>
      <c r="Q153" s="12">
        <f t="shared" si="77"/>
        <v>2.4671052631578948E-2</v>
      </c>
      <c r="R153" s="12">
        <f t="shared" si="78"/>
        <v>2.3026315789473683E-2</v>
      </c>
      <c r="S153" s="8"/>
    </row>
    <row r="154" spans="2:19" ht="15" customHeight="1" x14ac:dyDescent="0.25">
      <c r="B154" s="7" t="s">
        <v>200</v>
      </c>
      <c r="C154" s="7" t="s">
        <v>137</v>
      </c>
      <c r="D154" s="7" t="s">
        <v>206</v>
      </c>
      <c r="E154" s="9">
        <v>3617</v>
      </c>
      <c r="F154" s="9">
        <v>1400</v>
      </c>
      <c r="G154" s="9">
        <v>693</v>
      </c>
      <c r="H154" s="9">
        <v>420</v>
      </c>
      <c r="I154" s="9">
        <v>31</v>
      </c>
      <c r="J154" s="9">
        <v>1</v>
      </c>
      <c r="K154" s="9"/>
      <c r="L154" s="9"/>
      <c r="M154" s="10">
        <f t="shared" si="75"/>
        <v>1145</v>
      </c>
      <c r="N154" s="9"/>
      <c r="O154" s="9"/>
      <c r="P154" s="11">
        <f t="shared" si="76"/>
        <v>1145</v>
      </c>
      <c r="Q154" s="12">
        <f t="shared" si="77"/>
        <v>0.38706110035941388</v>
      </c>
      <c r="R154" s="12">
        <f t="shared" si="78"/>
        <v>0.31656068565109208</v>
      </c>
      <c r="S154" s="8"/>
    </row>
    <row r="155" spans="2:19" ht="15" customHeight="1" x14ac:dyDescent="0.25">
      <c r="B155" s="7" t="s">
        <v>200</v>
      </c>
      <c r="C155" s="7" t="s">
        <v>151</v>
      </c>
      <c r="D155" s="7" t="s">
        <v>152</v>
      </c>
      <c r="E155" s="9">
        <v>6908</v>
      </c>
      <c r="F155" s="9">
        <v>150</v>
      </c>
      <c r="G155" s="9">
        <v>72</v>
      </c>
      <c r="H155" s="9">
        <v>17</v>
      </c>
      <c r="I155" s="9"/>
      <c r="J155" s="9"/>
      <c r="K155" s="9"/>
      <c r="L155" s="9"/>
      <c r="M155" s="10">
        <f t="shared" si="75"/>
        <v>89</v>
      </c>
      <c r="N155" s="9"/>
      <c r="O155" s="9"/>
      <c r="P155" s="11">
        <f t="shared" si="76"/>
        <v>89</v>
      </c>
      <c r="Q155" s="12">
        <f t="shared" si="77"/>
        <v>2.1713954834973945E-2</v>
      </c>
      <c r="R155" s="12">
        <f t="shared" si="78"/>
        <v>1.288361320208454E-2</v>
      </c>
      <c r="S155" s="8"/>
    </row>
    <row r="156" spans="2:19" ht="15" customHeight="1" x14ac:dyDescent="0.25">
      <c r="B156" s="7" t="s">
        <v>200</v>
      </c>
      <c r="C156" s="7" t="s">
        <v>126</v>
      </c>
      <c r="D156" s="7" t="s">
        <v>207</v>
      </c>
      <c r="E156" s="7">
        <v>9210</v>
      </c>
      <c r="F156" s="7">
        <v>190</v>
      </c>
      <c r="G156" s="7">
        <v>2</v>
      </c>
      <c r="H156" s="7">
        <v>126</v>
      </c>
      <c r="I156" s="7"/>
      <c r="J156" s="7"/>
      <c r="K156" s="7"/>
      <c r="L156" s="7"/>
      <c r="M156" s="10">
        <f t="shared" si="75"/>
        <v>128</v>
      </c>
      <c r="N156" s="7"/>
      <c r="O156" s="7"/>
      <c r="P156" s="11">
        <f t="shared" si="76"/>
        <v>128</v>
      </c>
      <c r="Q156" s="12">
        <f t="shared" si="77"/>
        <v>2.0629750271444081E-2</v>
      </c>
      <c r="R156" s="12">
        <f t="shared" si="78"/>
        <v>1.3897937024972856E-2</v>
      </c>
      <c r="S156" s="7"/>
    </row>
    <row r="157" spans="2:19" ht="15" customHeight="1" x14ac:dyDescent="0.25">
      <c r="B157" s="7" t="s">
        <v>200</v>
      </c>
      <c r="C157" s="7" t="s">
        <v>137</v>
      </c>
      <c r="D157" s="7" t="s">
        <v>208</v>
      </c>
      <c r="E157" s="7">
        <v>2967</v>
      </c>
      <c r="F157" s="7">
        <v>115</v>
      </c>
      <c r="G157" s="7">
        <v>37</v>
      </c>
      <c r="H157" s="7">
        <v>66</v>
      </c>
      <c r="I157" s="7"/>
      <c r="J157" s="7"/>
      <c r="K157" s="7"/>
      <c r="L157" s="7"/>
      <c r="M157" s="10">
        <f t="shared" si="75"/>
        <v>103</v>
      </c>
      <c r="N157" s="7"/>
      <c r="O157" s="7"/>
      <c r="P157" s="11">
        <f t="shared" si="76"/>
        <v>103</v>
      </c>
      <c r="Q157" s="12">
        <f t="shared" si="77"/>
        <v>3.875968992248062E-2</v>
      </c>
      <c r="R157" s="12">
        <f t="shared" si="78"/>
        <v>3.4715200539265252E-2</v>
      </c>
      <c r="S157" s="7"/>
    </row>
    <row r="158" spans="2:19" ht="15" customHeight="1" x14ac:dyDescent="0.25">
      <c r="B158" s="13" t="s">
        <v>23</v>
      </c>
      <c r="C158" s="14"/>
      <c r="D158" s="14"/>
      <c r="E158" s="15">
        <f>SUM(E148:E157)</f>
        <v>57815</v>
      </c>
      <c r="F158" s="15">
        <f t="shared" ref="F158:P158" si="79">SUM(F148:F157)</f>
        <v>6905</v>
      </c>
      <c r="G158" s="15">
        <f t="shared" si="79"/>
        <v>1117</v>
      </c>
      <c r="H158" s="15">
        <f t="shared" si="79"/>
        <v>2062</v>
      </c>
      <c r="I158" s="15">
        <f t="shared" si="79"/>
        <v>2388</v>
      </c>
      <c r="J158" s="15">
        <f t="shared" si="79"/>
        <v>319</v>
      </c>
      <c r="K158" s="15">
        <f t="shared" si="79"/>
        <v>157</v>
      </c>
      <c r="L158" s="15">
        <f t="shared" si="79"/>
        <v>0</v>
      </c>
      <c r="M158" s="15">
        <f t="shared" si="79"/>
        <v>6043</v>
      </c>
      <c r="N158" s="15">
        <f t="shared" si="79"/>
        <v>52</v>
      </c>
      <c r="O158" s="15">
        <f t="shared" si="79"/>
        <v>0</v>
      </c>
      <c r="P158" s="15">
        <f t="shared" si="79"/>
        <v>6095</v>
      </c>
      <c r="Q158" s="16">
        <f>IFERROR(F158/E158,0)</f>
        <v>0.11943267318170026</v>
      </c>
      <c r="R158" s="16">
        <f>+IFERROR(M158/E158,0)</f>
        <v>0.10452304765199343</v>
      </c>
      <c r="S158" s="43"/>
    </row>
    <row r="159" spans="2:19" ht="15" customHeight="1" x14ac:dyDescent="0.25">
      <c r="B159" s="7" t="s">
        <v>209</v>
      </c>
      <c r="C159" s="7" t="s">
        <v>137</v>
      </c>
      <c r="D159" s="7" t="s">
        <v>210</v>
      </c>
      <c r="E159" s="9">
        <v>4500</v>
      </c>
      <c r="F159" s="9">
        <v>4500</v>
      </c>
      <c r="G159" s="9">
        <v>1330</v>
      </c>
      <c r="H159" s="9">
        <v>2702</v>
      </c>
      <c r="I159" s="9">
        <v>372</v>
      </c>
      <c r="J159" s="9">
        <v>0</v>
      </c>
      <c r="K159" s="9">
        <v>0</v>
      </c>
      <c r="L159" s="9">
        <v>0</v>
      </c>
      <c r="M159" s="10">
        <f>SUBTOTAL(9,G159:L159)</f>
        <v>4404</v>
      </c>
      <c r="N159" s="9">
        <v>2</v>
      </c>
      <c r="O159" s="9">
        <v>0</v>
      </c>
      <c r="P159" s="11">
        <f>O159+N159+M159</f>
        <v>4406</v>
      </c>
      <c r="Q159" s="12">
        <f>F159/E159</f>
        <v>1</v>
      </c>
      <c r="R159" s="12">
        <f>M159/E159</f>
        <v>0.97866666666666668</v>
      </c>
      <c r="S159" s="53"/>
    </row>
    <row r="160" spans="2:19" ht="15" customHeight="1" x14ac:dyDescent="0.25">
      <c r="B160" s="7" t="s">
        <v>209</v>
      </c>
      <c r="C160" s="7" t="s">
        <v>137</v>
      </c>
      <c r="D160" s="7" t="s">
        <v>211</v>
      </c>
      <c r="E160" s="9">
        <v>2373</v>
      </c>
      <c r="F160" s="9">
        <v>2373</v>
      </c>
      <c r="G160" s="9">
        <v>723</v>
      </c>
      <c r="H160" s="9">
        <v>1536</v>
      </c>
      <c r="I160" s="9">
        <v>57</v>
      </c>
      <c r="J160" s="9">
        <v>0</v>
      </c>
      <c r="K160" s="9">
        <v>0</v>
      </c>
      <c r="L160" s="9">
        <v>0</v>
      </c>
      <c r="M160" s="10">
        <f t="shared" ref="M160:M175" si="80">SUBTOTAL(9,G160:L160)</f>
        <v>2316</v>
      </c>
      <c r="N160" s="9">
        <v>36</v>
      </c>
      <c r="O160" s="9">
        <v>0</v>
      </c>
      <c r="P160" s="11">
        <f t="shared" ref="P160:P175" si="81">O160+N160+M160</f>
        <v>2352</v>
      </c>
      <c r="Q160" s="12">
        <f t="shared" ref="Q160:Q175" si="82">F160/E160</f>
        <v>1</v>
      </c>
      <c r="R160" s="12">
        <f t="shared" ref="R160:R175" si="83">M160/E160</f>
        <v>0.97597977243994938</v>
      </c>
      <c r="S160" s="53"/>
    </row>
    <row r="161" spans="2:19" ht="15" customHeight="1" x14ac:dyDescent="0.25">
      <c r="B161" s="7" t="s">
        <v>209</v>
      </c>
      <c r="C161" s="7" t="s">
        <v>151</v>
      </c>
      <c r="D161" s="7" t="s">
        <v>212</v>
      </c>
      <c r="E161" s="9">
        <v>1811</v>
      </c>
      <c r="F161" s="9">
        <v>1811</v>
      </c>
      <c r="G161" s="9">
        <v>716</v>
      </c>
      <c r="H161" s="9">
        <v>906</v>
      </c>
      <c r="I161" s="9">
        <v>160</v>
      </c>
      <c r="J161" s="9">
        <v>0</v>
      </c>
      <c r="K161" s="9">
        <v>0</v>
      </c>
      <c r="L161" s="9">
        <v>0</v>
      </c>
      <c r="M161" s="10">
        <f t="shared" si="80"/>
        <v>1782</v>
      </c>
      <c r="N161" s="9">
        <v>9</v>
      </c>
      <c r="O161" s="9">
        <v>0</v>
      </c>
      <c r="P161" s="11">
        <f t="shared" si="81"/>
        <v>1791</v>
      </c>
      <c r="Q161" s="12">
        <f t="shared" si="82"/>
        <v>1</v>
      </c>
      <c r="R161" s="12">
        <f t="shared" si="83"/>
        <v>0.98398674765323024</v>
      </c>
      <c r="S161" s="53"/>
    </row>
    <row r="162" spans="2:19" ht="15" customHeight="1" x14ac:dyDescent="0.25">
      <c r="B162" s="7" t="s">
        <v>209</v>
      </c>
      <c r="C162" s="7" t="s">
        <v>137</v>
      </c>
      <c r="D162" s="7" t="s">
        <v>213</v>
      </c>
      <c r="E162" s="9">
        <v>1800</v>
      </c>
      <c r="F162" s="9">
        <v>1800</v>
      </c>
      <c r="G162" s="9">
        <v>682</v>
      </c>
      <c r="H162" s="9">
        <v>1066</v>
      </c>
      <c r="I162" s="9">
        <v>18</v>
      </c>
      <c r="J162" s="9">
        <v>0</v>
      </c>
      <c r="K162" s="9">
        <v>0</v>
      </c>
      <c r="L162" s="9">
        <v>0</v>
      </c>
      <c r="M162" s="10">
        <f t="shared" si="80"/>
        <v>1766</v>
      </c>
      <c r="N162" s="9">
        <v>5</v>
      </c>
      <c r="O162" s="9">
        <v>0</v>
      </c>
      <c r="P162" s="11">
        <f t="shared" si="81"/>
        <v>1771</v>
      </c>
      <c r="Q162" s="12">
        <f t="shared" si="82"/>
        <v>1</v>
      </c>
      <c r="R162" s="12">
        <f t="shared" si="83"/>
        <v>0.98111111111111116</v>
      </c>
      <c r="S162" s="53"/>
    </row>
    <row r="163" spans="2:19" ht="15" customHeight="1" x14ac:dyDescent="0.25">
      <c r="B163" s="7" t="s">
        <v>209</v>
      </c>
      <c r="C163" s="7" t="s">
        <v>137</v>
      </c>
      <c r="D163" s="7" t="s">
        <v>214</v>
      </c>
      <c r="E163" s="9">
        <v>550</v>
      </c>
      <c r="F163" s="9">
        <v>550</v>
      </c>
      <c r="G163" s="9">
        <v>145</v>
      </c>
      <c r="H163" s="9">
        <v>343</v>
      </c>
      <c r="I163" s="9">
        <v>48</v>
      </c>
      <c r="J163" s="9">
        <v>0</v>
      </c>
      <c r="K163" s="9">
        <v>0</v>
      </c>
      <c r="L163" s="9">
        <v>0</v>
      </c>
      <c r="M163" s="10">
        <f t="shared" si="80"/>
        <v>536</v>
      </c>
      <c r="N163" s="9">
        <v>2</v>
      </c>
      <c r="O163" s="9">
        <v>0</v>
      </c>
      <c r="P163" s="11">
        <f t="shared" si="81"/>
        <v>538</v>
      </c>
      <c r="Q163" s="12">
        <f t="shared" si="82"/>
        <v>1</v>
      </c>
      <c r="R163" s="12">
        <f t="shared" si="83"/>
        <v>0.97454545454545449</v>
      </c>
      <c r="S163" s="53"/>
    </row>
    <row r="164" spans="2:19" ht="15" customHeight="1" x14ac:dyDescent="0.25">
      <c r="B164" s="7" t="s">
        <v>209</v>
      </c>
      <c r="C164" s="7" t="s">
        <v>137</v>
      </c>
      <c r="D164" s="7" t="s">
        <v>215</v>
      </c>
      <c r="E164" s="9">
        <v>630</v>
      </c>
      <c r="F164" s="9">
        <v>630</v>
      </c>
      <c r="G164" s="9">
        <v>179</v>
      </c>
      <c r="H164" s="9">
        <v>410</v>
      </c>
      <c r="I164" s="9">
        <v>33</v>
      </c>
      <c r="J164" s="9">
        <v>0</v>
      </c>
      <c r="K164" s="9">
        <v>0</v>
      </c>
      <c r="L164" s="9">
        <v>0</v>
      </c>
      <c r="M164" s="10">
        <f t="shared" si="80"/>
        <v>622</v>
      </c>
      <c r="N164" s="9">
        <v>2</v>
      </c>
      <c r="O164" s="9">
        <v>0</v>
      </c>
      <c r="P164" s="11">
        <f t="shared" si="81"/>
        <v>624</v>
      </c>
      <c r="Q164" s="12">
        <f t="shared" si="82"/>
        <v>1</v>
      </c>
      <c r="R164" s="12">
        <f t="shared" si="83"/>
        <v>0.98730158730158735</v>
      </c>
      <c r="S164" s="53"/>
    </row>
    <row r="165" spans="2:19" ht="15" customHeight="1" x14ac:dyDescent="0.25">
      <c r="B165" s="7" t="s">
        <v>209</v>
      </c>
      <c r="C165" s="7" t="s">
        <v>137</v>
      </c>
      <c r="D165" s="7" t="s">
        <v>216</v>
      </c>
      <c r="E165" s="9">
        <v>1053</v>
      </c>
      <c r="F165" s="9">
        <v>1053</v>
      </c>
      <c r="G165" s="9">
        <v>41</v>
      </c>
      <c r="H165" s="9">
        <v>496</v>
      </c>
      <c r="I165" s="9">
        <v>345</v>
      </c>
      <c r="J165" s="9">
        <v>3</v>
      </c>
      <c r="K165" s="9">
        <v>0</v>
      </c>
      <c r="L165" s="9">
        <v>0</v>
      </c>
      <c r="M165" s="10">
        <f t="shared" si="80"/>
        <v>885</v>
      </c>
      <c r="N165" s="9">
        <v>16</v>
      </c>
      <c r="O165" s="9">
        <v>0</v>
      </c>
      <c r="P165" s="11">
        <f t="shared" si="81"/>
        <v>901</v>
      </c>
      <c r="Q165" s="12">
        <f t="shared" si="82"/>
        <v>1</v>
      </c>
      <c r="R165" s="12">
        <f t="shared" si="83"/>
        <v>0.84045584045584043</v>
      </c>
      <c r="S165" s="53"/>
    </row>
    <row r="166" spans="2:19" ht="15" customHeight="1" x14ac:dyDescent="0.25">
      <c r="B166" s="7" t="s">
        <v>209</v>
      </c>
      <c r="C166" s="7" t="s">
        <v>29</v>
      </c>
      <c r="D166" s="7" t="s">
        <v>217</v>
      </c>
      <c r="E166" s="9">
        <v>1186</v>
      </c>
      <c r="F166" s="9">
        <v>1186</v>
      </c>
      <c r="G166" s="9">
        <v>872</v>
      </c>
      <c r="H166" s="9">
        <v>149</v>
      </c>
      <c r="I166" s="9">
        <v>0</v>
      </c>
      <c r="J166" s="9">
        <v>0</v>
      </c>
      <c r="K166" s="9">
        <v>0</v>
      </c>
      <c r="L166" s="9">
        <v>0</v>
      </c>
      <c r="M166" s="10">
        <f t="shared" si="80"/>
        <v>1021</v>
      </c>
      <c r="N166" s="9">
        <v>3</v>
      </c>
      <c r="O166" s="9">
        <v>0</v>
      </c>
      <c r="P166" s="11">
        <f t="shared" si="81"/>
        <v>1024</v>
      </c>
      <c r="Q166" s="12">
        <f t="shared" si="82"/>
        <v>1</v>
      </c>
      <c r="R166" s="12">
        <f t="shared" si="83"/>
        <v>0.86087689713322091</v>
      </c>
      <c r="S166" s="53"/>
    </row>
    <row r="167" spans="2:19" ht="15" customHeight="1" x14ac:dyDescent="0.25">
      <c r="B167" s="7" t="s">
        <v>209</v>
      </c>
      <c r="C167" s="7" t="s">
        <v>29</v>
      </c>
      <c r="D167" s="7" t="s">
        <v>218</v>
      </c>
      <c r="E167" s="9">
        <v>3018</v>
      </c>
      <c r="F167" s="9">
        <v>3018</v>
      </c>
      <c r="G167" s="9">
        <v>1721</v>
      </c>
      <c r="H167" s="9">
        <v>671</v>
      </c>
      <c r="I167" s="9">
        <v>2</v>
      </c>
      <c r="J167" s="9">
        <v>0</v>
      </c>
      <c r="K167" s="9">
        <v>0</v>
      </c>
      <c r="L167" s="9">
        <v>0</v>
      </c>
      <c r="M167" s="10">
        <f t="shared" si="80"/>
        <v>2394</v>
      </c>
      <c r="N167" s="9">
        <v>6</v>
      </c>
      <c r="O167" s="9">
        <v>0</v>
      </c>
      <c r="P167" s="11">
        <f t="shared" si="81"/>
        <v>2400</v>
      </c>
      <c r="Q167" s="12">
        <f t="shared" si="82"/>
        <v>1</v>
      </c>
      <c r="R167" s="12">
        <f t="shared" si="83"/>
        <v>0.79324055666003979</v>
      </c>
      <c r="S167" s="53"/>
    </row>
    <row r="168" spans="2:19" ht="15" customHeight="1" x14ac:dyDescent="0.25">
      <c r="B168" s="7" t="s">
        <v>209</v>
      </c>
      <c r="C168" s="7" t="s">
        <v>137</v>
      </c>
      <c r="D168" s="7" t="s">
        <v>219</v>
      </c>
      <c r="E168" s="9">
        <v>901</v>
      </c>
      <c r="F168" s="9">
        <v>901</v>
      </c>
      <c r="G168" s="9">
        <v>146</v>
      </c>
      <c r="H168" s="9">
        <v>291</v>
      </c>
      <c r="I168" s="9">
        <v>7</v>
      </c>
      <c r="J168" s="9">
        <v>0</v>
      </c>
      <c r="K168" s="9">
        <v>0</v>
      </c>
      <c r="L168" s="9">
        <v>0</v>
      </c>
      <c r="M168" s="10">
        <f t="shared" si="80"/>
        <v>444</v>
      </c>
      <c r="N168" s="9">
        <v>0</v>
      </c>
      <c r="O168" s="9">
        <v>0</v>
      </c>
      <c r="P168" s="11">
        <f t="shared" si="81"/>
        <v>444</v>
      </c>
      <c r="Q168" s="12">
        <f t="shared" si="82"/>
        <v>1</v>
      </c>
      <c r="R168" s="12">
        <f t="shared" si="83"/>
        <v>0.49278579356270813</v>
      </c>
      <c r="S168" s="53"/>
    </row>
    <row r="169" spans="2:19" ht="15" customHeight="1" x14ac:dyDescent="0.25">
      <c r="B169" s="7" t="s">
        <v>209</v>
      </c>
      <c r="C169" s="7" t="s">
        <v>29</v>
      </c>
      <c r="D169" s="7" t="s">
        <v>220</v>
      </c>
      <c r="E169" s="9">
        <v>980</v>
      </c>
      <c r="F169" s="9">
        <v>980</v>
      </c>
      <c r="G169" s="9">
        <v>616</v>
      </c>
      <c r="H169" s="9">
        <v>348</v>
      </c>
      <c r="I169" s="9">
        <v>2</v>
      </c>
      <c r="J169" s="9">
        <v>0</v>
      </c>
      <c r="K169" s="9">
        <v>0</v>
      </c>
      <c r="L169" s="9">
        <v>0</v>
      </c>
      <c r="M169" s="10">
        <f t="shared" si="80"/>
        <v>966</v>
      </c>
      <c r="N169" s="9">
        <v>0</v>
      </c>
      <c r="O169" s="9">
        <v>0</v>
      </c>
      <c r="P169" s="11">
        <f t="shared" si="81"/>
        <v>966</v>
      </c>
      <c r="Q169" s="12">
        <f t="shared" si="82"/>
        <v>1</v>
      </c>
      <c r="R169" s="12">
        <f t="shared" si="83"/>
        <v>0.98571428571428577</v>
      </c>
      <c r="S169" s="53"/>
    </row>
    <row r="170" spans="2:19" ht="15" customHeight="1" x14ac:dyDescent="0.25">
      <c r="B170" s="7" t="s">
        <v>209</v>
      </c>
      <c r="C170" s="7" t="s">
        <v>25</v>
      </c>
      <c r="D170" s="7" t="s">
        <v>221</v>
      </c>
      <c r="E170" s="9">
        <v>1241</v>
      </c>
      <c r="F170" s="9">
        <v>1241</v>
      </c>
      <c r="G170" s="9">
        <v>588</v>
      </c>
      <c r="H170" s="9">
        <v>2</v>
      </c>
      <c r="I170" s="9">
        <v>0</v>
      </c>
      <c r="J170" s="9">
        <v>0</v>
      </c>
      <c r="K170" s="9">
        <v>0</v>
      </c>
      <c r="L170" s="9">
        <v>0</v>
      </c>
      <c r="M170" s="10">
        <f t="shared" si="80"/>
        <v>590</v>
      </c>
      <c r="N170" s="9">
        <v>0</v>
      </c>
      <c r="O170" s="9">
        <v>0</v>
      </c>
      <c r="P170" s="11">
        <f t="shared" si="81"/>
        <v>590</v>
      </c>
      <c r="Q170" s="12">
        <f t="shared" si="82"/>
        <v>1</v>
      </c>
      <c r="R170" s="12">
        <f t="shared" si="83"/>
        <v>0.47542304593070106</v>
      </c>
      <c r="S170" s="53"/>
    </row>
    <row r="171" spans="2:19" ht="15" customHeight="1" x14ac:dyDescent="0.25">
      <c r="B171" s="7" t="s">
        <v>209</v>
      </c>
      <c r="C171" s="7" t="s">
        <v>25</v>
      </c>
      <c r="D171" s="7" t="s">
        <v>222</v>
      </c>
      <c r="E171" s="9">
        <v>1850</v>
      </c>
      <c r="F171" s="9">
        <v>1626</v>
      </c>
      <c r="G171" s="9">
        <v>1044</v>
      </c>
      <c r="H171" s="9">
        <v>546</v>
      </c>
      <c r="I171" s="9">
        <v>0</v>
      </c>
      <c r="J171" s="9">
        <v>0</v>
      </c>
      <c r="K171" s="9">
        <v>0</v>
      </c>
      <c r="L171" s="9">
        <v>0</v>
      </c>
      <c r="M171" s="10">
        <f t="shared" si="80"/>
        <v>1590</v>
      </c>
      <c r="N171" s="9">
        <v>1</v>
      </c>
      <c r="O171" s="9">
        <v>0</v>
      </c>
      <c r="P171" s="11">
        <f t="shared" si="81"/>
        <v>1591</v>
      </c>
      <c r="Q171" s="12">
        <f t="shared" si="82"/>
        <v>0.87891891891891893</v>
      </c>
      <c r="R171" s="12">
        <f t="shared" si="83"/>
        <v>0.85945945945945945</v>
      </c>
      <c r="S171" s="53"/>
    </row>
    <row r="172" spans="2:19" ht="15" customHeight="1" x14ac:dyDescent="0.25">
      <c r="B172" s="7" t="s">
        <v>209</v>
      </c>
      <c r="C172" s="7" t="s">
        <v>29</v>
      </c>
      <c r="D172" s="7" t="s">
        <v>32</v>
      </c>
      <c r="E172" s="9">
        <v>630</v>
      </c>
      <c r="F172" s="9">
        <v>630</v>
      </c>
      <c r="G172" s="9">
        <v>5</v>
      </c>
      <c r="H172" s="9">
        <v>595</v>
      </c>
      <c r="I172" s="9">
        <v>0</v>
      </c>
      <c r="J172" s="9">
        <v>0</v>
      </c>
      <c r="K172" s="9">
        <v>0</v>
      </c>
      <c r="L172" s="9">
        <v>0</v>
      </c>
      <c r="M172" s="10">
        <f t="shared" si="80"/>
        <v>600</v>
      </c>
      <c r="N172" s="9">
        <v>1</v>
      </c>
      <c r="O172" s="9">
        <v>0</v>
      </c>
      <c r="P172" s="11">
        <f t="shared" si="81"/>
        <v>601</v>
      </c>
      <c r="Q172" s="12">
        <f t="shared" si="82"/>
        <v>1</v>
      </c>
      <c r="R172" s="12">
        <f t="shared" si="83"/>
        <v>0.95238095238095233</v>
      </c>
      <c r="S172" s="53"/>
    </row>
    <row r="173" spans="2:19" ht="15" customHeight="1" x14ac:dyDescent="0.25">
      <c r="B173" s="7" t="s">
        <v>209</v>
      </c>
      <c r="C173" s="7" t="s">
        <v>223</v>
      </c>
      <c r="D173" s="7" t="s">
        <v>224</v>
      </c>
      <c r="E173" s="9">
        <v>1110</v>
      </c>
      <c r="F173" s="9">
        <v>1110</v>
      </c>
      <c r="G173" s="9">
        <v>64</v>
      </c>
      <c r="H173" s="9">
        <v>301</v>
      </c>
      <c r="I173" s="9">
        <v>17</v>
      </c>
      <c r="J173" s="9">
        <v>0</v>
      </c>
      <c r="K173" s="9">
        <v>0</v>
      </c>
      <c r="L173" s="9">
        <v>0</v>
      </c>
      <c r="M173" s="10">
        <f t="shared" si="80"/>
        <v>382</v>
      </c>
      <c r="N173" s="9">
        <v>0</v>
      </c>
      <c r="O173" s="9">
        <v>0</v>
      </c>
      <c r="P173" s="11">
        <f t="shared" si="81"/>
        <v>382</v>
      </c>
      <c r="Q173" s="12">
        <f t="shared" si="82"/>
        <v>1</v>
      </c>
      <c r="R173" s="12">
        <f t="shared" si="83"/>
        <v>0.34414414414414413</v>
      </c>
      <c r="S173" s="53"/>
    </row>
    <row r="174" spans="2:19" ht="15" customHeight="1" x14ac:dyDescent="0.25">
      <c r="B174" s="7" t="s">
        <v>209</v>
      </c>
      <c r="C174" s="7" t="s">
        <v>151</v>
      </c>
      <c r="D174" s="7" t="s">
        <v>225</v>
      </c>
      <c r="E174" s="9">
        <v>600</v>
      </c>
      <c r="F174" s="9">
        <v>600</v>
      </c>
      <c r="G174" s="9">
        <v>67</v>
      </c>
      <c r="H174" s="9">
        <v>453</v>
      </c>
      <c r="I174" s="9">
        <v>0</v>
      </c>
      <c r="J174" s="9">
        <v>0</v>
      </c>
      <c r="K174" s="9">
        <v>0</v>
      </c>
      <c r="L174" s="9">
        <v>0</v>
      </c>
      <c r="M174" s="10">
        <f t="shared" si="80"/>
        <v>520</v>
      </c>
      <c r="N174" s="9">
        <v>0</v>
      </c>
      <c r="O174" s="9">
        <v>0</v>
      </c>
      <c r="P174" s="11">
        <f t="shared" si="81"/>
        <v>520</v>
      </c>
      <c r="Q174" s="12">
        <f t="shared" si="82"/>
        <v>1</v>
      </c>
      <c r="R174" s="12">
        <f t="shared" si="83"/>
        <v>0.8666666666666667</v>
      </c>
      <c r="S174" s="53"/>
    </row>
    <row r="175" spans="2:19" ht="15" customHeight="1" x14ac:dyDescent="0.25">
      <c r="B175" s="7" t="s">
        <v>209</v>
      </c>
      <c r="C175" s="7" t="s">
        <v>223</v>
      </c>
      <c r="D175" s="7" t="s">
        <v>226</v>
      </c>
      <c r="E175" s="7">
        <v>1171</v>
      </c>
      <c r="F175" s="7">
        <v>800</v>
      </c>
      <c r="G175" s="7">
        <v>347</v>
      </c>
      <c r="H175" s="7">
        <v>62</v>
      </c>
      <c r="I175" s="7">
        <v>2</v>
      </c>
      <c r="J175" s="7">
        <v>0</v>
      </c>
      <c r="K175" s="7">
        <v>0</v>
      </c>
      <c r="L175" s="7">
        <v>0</v>
      </c>
      <c r="M175" s="10">
        <f t="shared" si="80"/>
        <v>411</v>
      </c>
      <c r="N175" s="7">
        <v>0</v>
      </c>
      <c r="O175" s="7">
        <v>0</v>
      </c>
      <c r="P175" s="11">
        <f t="shared" si="81"/>
        <v>411</v>
      </c>
      <c r="Q175" s="12">
        <f t="shared" si="82"/>
        <v>0.68317677198975235</v>
      </c>
      <c r="R175" s="12">
        <f t="shared" si="83"/>
        <v>0.35098206660973524</v>
      </c>
      <c r="S175" s="53"/>
    </row>
    <row r="176" spans="2:19" ht="15" customHeight="1" x14ac:dyDescent="0.25">
      <c r="B176" s="13" t="s">
        <v>23</v>
      </c>
      <c r="C176" s="14"/>
      <c r="D176" s="14"/>
      <c r="E176" s="15">
        <f>+SUM(E159:E175)</f>
        <v>25404</v>
      </c>
      <c r="F176" s="15">
        <f t="shared" ref="F176:P176" si="84">+SUM(F159:F175)</f>
        <v>24809</v>
      </c>
      <c r="G176" s="15">
        <f t="shared" si="84"/>
        <v>9286</v>
      </c>
      <c r="H176" s="15">
        <f t="shared" si="84"/>
        <v>10877</v>
      </c>
      <c r="I176" s="15">
        <f t="shared" si="84"/>
        <v>1063</v>
      </c>
      <c r="J176" s="15">
        <f t="shared" si="84"/>
        <v>3</v>
      </c>
      <c r="K176" s="15">
        <f t="shared" si="84"/>
        <v>0</v>
      </c>
      <c r="L176" s="15">
        <f t="shared" si="84"/>
        <v>0</v>
      </c>
      <c r="M176" s="15">
        <f t="shared" si="84"/>
        <v>21229</v>
      </c>
      <c r="N176" s="15">
        <f t="shared" si="84"/>
        <v>83</v>
      </c>
      <c r="O176" s="15">
        <f t="shared" si="84"/>
        <v>0</v>
      </c>
      <c r="P176" s="15">
        <f t="shared" si="84"/>
        <v>21312</v>
      </c>
      <c r="Q176" s="16">
        <f>IFERROR(F176/E176,0)</f>
        <v>0.97657849157612975</v>
      </c>
      <c r="R176" s="16">
        <f>+IFERROR(M176/E176,0)</f>
        <v>0.83565580223586833</v>
      </c>
      <c r="S176" s="43"/>
    </row>
    <row r="177" spans="2:19" ht="15" customHeight="1" x14ac:dyDescent="0.25">
      <c r="B177" s="48" t="s">
        <v>227</v>
      </c>
      <c r="C177" s="27" t="s">
        <v>52</v>
      </c>
      <c r="D177" s="27" t="s">
        <v>228</v>
      </c>
      <c r="E177" s="31">
        <v>15356</v>
      </c>
      <c r="F177" s="31">
        <v>546</v>
      </c>
      <c r="G177" s="31">
        <v>544</v>
      </c>
      <c r="H177" s="31">
        <v>2</v>
      </c>
      <c r="I177" s="31">
        <v>0</v>
      </c>
      <c r="J177" s="31">
        <v>0</v>
      </c>
      <c r="K177" s="31">
        <v>0</v>
      </c>
      <c r="L177" s="31">
        <v>0</v>
      </c>
      <c r="M177" s="31">
        <f>G177+H177+I177+J177+K177+L177</f>
        <v>546</v>
      </c>
      <c r="N177" s="31">
        <v>0</v>
      </c>
      <c r="O177" s="31">
        <v>0</v>
      </c>
      <c r="P177" s="31">
        <f>M177+N177+O177</f>
        <v>546</v>
      </c>
      <c r="Q177" s="50">
        <f>F177/E177</f>
        <v>3.5556134410002604E-2</v>
      </c>
      <c r="R177" s="50">
        <f>M177/E177</f>
        <v>3.5556134410002604E-2</v>
      </c>
      <c r="S177" s="27" t="s">
        <v>229</v>
      </c>
    </row>
    <row r="178" spans="2:19" ht="15" customHeight="1" x14ac:dyDescent="0.25">
      <c r="B178" s="48" t="s">
        <v>227</v>
      </c>
      <c r="C178" s="27" t="s">
        <v>52</v>
      </c>
      <c r="D178" s="27" t="s">
        <v>228</v>
      </c>
      <c r="E178" s="31">
        <v>15356</v>
      </c>
      <c r="F178" s="31">
        <v>4</v>
      </c>
      <c r="G178" s="31">
        <v>4</v>
      </c>
      <c r="H178" s="31">
        <v>0</v>
      </c>
      <c r="I178" s="31">
        <v>0</v>
      </c>
      <c r="J178" s="31">
        <v>0</v>
      </c>
      <c r="K178" s="31">
        <v>0</v>
      </c>
      <c r="L178" s="31">
        <v>0</v>
      </c>
      <c r="M178" s="31">
        <f t="shared" ref="M178:M184" si="85">G178+H178+I178+J178+K178+L178</f>
        <v>4</v>
      </c>
      <c r="N178" s="31">
        <v>0</v>
      </c>
      <c r="O178" s="31">
        <v>0</v>
      </c>
      <c r="P178" s="31">
        <f t="shared" ref="P178:P184" si="86">M178+N178+O178</f>
        <v>4</v>
      </c>
      <c r="Q178" s="50">
        <f t="shared" ref="Q178:Q184" si="87">F178/E178</f>
        <v>2.6048450117218026E-4</v>
      </c>
      <c r="R178" s="50">
        <f t="shared" ref="R178:R184" si="88">M178/E178</f>
        <v>2.6048450117218026E-4</v>
      </c>
      <c r="S178" s="27" t="s">
        <v>230</v>
      </c>
    </row>
    <row r="179" spans="2:19" ht="15" customHeight="1" x14ac:dyDescent="0.25">
      <c r="B179" s="48" t="s">
        <v>227</v>
      </c>
      <c r="C179" s="27" t="s">
        <v>52</v>
      </c>
      <c r="D179" s="27" t="s">
        <v>231</v>
      </c>
      <c r="E179" s="31">
        <v>9863</v>
      </c>
      <c r="F179" s="31">
        <v>750</v>
      </c>
      <c r="G179" s="31">
        <v>750</v>
      </c>
      <c r="H179" s="31">
        <v>0</v>
      </c>
      <c r="I179" s="31">
        <v>0</v>
      </c>
      <c r="J179" s="31">
        <v>0</v>
      </c>
      <c r="K179" s="31">
        <v>0</v>
      </c>
      <c r="L179" s="31">
        <v>0</v>
      </c>
      <c r="M179" s="31">
        <f t="shared" si="85"/>
        <v>750</v>
      </c>
      <c r="N179" s="31">
        <v>0</v>
      </c>
      <c r="O179" s="31">
        <v>0</v>
      </c>
      <c r="P179" s="31">
        <f t="shared" si="86"/>
        <v>750</v>
      </c>
      <c r="Q179" s="50">
        <f t="shared" si="87"/>
        <v>7.6041772280239284E-2</v>
      </c>
      <c r="R179" s="50">
        <f t="shared" si="88"/>
        <v>7.6041772280239284E-2</v>
      </c>
      <c r="S179" s="27" t="s">
        <v>229</v>
      </c>
    </row>
    <row r="180" spans="2:19" ht="15" customHeight="1" x14ac:dyDescent="0.25">
      <c r="B180" s="48" t="s">
        <v>227</v>
      </c>
      <c r="C180" s="27" t="s">
        <v>52</v>
      </c>
      <c r="D180" s="27" t="s">
        <v>231</v>
      </c>
      <c r="E180" s="31">
        <v>9863</v>
      </c>
      <c r="F180" s="31">
        <v>31</v>
      </c>
      <c r="G180" s="31">
        <v>31</v>
      </c>
      <c r="H180" s="31">
        <v>0</v>
      </c>
      <c r="I180" s="31">
        <v>0</v>
      </c>
      <c r="J180" s="31">
        <v>0</v>
      </c>
      <c r="K180" s="31">
        <v>0</v>
      </c>
      <c r="L180" s="31">
        <v>0</v>
      </c>
      <c r="M180" s="31">
        <f t="shared" si="85"/>
        <v>31</v>
      </c>
      <c r="N180" s="31">
        <v>0</v>
      </c>
      <c r="O180" s="31">
        <v>0</v>
      </c>
      <c r="P180" s="31">
        <f t="shared" si="86"/>
        <v>31</v>
      </c>
      <c r="Q180" s="50">
        <f t="shared" si="87"/>
        <v>3.1430599209165567E-3</v>
      </c>
      <c r="R180" s="50">
        <f t="shared" si="88"/>
        <v>3.1430599209165567E-3</v>
      </c>
      <c r="S180" s="27" t="s">
        <v>230</v>
      </c>
    </row>
    <row r="181" spans="2:19" ht="15" customHeight="1" x14ac:dyDescent="0.25">
      <c r="B181" s="48" t="s">
        <v>227</v>
      </c>
      <c r="C181" s="27" t="s">
        <v>52</v>
      </c>
      <c r="D181" s="27" t="s">
        <v>228</v>
      </c>
      <c r="E181" s="31">
        <v>15356</v>
      </c>
      <c r="F181" s="31">
        <v>625</v>
      </c>
      <c r="G181" s="31">
        <v>625</v>
      </c>
      <c r="H181" s="31">
        <v>0</v>
      </c>
      <c r="I181" s="31">
        <v>0</v>
      </c>
      <c r="J181" s="31">
        <v>0</v>
      </c>
      <c r="K181" s="31">
        <v>0</v>
      </c>
      <c r="L181" s="31">
        <v>0</v>
      </c>
      <c r="M181" s="31">
        <f t="shared" si="85"/>
        <v>625</v>
      </c>
      <c r="N181" s="31">
        <v>0</v>
      </c>
      <c r="O181" s="31">
        <v>0</v>
      </c>
      <c r="P181" s="31">
        <f t="shared" si="86"/>
        <v>625</v>
      </c>
      <c r="Q181" s="50">
        <f t="shared" si="87"/>
        <v>4.0700703308153167E-2</v>
      </c>
      <c r="R181" s="50">
        <f t="shared" si="88"/>
        <v>4.0700703308153167E-2</v>
      </c>
      <c r="S181" s="27" t="s">
        <v>229</v>
      </c>
    </row>
    <row r="182" spans="2:19" ht="15" customHeight="1" x14ac:dyDescent="0.25">
      <c r="B182" s="48" t="s">
        <v>227</v>
      </c>
      <c r="C182" s="7" t="s">
        <v>52</v>
      </c>
      <c r="D182" s="27" t="s">
        <v>228</v>
      </c>
      <c r="E182" s="35">
        <v>15356</v>
      </c>
      <c r="F182" s="7">
        <v>27</v>
      </c>
      <c r="G182" s="7">
        <v>27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31">
        <f t="shared" si="85"/>
        <v>27</v>
      </c>
      <c r="N182" s="7">
        <v>0</v>
      </c>
      <c r="O182" s="7">
        <v>0</v>
      </c>
      <c r="P182" s="31">
        <f t="shared" si="86"/>
        <v>27</v>
      </c>
      <c r="Q182" s="50">
        <f t="shared" si="87"/>
        <v>1.7582703829122166E-3</v>
      </c>
      <c r="R182" s="50">
        <f t="shared" si="88"/>
        <v>1.7582703829122166E-3</v>
      </c>
      <c r="S182" s="7" t="s">
        <v>230</v>
      </c>
    </row>
    <row r="183" spans="2:19" ht="15" customHeight="1" x14ac:dyDescent="0.25">
      <c r="B183" s="48" t="s">
        <v>227</v>
      </c>
      <c r="C183" s="48" t="s">
        <v>52</v>
      </c>
      <c r="D183" s="27" t="s">
        <v>228</v>
      </c>
      <c r="E183" s="9">
        <v>15356</v>
      </c>
      <c r="F183" s="9">
        <v>168</v>
      </c>
      <c r="G183" s="9">
        <v>168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31">
        <f t="shared" si="85"/>
        <v>168</v>
      </c>
      <c r="N183" s="9">
        <v>0</v>
      </c>
      <c r="O183" s="9">
        <v>0</v>
      </c>
      <c r="P183" s="31">
        <f t="shared" si="86"/>
        <v>168</v>
      </c>
      <c r="Q183" s="50">
        <f t="shared" si="87"/>
        <v>1.094034904923157E-2</v>
      </c>
      <c r="R183" s="50">
        <f t="shared" si="88"/>
        <v>1.094034904923157E-2</v>
      </c>
      <c r="S183" s="56" t="s">
        <v>229</v>
      </c>
    </row>
    <row r="184" spans="2:19" ht="15" customHeight="1" x14ac:dyDescent="0.25">
      <c r="B184" s="48" t="s">
        <v>227</v>
      </c>
      <c r="C184" s="48" t="s">
        <v>52</v>
      </c>
      <c r="D184" s="27" t="s">
        <v>228</v>
      </c>
      <c r="E184" s="9">
        <v>15356</v>
      </c>
      <c r="F184" s="9">
        <v>93</v>
      </c>
      <c r="G184" s="9">
        <v>93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31">
        <f t="shared" si="85"/>
        <v>93</v>
      </c>
      <c r="N184" s="9">
        <v>0</v>
      </c>
      <c r="O184" s="9">
        <v>0</v>
      </c>
      <c r="P184" s="31">
        <f t="shared" si="86"/>
        <v>93</v>
      </c>
      <c r="Q184" s="50">
        <f t="shared" si="87"/>
        <v>6.0562646522531911E-3</v>
      </c>
      <c r="R184" s="50">
        <f t="shared" si="88"/>
        <v>6.0562646522531911E-3</v>
      </c>
      <c r="S184" s="56" t="s">
        <v>230</v>
      </c>
    </row>
    <row r="185" spans="2:19" ht="15" customHeight="1" x14ac:dyDescent="0.25">
      <c r="B185" s="13" t="s">
        <v>23</v>
      </c>
      <c r="C185" s="14"/>
      <c r="D185" s="14"/>
      <c r="E185" s="15">
        <f>+SUM(E177:E184)</f>
        <v>111862</v>
      </c>
      <c r="F185" s="15">
        <f t="shared" ref="F185:P185" si="89">+SUM(F177:F184)</f>
        <v>2244</v>
      </c>
      <c r="G185" s="15">
        <f t="shared" si="89"/>
        <v>2242</v>
      </c>
      <c r="H185" s="15">
        <f t="shared" si="89"/>
        <v>2</v>
      </c>
      <c r="I185" s="15">
        <f t="shared" si="89"/>
        <v>0</v>
      </c>
      <c r="J185" s="15">
        <f t="shared" si="89"/>
        <v>0</v>
      </c>
      <c r="K185" s="15">
        <f t="shared" si="89"/>
        <v>0</v>
      </c>
      <c r="L185" s="15">
        <f t="shared" si="89"/>
        <v>0</v>
      </c>
      <c r="M185" s="15">
        <f t="shared" si="89"/>
        <v>2244</v>
      </c>
      <c r="N185" s="15">
        <f t="shared" si="89"/>
        <v>0</v>
      </c>
      <c r="O185" s="15">
        <f t="shared" si="89"/>
        <v>0</v>
      </c>
      <c r="P185" s="15">
        <f t="shared" si="89"/>
        <v>2244</v>
      </c>
      <c r="Q185" s="16">
        <f>IFERROR(F185/E185,0)</f>
        <v>2.0060431603225404E-2</v>
      </c>
      <c r="R185" s="16">
        <f>+IFERROR(M185/E185,0)</f>
        <v>2.0060431603225404E-2</v>
      </c>
      <c r="S185" s="43"/>
    </row>
    <row r="186" spans="2:19" ht="15" customHeight="1" x14ac:dyDescent="0.25">
      <c r="B186" s="7" t="s">
        <v>232</v>
      </c>
      <c r="C186" s="7" t="s">
        <v>137</v>
      </c>
      <c r="D186" s="7" t="s">
        <v>202</v>
      </c>
      <c r="E186" s="9">
        <v>2652</v>
      </c>
      <c r="F186" s="9">
        <v>2310</v>
      </c>
      <c r="G186" s="9">
        <v>60</v>
      </c>
      <c r="H186" s="9">
        <v>1254</v>
      </c>
      <c r="I186" s="9">
        <v>1017</v>
      </c>
      <c r="J186" s="9">
        <v>93</v>
      </c>
      <c r="K186" s="9">
        <v>0</v>
      </c>
      <c r="L186" s="9">
        <v>0</v>
      </c>
      <c r="M186" s="10">
        <f>G186+H186+I186+J186+K186+L186</f>
        <v>2424</v>
      </c>
      <c r="N186" s="9">
        <v>0</v>
      </c>
      <c r="O186" s="9">
        <v>0</v>
      </c>
      <c r="P186" s="11">
        <f>M186+N186+O186</f>
        <v>2424</v>
      </c>
      <c r="Q186" s="12">
        <f>F186/E186</f>
        <v>0.87104072398190047</v>
      </c>
      <c r="R186" s="12">
        <f>M186/E186</f>
        <v>0.91402714932126694</v>
      </c>
      <c r="S186" s="55"/>
    </row>
    <row r="187" spans="2:19" ht="15" customHeight="1" x14ac:dyDescent="0.25">
      <c r="B187" s="7" t="s">
        <v>232</v>
      </c>
      <c r="C187" s="7" t="s">
        <v>137</v>
      </c>
      <c r="D187" s="7" t="s">
        <v>199</v>
      </c>
      <c r="E187" s="9">
        <v>18543</v>
      </c>
      <c r="F187" s="9">
        <v>5820</v>
      </c>
      <c r="G187" s="9">
        <v>46</v>
      </c>
      <c r="H187" s="9">
        <v>3174</v>
      </c>
      <c r="I187" s="9">
        <v>3111</v>
      </c>
      <c r="J187" s="9">
        <v>58</v>
      </c>
      <c r="K187" s="9">
        <v>0</v>
      </c>
      <c r="L187" s="9">
        <v>0</v>
      </c>
      <c r="M187" s="10">
        <f t="shared" ref="M187:M189" si="90">G187+H187+I187+J187+K187+L187</f>
        <v>6389</v>
      </c>
      <c r="N187" s="9">
        <v>0</v>
      </c>
      <c r="O187" s="9">
        <v>0</v>
      </c>
      <c r="P187" s="11">
        <f t="shared" ref="P187:P189" si="91">M187+N187+O187</f>
        <v>6389</v>
      </c>
      <c r="Q187" s="12">
        <f t="shared" ref="Q187:Q189" si="92">F187/E187</f>
        <v>0.31386507037696165</v>
      </c>
      <c r="R187" s="12">
        <f t="shared" ref="R187:R189" si="93">M187/E187</f>
        <v>0.34455050423340344</v>
      </c>
      <c r="S187" s="8"/>
    </row>
    <row r="188" spans="2:19" ht="15" customHeight="1" x14ac:dyDescent="0.25">
      <c r="B188" s="7" t="s">
        <v>232</v>
      </c>
      <c r="C188" s="7" t="s">
        <v>137</v>
      </c>
      <c r="D188" s="7" t="s">
        <v>201</v>
      </c>
      <c r="E188" s="9">
        <v>7944</v>
      </c>
      <c r="F188" s="9">
        <v>2262</v>
      </c>
      <c r="G188" s="9">
        <v>364</v>
      </c>
      <c r="H188" s="9">
        <v>1777</v>
      </c>
      <c r="I188" s="9">
        <v>0</v>
      </c>
      <c r="J188" s="9">
        <v>0</v>
      </c>
      <c r="K188" s="9">
        <v>0</v>
      </c>
      <c r="L188" s="9">
        <v>0</v>
      </c>
      <c r="M188" s="10">
        <f t="shared" si="90"/>
        <v>2141</v>
      </c>
      <c r="N188" s="9">
        <v>0</v>
      </c>
      <c r="O188" s="9">
        <v>0</v>
      </c>
      <c r="P188" s="11">
        <f t="shared" si="91"/>
        <v>2141</v>
      </c>
      <c r="Q188" s="12">
        <f t="shared" si="92"/>
        <v>0.28474320241691842</v>
      </c>
      <c r="R188" s="12">
        <f t="shared" si="93"/>
        <v>0.26951158106747231</v>
      </c>
      <c r="S188" s="8"/>
    </row>
    <row r="189" spans="2:19" ht="15" customHeight="1" x14ac:dyDescent="0.25">
      <c r="B189" s="7" t="s">
        <v>232</v>
      </c>
      <c r="C189" s="7" t="s">
        <v>137</v>
      </c>
      <c r="D189" s="7" t="s">
        <v>147</v>
      </c>
      <c r="E189" s="7">
        <v>5113</v>
      </c>
      <c r="F189" s="7">
        <v>474</v>
      </c>
      <c r="G189" s="7">
        <v>91</v>
      </c>
      <c r="H189" s="7">
        <v>121</v>
      </c>
      <c r="I189" s="7">
        <v>41</v>
      </c>
      <c r="J189" s="7">
        <v>0</v>
      </c>
      <c r="K189" s="7">
        <v>0</v>
      </c>
      <c r="L189" s="7">
        <v>0</v>
      </c>
      <c r="M189" s="10">
        <f t="shared" si="90"/>
        <v>253</v>
      </c>
      <c r="N189" s="7">
        <v>0</v>
      </c>
      <c r="O189" s="7">
        <v>0</v>
      </c>
      <c r="P189" s="11">
        <f t="shared" si="91"/>
        <v>253</v>
      </c>
      <c r="Q189" s="12">
        <f t="shared" si="92"/>
        <v>9.270486993937023E-2</v>
      </c>
      <c r="R189" s="12">
        <f t="shared" si="93"/>
        <v>4.9481713279874828E-2</v>
      </c>
      <c r="S189" s="7"/>
    </row>
    <row r="190" spans="2:19" ht="15" customHeight="1" x14ac:dyDescent="0.25">
      <c r="B190" s="13" t="s">
        <v>23</v>
      </c>
      <c r="C190" s="14"/>
      <c r="D190" s="14"/>
      <c r="E190" s="15">
        <f>+SUM(E186:E189)</f>
        <v>34252</v>
      </c>
      <c r="F190" s="15">
        <f t="shared" ref="F190:P190" si="94">+SUM(F186:F189)</f>
        <v>10866</v>
      </c>
      <c r="G190" s="15">
        <f t="shared" si="94"/>
        <v>561</v>
      </c>
      <c r="H190" s="15">
        <f t="shared" si="94"/>
        <v>6326</v>
      </c>
      <c r="I190" s="15">
        <f t="shared" si="94"/>
        <v>4169</v>
      </c>
      <c r="J190" s="15">
        <f t="shared" si="94"/>
        <v>151</v>
      </c>
      <c r="K190" s="15">
        <f t="shared" si="94"/>
        <v>0</v>
      </c>
      <c r="L190" s="15">
        <f t="shared" si="94"/>
        <v>0</v>
      </c>
      <c r="M190" s="15">
        <f t="shared" si="94"/>
        <v>11207</v>
      </c>
      <c r="N190" s="15">
        <f t="shared" si="94"/>
        <v>0</v>
      </c>
      <c r="O190" s="15">
        <f t="shared" si="94"/>
        <v>0</v>
      </c>
      <c r="P190" s="15">
        <f t="shared" si="94"/>
        <v>11207</v>
      </c>
      <c r="Q190" s="16">
        <f>IFERROR(F190/E190,0)</f>
        <v>0.3172369496671727</v>
      </c>
      <c r="R190" s="16">
        <f>+IFERROR(M190/E190,0)</f>
        <v>0.32719257269648488</v>
      </c>
      <c r="S190" s="43"/>
    </row>
    <row r="191" spans="2:19" ht="15" customHeight="1" x14ac:dyDescent="0.25">
      <c r="B191" s="7" t="s">
        <v>233</v>
      </c>
      <c r="C191" s="7" t="s">
        <v>137</v>
      </c>
      <c r="D191" s="7" t="s">
        <v>234</v>
      </c>
      <c r="E191" s="9">
        <v>160</v>
      </c>
      <c r="F191" s="9">
        <v>160</v>
      </c>
      <c r="G191" s="9">
        <v>63</v>
      </c>
      <c r="H191" s="9">
        <v>91</v>
      </c>
      <c r="I191" s="9">
        <v>2</v>
      </c>
      <c r="J191" s="9">
        <v>0</v>
      </c>
      <c r="K191" s="9">
        <v>0</v>
      </c>
      <c r="L191" s="9">
        <v>0</v>
      </c>
      <c r="M191" s="10">
        <f>G191+H191+I191+J191+K191+L191</f>
        <v>156</v>
      </c>
      <c r="N191" s="57">
        <v>0</v>
      </c>
      <c r="O191" s="57">
        <v>0</v>
      </c>
      <c r="P191" s="11">
        <f>SUBTOTAL(9,M191:O191)</f>
        <v>156</v>
      </c>
      <c r="Q191" s="12">
        <f>F191/E191</f>
        <v>1</v>
      </c>
      <c r="R191" s="12">
        <f>M191/E191</f>
        <v>0.97499999999999998</v>
      </c>
      <c r="S191" s="53"/>
    </row>
    <row r="192" spans="2:19" ht="15" customHeight="1" x14ac:dyDescent="0.25">
      <c r="B192" s="7" t="s">
        <v>233</v>
      </c>
      <c r="C192" s="7" t="s">
        <v>137</v>
      </c>
      <c r="D192" s="7" t="s">
        <v>235</v>
      </c>
      <c r="E192" s="9">
        <v>1892</v>
      </c>
      <c r="F192" s="9">
        <v>1736</v>
      </c>
      <c r="G192" s="9">
        <v>200</v>
      </c>
      <c r="H192" s="9">
        <v>1001</v>
      </c>
      <c r="I192" s="9">
        <v>325</v>
      </c>
      <c r="J192" s="9">
        <v>0</v>
      </c>
      <c r="K192" s="9">
        <v>0</v>
      </c>
      <c r="L192" s="9">
        <v>0</v>
      </c>
      <c r="M192" s="10">
        <f t="shared" ref="M192:M247" si="95">G192+H192+I192+J192+K192+L192</f>
        <v>1526</v>
      </c>
      <c r="N192" s="57">
        <v>9</v>
      </c>
      <c r="O192" s="57">
        <v>0</v>
      </c>
      <c r="P192" s="11">
        <f t="shared" ref="P192:P247" si="96">SUBTOTAL(9,M192:O192)</f>
        <v>1535</v>
      </c>
      <c r="Q192" s="12">
        <f t="shared" ref="Q192:Q247" si="97">F192/E192</f>
        <v>0.91754756871035936</v>
      </c>
      <c r="R192" s="12">
        <f t="shared" ref="R192:R247" si="98">M192/E192</f>
        <v>0.80655391120507403</v>
      </c>
      <c r="S192" s="53"/>
    </row>
    <row r="193" spans="2:19" ht="15" customHeight="1" x14ac:dyDescent="0.25">
      <c r="B193" s="7" t="s">
        <v>233</v>
      </c>
      <c r="C193" s="7" t="s">
        <v>137</v>
      </c>
      <c r="D193" s="7" t="s">
        <v>236</v>
      </c>
      <c r="E193" s="9">
        <v>339</v>
      </c>
      <c r="F193" s="9">
        <v>339</v>
      </c>
      <c r="G193" s="9">
        <v>105</v>
      </c>
      <c r="H193" s="9">
        <v>235</v>
      </c>
      <c r="I193" s="9">
        <v>0</v>
      </c>
      <c r="J193" s="9">
        <v>0</v>
      </c>
      <c r="K193" s="9">
        <v>0</v>
      </c>
      <c r="L193" s="9">
        <v>0</v>
      </c>
      <c r="M193" s="10">
        <f t="shared" si="95"/>
        <v>340</v>
      </c>
      <c r="N193" s="57">
        <v>2</v>
      </c>
      <c r="O193" s="57">
        <v>0</v>
      </c>
      <c r="P193" s="11">
        <f t="shared" si="96"/>
        <v>342</v>
      </c>
      <c r="Q193" s="12">
        <f t="shared" si="97"/>
        <v>1</v>
      </c>
      <c r="R193" s="12">
        <f t="shared" si="98"/>
        <v>1.0029498525073746</v>
      </c>
      <c r="S193" s="53"/>
    </row>
    <row r="194" spans="2:19" ht="15" customHeight="1" x14ac:dyDescent="0.25">
      <c r="B194" s="7" t="s">
        <v>233</v>
      </c>
      <c r="C194" s="7" t="s">
        <v>137</v>
      </c>
      <c r="D194" s="7" t="s">
        <v>237</v>
      </c>
      <c r="E194" s="9">
        <v>358</v>
      </c>
      <c r="F194" s="9">
        <v>358</v>
      </c>
      <c r="G194" s="9">
        <v>143</v>
      </c>
      <c r="H194" s="9">
        <v>204</v>
      </c>
      <c r="I194" s="9">
        <v>0</v>
      </c>
      <c r="J194" s="9">
        <v>0</v>
      </c>
      <c r="K194" s="9">
        <v>0</v>
      </c>
      <c r="L194" s="9">
        <v>0</v>
      </c>
      <c r="M194" s="10">
        <f t="shared" si="95"/>
        <v>347</v>
      </c>
      <c r="N194" s="57">
        <v>1</v>
      </c>
      <c r="O194" s="57">
        <v>0</v>
      </c>
      <c r="P194" s="11">
        <f t="shared" si="96"/>
        <v>348</v>
      </c>
      <c r="Q194" s="12">
        <f t="shared" si="97"/>
        <v>1</v>
      </c>
      <c r="R194" s="12">
        <f t="shared" si="98"/>
        <v>0.96927374301675973</v>
      </c>
      <c r="S194" s="53"/>
    </row>
    <row r="195" spans="2:19" ht="15" customHeight="1" x14ac:dyDescent="0.25">
      <c r="B195" s="7" t="s">
        <v>233</v>
      </c>
      <c r="C195" s="7" t="s">
        <v>137</v>
      </c>
      <c r="D195" s="7" t="s">
        <v>238</v>
      </c>
      <c r="E195" s="9">
        <v>246</v>
      </c>
      <c r="F195" s="9">
        <v>218</v>
      </c>
      <c r="G195" s="9">
        <v>34</v>
      </c>
      <c r="H195" s="9">
        <v>146</v>
      </c>
      <c r="I195" s="9">
        <v>1</v>
      </c>
      <c r="J195" s="9">
        <v>0</v>
      </c>
      <c r="K195" s="9">
        <v>0</v>
      </c>
      <c r="L195" s="9">
        <v>0</v>
      </c>
      <c r="M195" s="10">
        <f t="shared" si="95"/>
        <v>181</v>
      </c>
      <c r="N195" s="57">
        <v>1</v>
      </c>
      <c r="O195" s="57">
        <v>0</v>
      </c>
      <c r="P195" s="11">
        <f t="shared" si="96"/>
        <v>182</v>
      </c>
      <c r="Q195" s="12">
        <f t="shared" si="97"/>
        <v>0.88617886178861793</v>
      </c>
      <c r="R195" s="12">
        <f t="shared" si="98"/>
        <v>0.73577235772357719</v>
      </c>
      <c r="S195" s="53"/>
    </row>
    <row r="196" spans="2:19" ht="15" customHeight="1" x14ac:dyDescent="0.25">
      <c r="B196" s="7" t="s">
        <v>233</v>
      </c>
      <c r="C196" s="7" t="s">
        <v>137</v>
      </c>
      <c r="D196" s="7" t="s">
        <v>239</v>
      </c>
      <c r="E196" s="9">
        <v>252</v>
      </c>
      <c r="F196" s="9">
        <v>256</v>
      </c>
      <c r="G196" s="9">
        <v>106</v>
      </c>
      <c r="H196" s="9">
        <v>125</v>
      </c>
      <c r="I196" s="9">
        <v>0</v>
      </c>
      <c r="J196" s="9">
        <v>0</v>
      </c>
      <c r="K196" s="9">
        <v>0</v>
      </c>
      <c r="L196" s="9">
        <v>0</v>
      </c>
      <c r="M196" s="10">
        <f t="shared" si="95"/>
        <v>231</v>
      </c>
      <c r="N196" s="57">
        <v>0</v>
      </c>
      <c r="O196" s="57">
        <v>0</v>
      </c>
      <c r="P196" s="11">
        <f t="shared" si="96"/>
        <v>231</v>
      </c>
      <c r="Q196" s="12">
        <f t="shared" si="97"/>
        <v>1.0158730158730158</v>
      </c>
      <c r="R196" s="12">
        <f t="shared" si="98"/>
        <v>0.91666666666666663</v>
      </c>
      <c r="S196" s="53" t="s">
        <v>240</v>
      </c>
    </row>
    <row r="197" spans="2:19" ht="15" customHeight="1" x14ac:dyDescent="0.25">
      <c r="B197" s="7" t="s">
        <v>233</v>
      </c>
      <c r="C197" s="7" t="s">
        <v>137</v>
      </c>
      <c r="D197" s="7" t="s">
        <v>241</v>
      </c>
      <c r="E197" s="9">
        <v>403</v>
      </c>
      <c r="F197" s="9">
        <v>398</v>
      </c>
      <c r="G197" s="9">
        <v>70</v>
      </c>
      <c r="H197" s="9">
        <v>292</v>
      </c>
      <c r="I197" s="9">
        <v>1</v>
      </c>
      <c r="J197" s="9">
        <v>0</v>
      </c>
      <c r="K197" s="9">
        <v>0</v>
      </c>
      <c r="L197" s="9">
        <v>0</v>
      </c>
      <c r="M197" s="10">
        <f t="shared" si="95"/>
        <v>363</v>
      </c>
      <c r="N197" s="57">
        <v>0</v>
      </c>
      <c r="O197" s="57">
        <v>0</v>
      </c>
      <c r="P197" s="11">
        <f t="shared" si="96"/>
        <v>363</v>
      </c>
      <c r="Q197" s="12">
        <f t="shared" si="97"/>
        <v>0.98759305210918114</v>
      </c>
      <c r="R197" s="12">
        <f t="shared" si="98"/>
        <v>0.90074441687344908</v>
      </c>
      <c r="S197" s="53" t="s">
        <v>240</v>
      </c>
    </row>
    <row r="198" spans="2:19" ht="15" customHeight="1" x14ac:dyDescent="0.25">
      <c r="B198" s="7" t="s">
        <v>233</v>
      </c>
      <c r="C198" s="7" t="s">
        <v>137</v>
      </c>
      <c r="D198" s="7" t="s">
        <v>208</v>
      </c>
      <c r="E198" s="9">
        <v>1463</v>
      </c>
      <c r="F198" s="9">
        <v>1371</v>
      </c>
      <c r="G198" s="9">
        <v>619</v>
      </c>
      <c r="H198" s="9">
        <v>659</v>
      </c>
      <c r="I198" s="9">
        <v>6</v>
      </c>
      <c r="J198" s="9">
        <v>0</v>
      </c>
      <c r="K198" s="9">
        <v>0</v>
      </c>
      <c r="L198" s="9">
        <v>0</v>
      </c>
      <c r="M198" s="10">
        <f t="shared" si="95"/>
        <v>1284</v>
      </c>
      <c r="N198" s="57">
        <v>9</v>
      </c>
      <c r="O198" s="57">
        <v>0</v>
      </c>
      <c r="P198" s="11">
        <f t="shared" si="96"/>
        <v>1293</v>
      </c>
      <c r="Q198" s="12">
        <f t="shared" si="97"/>
        <v>0.93711551606288446</v>
      </c>
      <c r="R198" s="12">
        <f t="shared" si="98"/>
        <v>0.87764866712235134</v>
      </c>
      <c r="S198" s="53" t="s">
        <v>240</v>
      </c>
    </row>
    <row r="199" spans="2:19" ht="15" customHeight="1" x14ac:dyDescent="0.25">
      <c r="B199" s="7" t="s">
        <v>233</v>
      </c>
      <c r="C199" s="7" t="s">
        <v>137</v>
      </c>
      <c r="D199" s="7" t="s">
        <v>242</v>
      </c>
      <c r="E199" s="9">
        <v>654</v>
      </c>
      <c r="F199" s="9">
        <v>646</v>
      </c>
      <c r="G199" s="9">
        <v>231</v>
      </c>
      <c r="H199" s="9">
        <v>412</v>
      </c>
      <c r="I199" s="9">
        <v>6</v>
      </c>
      <c r="J199" s="9">
        <v>0</v>
      </c>
      <c r="K199" s="9">
        <v>0</v>
      </c>
      <c r="L199" s="9">
        <v>0</v>
      </c>
      <c r="M199" s="10">
        <f t="shared" si="95"/>
        <v>649</v>
      </c>
      <c r="N199" s="57">
        <v>4</v>
      </c>
      <c r="O199" s="57">
        <v>0</v>
      </c>
      <c r="P199" s="11">
        <f t="shared" si="96"/>
        <v>653</v>
      </c>
      <c r="Q199" s="12">
        <f t="shared" si="97"/>
        <v>0.98776758409785936</v>
      </c>
      <c r="R199" s="12">
        <f t="shared" si="98"/>
        <v>0.99235474006116209</v>
      </c>
      <c r="S199" s="53" t="s">
        <v>240</v>
      </c>
    </row>
    <row r="200" spans="2:19" ht="15" customHeight="1" x14ac:dyDescent="0.25">
      <c r="B200" s="7" t="s">
        <v>233</v>
      </c>
      <c r="C200" s="7" t="s">
        <v>137</v>
      </c>
      <c r="D200" s="7" t="s">
        <v>243</v>
      </c>
      <c r="E200" s="9">
        <v>1341</v>
      </c>
      <c r="F200" s="9">
        <v>1180</v>
      </c>
      <c r="G200" s="9">
        <v>502</v>
      </c>
      <c r="H200" s="9">
        <v>668</v>
      </c>
      <c r="I200" s="9">
        <v>1</v>
      </c>
      <c r="J200" s="9">
        <v>0</v>
      </c>
      <c r="K200" s="9">
        <v>0</v>
      </c>
      <c r="L200" s="9">
        <v>0</v>
      </c>
      <c r="M200" s="10">
        <f t="shared" si="95"/>
        <v>1171</v>
      </c>
      <c r="N200" s="57">
        <v>9</v>
      </c>
      <c r="O200" s="57">
        <v>0</v>
      </c>
      <c r="P200" s="11">
        <f t="shared" si="96"/>
        <v>1180</v>
      </c>
      <c r="Q200" s="12">
        <f t="shared" si="97"/>
        <v>0.87994034302759139</v>
      </c>
      <c r="R200" s="12">
        <f t="shared" si="98"/>
        <v>0.87322893363161824</v>
      </c>
      <c r="S200" s="53" t="s">
        <v>240</v>
      </c>
    </row>
    <row r="201" spans="2:19" ht="15" customHeight="1" x14ac:dyDescent="0.25">
      <c r="B201" s="7" t="s">
        <v>233</v>
      </c>
      <c r="C201" s="7" t="s">
        <v>137</v>
      </c>
      <c r="D201" s="7" t="s">
        <v>244</v>
      </c>
      <c r="E201" s="9">
        <v>796</v>
      </c>
      <c r="F201" s="9">
        <v>723</v>
      </c>
      <c r="G201" s="9">
        <v>22</v>
      </c>
      <c r="H201" s="9">
        <v>338</v>
      </c>
      <c r="I201" s="9">
        <v>0</v>
      </c>
      <c r="J201" s="9">
        <v>0</v>
      </c>
      <c r="K201" s="9">
        <v>0</v>
      </c>
      <c r="L201" s="9">
        <v>0</v>
      </c>
      <c r="M201" s="10">
        <f t="shared" si="95"/>
        <v>360</v>
      </c>
      <c r="N201" s="57">
        <v>2</v>
      </c>
      <c r="O201" s="57">
        <v>0</v>
      </c>
      <c r="P201" s="11">
        <f t="shared" si="96"/>
        <v>362</v>
      </c>
      <c r="Q201" s="12">
        <f t="shared" si="97"/>
        <v>0.90829145728643212</v>
      </c>
      <c r="R201" s="12">
        <f t="shared" si="98"/>
        <v>0.45226130653266333</v>
      </c>
      <c r="S201" s="53" t="s">
        <v>240</v>
      </c>
    </row>
    <row r="202" spans="2:19" ht="15" customHeight="1" x14ac:dyDescent="0.25">
      <c r="B202" s="7" t="s">
        <v>233</v>
      </c>
      <c r="C202" s="7" t="s">
        <v>137</v>
      </c>
      <c r="D202" s="7" t="s">
        <v>245</v>
      </c>
      <c r="E202" s="9">
        <v>1098</v>
      </c>
      <c r="F202" s="9">
        <v>912</v>
      </c>
      <c r="G202" s="9">
        <v>273</v>
      </c>
      <c r="H202" s="9">
        <v>631</v>
      </c>
      <c r="I202" s="9">
        <v>0</v>
      </c>
      <c r="J202" s="9">
        <v>0</v>
      </c>
      <c r="K202" s="9">
        <v>0</v>
      </c>
      <c r="L202" s="9">
        <v>0</v>
      </c>
      <c r="M202" s="10">
        <f t="shared" si="95"/>
        <v>904</v>
      </c>
      <c r="N202" s="57">
        <v>6</v>
      </c>
      <c r="O202" s="57">
        <v>0</v>
      </c>
      <c r="P202" s="11">
        <f t="shared" si="96"/>
        <v>910</v>
      </c>
      <c r="Q202" s="12">
        <f t="shared" si="97"/>
        <v>0.8306010928961749</v>
      </c>
      <c r="R202" s="12">
        <f t="shared" si="98"/>
        <v>0.8233151183970856</v>
      </c>
      <c r="S202" s="53" t="s">
        <v>240</v>
      </c>
    </row>
    <row r="203" spans="2:19" ht="15" customHeight="1" x14ac:dyDescent="0.25">
      <c r="B203" s="7" t="s">
        <v>233</v>
      </c>
      <c r="C203" s="7" t="s">
        <v>137</v>
      </c>
      <c r="D203" s="7" t="s">
        <v>246</v>
      </c>
      <c r="E203" s="9">
        <v>1119</v>
      </c>
      <c r="F203" s="9">
        <v>1073</v>
      </c>
      <c r="G203" s="9">
        <v>305</v>
      </c>
      <c r="H203" s="9">
        <v>680</v>
      </c>
      <c r="I203" s="9">
        <v>1</v>
      </c>
      <c r="J203" s="9">
        <v>0</v>
      </c>
      <c r="K203" s="9">
        <v>0</v>
      </c>
      <c r="L203" s="9">
        <v>0</v>
      </c>
      <c r="M203" s="10">
        <f t="shared" si="95"/>
        <v>986</v>
      </c>
      <c r="N203" s="57">
        <v>8</v>
      </c>
      <c r="O203" s="57">
        <v>0</v>
      </c>
      <c r="P203" s="11">
        <f t="shared" si="96"/>
        <v>994</v>
      </c>
      <c r="Q203" s="12">
        <f t="shared" si="97"/>
        <v>0.95889186773905277</v>
      </c>
      <c r="R203" s="12">
        <f t="shared" si="98"/>
        <v>0.88114387846291331</v>
      </c>
      <c r="S203" s="53" t="s">
        <v>240</v>
      </c>
    </row>
    <row r="204" spans="2:19" ht="15" customHeight="1" x14ac:dyDescent="0.25">
      <c r="B204" s="7" t="s">
        <v>233</v>
      </c>
      <c r="C204" s="7" t="s">
        <v>137</v>
      </c>
      <c r="D204" s="7" t="s">
        <v>206</v>
      </c>
      <c r="E204" s="9">
        <v>595</v>
      </c>
      <c r="F204" s="9">
        <v>580</v>
      </c>
      <c r="G204" s="9">
        <v>191</v>
      </c>
      <c r="H204" s="9">
        <v>314</v>
      </c>
      <c r="I204" s="9">
        <v>6</v>
      </c>
      <c r="J204" s="9">
        <v>0</v>
      </c>
      <c r="K204" s="9">
        <v>0</v>
      </c>
      <c r="L204" s="9">
        <v>0</v>
      </c>
      <c r="M204" s="10">
        <f t="shared" si="95"/>
        <v>511</v>
      </c>
      <c r="N204" s="57">
        <v>3</v>
      </c>
      <c r="O204" s="57">
        <v>0</v>
      </c>
      <c r="P204" s="11">
        <f t="shared" si="96"/>
        <v>514</v>
      </c>
      <c r="Q204" s="12">
        <f t="shared" si="97"/>
        <v>0.97478991596638653</v>
      </c>
      <c r="R204" s="12">
        <f t="shared" si="98"/>
        <v>0.85882352941176465</v>
      </c>
      <c r="S204" s="53" t="s">
        <v>240</v>
      </c>
    </row>
    <row r="205" spans="2:19" ht="15" customHeight="1" x14ac:dyDescent="0.25">
      <c r="B205" s="7" t="s">
        <v>233</v>
      </c>
      <c r="C205" s="7" t="s">
        <v>137</v>
      </c>
      <c r="D205" s="7" t="s">
        <v>247</v>
      </c>
      <c r="E205" s="9">
        <v>526</v>
      </c>
      <c r="F205" s="9">
        <v>526</v>
      </c>
      <c r="G205" s="9">
        <v>72</v>
      </c>
      <c r="H205" s="9">
        <v>435</v>
      </c>
      <c r="I205" s="9">
        <v>0</v>
      </c>
      <c r="J205" s="9">
        <v>0</v>
      </c>
      <c r="K205" s="9">
        <v>0</v>
      </c>
      <c r="L205" s="9">
        <v>0</v>
      </c>
      <c r="M205" s="10">
        <f t="shared" si="95"/>
        <v>507</v>
      </c>
      <c r="N205" s="57">
        <v>3</v>
      </c>
      <c r="O205" s="57">
        <v>0</v>
      </c>
      <c r="P205" s="11">
        <f t="shared" si="96"/>
        <v>510</v>
      </c>
      <c r="Q205" s="12">
        <f t="shared" si="97"/>
        <v>1</v>
      </c>
      <c r="R205" s="12">
        <f t="shared" si="98"/>
        <v>0.96387832699619769</v>
      </c>
      <c r="S205" s="53" t="s">
        <v>240</v>
      </c>
    </row>
    <row r="206" spans="2:19" ht="15" customHeight="1" x14ac:dyDescent="0.25">
      <c r="B206" s="7" t="s">
        <v>233</v>
      </c>
      <c r="C206" s="7" t="s">
        <v>137</v>
      </c>
      <c r="D206" s="7" t="s">
        <v>248</v>
      </c>
      <c r="E206" s="9">
        <v>1071</v>
      </c>
      <c r="F206" s="9">
        <v>1071</v>
      </c>
      <c r="G206" s="9">
        <v>119</v>
      </c>
      <c r="H206" s="9">
        <v>781</v>
      </c>
      <c r="I206" s="9">
        <v>3</v>
      </c>
      <c r="J206" s="9">
        <v>0</v>
      </c>
      <c r="K206" s="9">
        <v>0</v>
      </c>
      <c r="L206" s="9">
        <v>0</v>
      </c>
      <c r="M206" s="10">
        <f t="shared" si="95"/>
        <v>903</v>
      </c>
      <c r="N206" s="57">
        <v>3</v>
      </c>
      <c r="O206" s="57">
        <v>0</v>
      </c>
      <c r="P206" s="11">
        <f t="shared" si="96"/>
        <v>906</v>
      </c>
      <c r="Q206" s="12">
        <f t="shared" si="97"/>
        <v>1</v>
      </c>
      <c r="R206" s="12">
        <f t="shared" si="98"/>
        <v>0.84313725490196079</v>
      </c>
      <c r="S206" s="53" t="s">
        <v>240</v>
      </c>
    </row>
    <row r="207" spans="2:19" ht="15" customHeight="1" x14ac:dyDescent="0.25">
      <c r="B207" s="7" t="s">
        <v>233</v>
      </c>
      <c r="C207" s="7" t="s">
        <v>137</v>
      </c>
      <c r="D207" s="7" t="s">
        <v>249</v>
      </c>
      <c r="E207" s="9">
        <v>850</v>
      </c>
      <c r="F207" s="9">
        <v>845</v>
      </c>
      <c r="G207" s="9">
        <v>272</v>
      </c>
      <c r="H207" s="9">
        <v>516</v>
      </c>
      <c r="I207" s="9">
        <v>9</v>
      </c>
      <c r="J207" s="9">
        <v>0</v>
      </c>
      <c r="K207" s="9">
        <v>0</v>
      </c>
      <c r="L207" s="9">
        <v>0</v>
      </c>
      <c r="M207" s="10">
        <f t="shared" si="95"/>
        <v>797</v>
      </c>
      <c r="N207" s="57">
        <v>6</v>
      </c>
      <c r="O207" s="57">
        <v>0</v>
      </c>
      <c r="P207" s="11">
        <f t="shared" si="96"/>
        <v>803</v>
      </c>
      <c r="Q207" s="12">
        <f t="shared" si="97"/>
        <v>0.99411764705882355</v>
      </c>
      <c r="R207" s="12">
        <f t="shared" si="98"/>
        <v>0.93764705882352939</v>
      </c>
      <c r="S207" s="53" t="s">
        <v>240</v>
      </c>
    </row>
    <row r="208" spans="2:19" ht="15" customHeight="1" x14ac:dyDescent="0.25">
      <c r="B208" s="7" t="s">
        <v>233</v>
      </c>
      <c r="C208" s="7" t="s">
        <v>44</v>
      </c>
      <c r="D208" s="7" t="s">
        <v>250</v>
      </c>
      <c r="E208" s="9">
        <v>1550</v>
      </c>
      <c r="F208" s="9">
        <v>1362</v>
      </c>
      <c r="G208" s="9">
        <v>70</v>
      </c>
      <c r="H208" s="9">
        <v>1114</v>
      </c>
      <c r="I208" s="9">
        <v>7</v>
      </c>
      <c r="J208" s="9">
        <v>0</v>
      </c>
      <c r="K208" s="9">
        <v>0</v>
      </c>
      <c r="L208" s="9">
        <v>0</v>
      </c>
      <c r="M208" s="10">
        <f t="shared" si="95"/>
        <v>1191</v>
      </c>
      <c r="N208" s="57">
        <v>5</v>
      </c>
      <c r="O208" s="57">
        <v>0</v>
      </c>
      <c r="P208" s="11">
        <f t="shared" si="96"/>
        <v>1196</v>
      </c>
      <c r="Q208" s="12">
        <f t="shared" si="97"/>
        <v>0.8787096774193548</v>
      </c>
      <c r="R208" s="12">
        <f t="shared" si="98"/>
        <v>0.76838709677419359</v>
      </c>
      <c r="S208" s="53" t="s">
        <v>240</v>
      </c>
    </row>
    <row r="209" spans="2:19" ht="15" customHeight="1" x14ac:dyDescent="0.25">
      <c r="B209" s="7" t="s">
        <v>233</v>
      </c>
      <c r="C209" s="7" t="s">
        <v>137</v>
      </c>
      <c r="D209" s="7" t="s">
        <v>251</v>
      </c>
      <c r="E209" s="9">
        <v>360</v>
      </c>
      <c r="F209" s="9">
        <v>347</v>
      </c>
      <c r="G209" s="9">
        <v>127</v>
      </c>
      <c r="H209" s="9">
        <v>212</v>
      </c>
      <c r="I209" s="9">
        <v>0</v>
      </c>
      <c r="J209" s="9">
        <v>0</v>
      </c>
      <c r="K209" s="9">
        <v>0</v>
      </c>
      <c r="L209" s="9">
        <v>0</v>
      </c>
      <c r="M209" s="10">
        <f t="shared" si="95"/>
        <v>339</v>
      </c>
      <c r="N209" s="57">
        <v>2</v>
      </c>
      <c r="O209" s="57">
        <v>0</v>
      </c>
      <c r="P209" s="11">
        <f t="shared" si="96"/>
        <v>341</v>
      </c>
      <c r="Q209" s="12">
        <f t="shared" si="97"/>
        <v>0.96388888888888891</v>
      </c>
      <c r="R209" s="12">
        <f t="shared" si="98"/>
        <v>0.94166666666666665</v>
      </c>
      <c r="S209" s="53" t="s">
        <v>240</v>
      </c>
    </row>
    <row r="210" spans="2:19" ht="15" customHeight="1" x14ac:dyDescent="0.25">
      <c r="B210" s="7" t="s">
        <v>233</v>
      </c>
      <c r="C210" s="7" t="s">
        <v>137</v>
      </c>
      <c r="D210" s="7" t="s">
        <v>252</v>
      </c>
      <c r="E210" s="9">
        <v>284</v>
      </c>
      <c r="F210" s="9">
        <v>284</v>
      </c>
      <c r="G210" s="9">
        <v>41</v>
      </c>
      <c r="H210" s="9">
        <v>126</v>
      </c>
      <c r="I210" s="9">
        <v>0</v>
      </c>
      <c r="J210" s="9">
        <v>0</v>
      </c>
      <c r="K210" s="9">
        <v>0</v>
      </c>
      <c r="L210" s="9">
        <v>0</v>
      </c>
      <c r="M210" s="10">
        <f t="shared" si="95"/>
        <v>167</v>
      </c>
      <c r="N210" s="57">
        <v>0</v>
      </c>
      <c r="O210" s="57">
        <v>0</v>
      </c>
      <c r="P210" s="11">
        <f t="shared" si="96"/>
        <v>167</v>
      </c>
      <c r="Q210" s="12">
        <f t="shared" si="97"/>
        <v>1</v>
      </c>
      <c r="R210" s="12">
        <f t="shared" si="98"/>
        <v>0.5880281690140845</v>
      </c>
      <c r="S210" s="53" t="s">
        <v>240</v>
      </c>
    </row>
    <row r="211" spans="2:19" ht="15" customHeight="1" x14ac:dyDescent="0.25">
      <c r="B211" s="7" t="s">
        <v>233</v>
      </c>
      <c r="C211" s="7" t="s">
        <v>137</v>
      </c>
      <c r="D211" s="7" t="s">
        <v>253</v>
      </c>
      <c r="E211" s="9">
        <v>6288</v>
      </c>
      <c r="F211" s="9">
        <v>4964</v>
      </c>
      <c r="G211" s="9">
        <v>2202</v>
      </c>
      <c r="H211" s="9">
        <v>2300</v>
      </c>
      <c r="I211" s="9">
        <v>382</v>
      </c>
      <c r="J211" s="9">
        <v>0</v>
      </c>
      <c r="K211" s="9">
        <v>0</v>
      </c>
      <c r="L211" s="9">
        <v>0</v>
      </c>
      <c r="M211" s="10">
        <f t="shared" si="95"/>
        <v>4884</v>
      </c>
      <c r="N211" s="57">
        <v>15</v>
      </c>
      <c r="O211" s="57">
        <v>0</v>
      </c>
      <c r="P211" s="11">
        <f t="shared" si="96"/>
        <v>4899</v>
      </c>
      <c r="Q211" s="12">
        <f t="shared" si="97"/>
        <v>0.78944020356234101</v>
      </c>
      <c r="R211" s="12">
        <f t="shared" si="98"/>
        <v>0.77671755725190839</v>
      </c>
      <c r="S211" s="53" t="s">
        <v>240</v>
      </c>
    </row>
    <row r="212" spans="2:19" ht="15" customHeight="1" x14ac:dyDescent="0.25">
      <c r="B212" s="7" t="s">
        <v>233</v>
      </c>
      <c r="C212" s="7" t="s">
        <v>137</v>
      </c>
      <c r="D212" s="7" t="s">
        <v>254</v>
      </c>
      <c r="E212" s="9">
        <v>1333</v>
      </c>
      <c r="F212" s="9">
        <v>1258</v>
      </c>
      <c r="G212" s="9">
        <v>986</v>
      </c>
      <c r="H212" s="9">
        <v>273</v>
      </c>
      <c r="I212" s="9">
        <v>4</v>
      </c>
      <c r="J212" s="9">
        <v>0</v>
      </c>
      <c r="K212" s="9">
        <v>0</v>
      </c>
      <c r="L212" s="9">
        <v>0</v>
      </c>
      <c r="M212" s="10">
        <f t="shared" si="95"/>
        <v>1263</v>
      </c>
      <c r="N212" s="57">
        <v>3</v>
      </c>
      <c r="O212" s="57">
        <v>0</v>
      </c>
      <c r="P212" s="11">
        <f t="shared" si="96"/>
        <v>1266</v>
      </c>
      <c r="Q212" s="12">
        <f t="shared" si="97"/>
        <v>0.94373593398349587</v>
      </c>
      <c r="R212" s="12">
        <f t="shared" si="98"/>
        <v>0.94748687171792945</v>
      </c>
      <c r="S212" s="53" t="s">
        <v>240</v>
      </c>
    </row>
    <row r="213" spans="2:19" ht="15" customHeight="1" x14ac:dyDescent="0.25">
      <c r="B213" s="7" t="s">
        <v>233</v>
      </c>
      <c r="C213" s="7" t="s">
        <v>255</v>
      </c>
      <c r="D213" s="7" t="s">
        <v>256</v>
      </c>
      <c r="E213" s="9">
        <v>1790</v>
      </c>
      <c r="F213" s="9">
        <v>1790</v>
      </c>
      <c r="G213" s="9">
        <v>423</v>
      </c>
      <c r="H213" s="9">
        <v>762</v>
      </c>
      <c r="I213" s="9">
        <v>4</v>
      </c>
      <c r="J213" s="9">
        <v>0</v>
      </c>
      <c r="K213" s="9">
        <v>0</v>
      </c>
      <c r="L213" s="9">
        <v>0</v>
      </c>
      <c r="M213" s="10">
        <f t="shared" si="95"/>
        <v>1189</v>
      </c>
      <c r="N213" s="57">
        <v>2</v>
      </c>
      <c r="O213" s="57">
        <v>0</v>
      </c>
      <c r="P213" s="11">
        <f t="shared" si="96"/>
        <v>1191</v>
      </c>
      <c r="Q213" s="12">
        <f t="shared" si="97"/>
        <v>1</v>
      </c>
      <c r="R213" s="12">
        <f t="shared" si="98"/>
        <v>0.66424581005586592</v>
      </c>
      <c r="S213" s="53" t="s">
        <v>240</v>
      </c>
    </row>
    <row r="214" spans="2:19" ht="15" customHeight="1" x14ac:dyDescent="0.25">
      <c r="B214" s="7" t="s">
        <v>233</v>
      </c>
      <c r="C214" s="7" t="s">
        <v>52</v>
      </c>
      <c r="D214" s="7" t="s">
        <v>257</v>
      </c>
      <c r="E214" s="9">
        <v>3809</v>
      </c>
      <c r="F214" s="9">
        <v>3343</v>
      </c>
      <c r="G214" s="9">
        <v>2567</v>
      </c>
      <c r="H214" s="9">
        <v>744</v>
      </c>
      <c r="I214" s="9">
        <v>84</v>
      </c>
      <c r="J214" s="9">
        <v>0</v>
      </c>
      <c r="K214" s="9">
        <v>0</v>
      </c>
      <c r="L214" s="9">
        <v>0</v>
      </c>
      <c r="M214" s="10">
        <f t="shared" si="95"/>
        <v>3395</v>
      </c>
      <c r="N214" s="57">
        <v>10</v>
      </c>
      <c r="O214" s="57">
        <v>0</v>
      </c>
      <c r="P214" s="11">
        <f t="shared" si="96"/>
        <v>3405</v>
      </c>
      <c r="Q214" s="12">
        <f t="shared" si="97"/>
        <v>0.87765817799947488</v>
      </c>
      <c r="R214" s="12">
        <f t="shared" si="98"/>
        <v>0.89131005513258077</v>
      </c>
      <c r="S214" s="53" t="s">
        <v>240</v>
      </c>
    </row>
    <row r="215" spans="2:19" ht="15" customHeight="1" x14ac:dyDescent="0.25">
      <c r="B215" s="7" t="s">
        <v>233</v>
      </c>
      <c r="C215" s="7" t="s">
        <v>52</v>
      </c>
      <c r="D215" s="7" t="s">
        <v>125</v>
      </c>
      <c r="E215" s="9">
        <v>1794</v>
      </c>
      <c r="F215" s="9">
        <v>1517</v>
      </c>
      <c r="G215" s="9">
        <v>746</v>
      </c>
      <c r="H215" s="9">
        <v>638</v>
      </c>
      <c r="I215" s="9">
        <v>5</v>
      </c>
      <c r="J215" s="9">
        <v>0</v>
      </c>
      <c r="K215" s="9">
        <v>0</v>
      </c>
      <c r="L215" s="9">
        <v>0</v>
      </c>
      <c r="M215" s="10">
        <f t="shared" si="95"/>
        <v>1389</v>
      </c>
      <c r="N215" s="57">
        <v>1</v>
      </c>
      <c r="O215" s="57">
        <v>0</v>
      </c>
      <c r="P215" s="11">
        <f t="shared" si="96"/>
        <v>1390</v>
      </c>
      <c r="Q215" s="12">
        <f t="shared" si="97"/>
        <v>0.84559643255295425</v>
      </c>
      <c r="R215" s="12">
        <f t="shared" si="98"/>
        <v>0.77424749163879603</v>
      </c>
      <c r="S215" s="53" t="s">
        <v>240</v>
      </c>
    </row>
    <row r="216" spans="2:19" ht="15" customHeight="1" x14ac:dyDescent="0.25">
      <c r="B216" s="7" t="s">
        <v>233</v>
      </c>
      <c r="C216" s="7" t="s">
        <v>52</v>
      </c>
      <c r="D216" s="7" t="s">
        <v>258</v>
      </c>
      <c r="E216" s="9">
        <v>626</v>
      </c>
      <c r="F216" s="9">
        <v>614</v>
      </c>
      <c r="G216" s="9">
        <v>316</v>
      </c>
      <c r="H216" s="9">
        <v>292</v>
      </c>
      <c r="I216" s="9">
        <v>2</v>
      </c>
      <c r="J216" s="9">
        <v>0</v>
      </c>
      <c r="K216" s="9">
        <v>0</v>
      </c>
      <c r="L216" s="9">
        <v>0</v>
      </c>
      <c r="M216" s="10">
        <f t="shared" si="95"/>
        <v>610</v>
      </c>
      <c r="N216" s="57">
        <v>0</v>
      </c>
      <c r="O216" s="57">
        <v>0</v>
      </c>
      <c r="P216" s="11">
        <f t="shared" si="96"/>
        <v>610</v>
      </c>
      <c r="Q216" s="12">
        <f t="shared" si="97"/>
        <v>0.98083067092651754</v>
      </c>
      <c r="R216" s="12">
        <f t="shared" si="98"/>
        <v>0.9744408945686901</v>
      </c>
      <c r="S216" s="53" t="s">
        <v>240</v>
      </c>
    </row>
    <row r="217" spans="2:19" ht="15" customHeight="1" x14ac:dyDescent="0.25">
      <c r="B217" s="7" t="s">
        <v>233</v>
      </c>
      <c r="C217" s="7" t="s">
        <v>52</v>
      </c>
      <c r="D217" s="7" t="s">
        <v>259</v>
      </c>
      <c r="E217" s="9">
        <v>2477</v>
      </c>
      <c r="F217" s="9">
        <v>2105</v>
      </c>
      <c r="G217" s="9">
        <v>950</v>
      </c>
      <c r="H217" s="9">
        <v>1099</v>
      </c>
      <c r="I217" s="9">
        <v>41</v>
      </c>
      <c r="J217" s="9">
        <v>0</v>
      </c>
      <c r="K217" s="9">
        <v>0</v>
      </c>
      <c r="L217" s="9">
        <v>0</v>
      </c>
      <c r="M217" s="10">
        <f t="shared" si="95"/>
        <v>2090</v>
      </c>
      <c r="N217" s="57">
        <v>10</v>
      </c>
      <c r="O217" s="57">
        <v>0</v>
      </c>
      <c r="P217" s="11">
        <f t="shared" si="96"/>
        <v>2100</v>
      </c>
      <c r="Q217" s="12">
        <f t="shared" si="97"/>
        <v>0.84981832862333473</v>
      </c>
      <c r="R217" s="12">
        <f t="shared" si="98"/>
        <v>0.84376261606782399</v>
      </c>
      <c r="S217" s="53" t="s">
        <v>240</v>
      </c>
    </row>
    <row r="218" spans="2:19" ht="15" customHeight="1" x14ac:dyDescent="0.25">
      <c r="B218" s="7" t="s">
        <v>233</v>
      </c>
      <c r="C218" s="7" t="s">
        <v>37</v>
      </c>
      <c r="D218" s="7" t="s">
        <v>260</v>
      </c>
      <c r="E218" s="9">
        <v>2823</v>
      </c>
      <c r="F218" s="9">
        <v>2813</v>
      </c>
      <c r="G218" s="9">
        <v>1797</v>
      </c>
      <c r="H218" s="9">
        <v>399</v>
      </c>
      <c r="I218" s="9">
        <v>0</v>
      </c>
      <c r="J218" s="9">
        <v>0</v>
      </c>
      <c r="K218" s="9">
        <v>0</v>
      </c>
      <c r="L218" s="9">
        <v>0</v>
      </c>
      <c r="M218" s="10">
        <f t="shared" si="95"/>
        <v>2196</v>
      </c>
      <c r="N218" s="57">
        <v>0</v>
      </c>
      <c r="O218" s="57">
        <v>0</v>
      </c>
      <c r="P218" s="11">
        <f t="shared" si="96"/>
        <v>2196</v>
      </c>
      <c r="Q218" s="12">
        <f t="shared" si="97"/>
        <v>0.9964576691462983</v>
      </c>
      <c r="R218" s="12">
        <f t="shared" si="98"/>
        <v>0.77789585547290119</v>
      </c>
      <c r="S218" s="53" t="s">
        <v>240</v>
      </c>
    </row>
    <row r="219" spans="2:19" ht="15" customHeight="1" x14ac:dyDescent="0.25">
      <c r="B219" s="7" t="s">
        <v>233</v>
      </c>
      <c r="C219" s="7" t="s">
        <v>37</v>
      </c>
      <c r="D219" s="7" t="s">
        <v>261</v>
      </c>
      <c r="E219" s="9">
        <v>2587</v>
      </c>
      <c r="F219" s="9">
        <v>2113</v>
      </c>
      <c r="G219" s="9">
        <v>1362</v>
      </c>
      <c r="H219" s="9">
        <v>746</v>
      </c>
      <c r="I219" s="9">
        <v>40</v>
      </c>
      <c r="J219" s="9">
        <v>0</v>
      </c>
      <c r="K219" s="9">
        <v>0</v>
      </c>
      <c r="L219" s="9">
        <v>0</v>
      </c>
      <c r="M219" s="10">
        <f t="shared" si="95"/>
        <v>2148</v>
      </c>
      <c r="N219" s="57">
        <v>0</v>
      </c>
      <c r="O219" s="57">
        <v>0</v>
      </c>
      <c r="P219" s="11">
        <f t="shared" si="96"/>
        <v>2148</v>
      </c>
      <c r="Q219" s="12">
        <f t="shared" si="97"/>
        <v>0.81677618863548507</v>
      </c>
      <c r="R219" s="12">
        <f t="shared" si="98"/>
        <v>0.83030537301894081</v>
      </c>
      <c r="S219" s="53" t="s">
        <v>240</v>
      </c>
    </row>
    <row r="220" spans="2:19" ht="15" customHeight="1" x14ac:dyDescent="0.25">
      <c r="B220" s="7" t="s">
        <v>233</v>
      </c>
      <c r="C220" s="7" t="s">
        <v>52</v>
      </c>
      <c r="D220" s="7" t="s">
        <v>262</v>
      </c>
      <c r="E220" s="9">
        <v>3133</v>
      </c>
      <c r="F220" s="9">
        <v>932</v>
      </c>
      <c r="G220" s="9">
        <v>452</v>
      </c>
      <c r="H220" s="9">
        <v>325</v>
      </c>
      <c r="I220" s="9">
        <v>0</v>
      </c>
      <c r="J220" s="9">
        <v>0</v>
      </c>
      <c r="K220" s="9">
        <v>0</v>
      </c>
      <c r="L220" s="9">
        <v>0</v>
      </c>
      <c r="M220" s="10">
        <f t="shared" si="95"/>
        <v>777</v>
      </c>
      <c r="N220" s="57">
        <v>0</v>
      </c>
      <c r="O220" s="57">
        <v>0</v>
      </c>
      <c r="P220" s="11">
        <f t="shared" si="96"/>
        <v>777</v>
      </c>
      <c r="Q220" s="12">
        <f t="shared" si="97"/>
        <v>0.2974784551548037</v>
      </c>
      <c r="R220" s="12">
        <f t="shared" si="98"/>
        <v>0.24800510692626876</v>
      </c>
      <c r="S220" s="53" t="s">
        <v>240</v>
      </c>
    </row>
    <row r="221" spans="2:19" ht="15" customHeight="1" x14ac:dyDescent="0.25">
      <c r="B221" s="7" t="s">
        <v>233</v>
      </c>
      <c r="C221" s="7" t="s">
        <v>52</v>
      </c>
      <c r="D221" s="7" t="s">
        <v>263</v>
      </c>
      <c r="E221" s="9">
        <v>2477</v>
      </c>
      <c r="F221" s="9">
        <v>682</v>
      </c>
      <c r="G221" s="9">
        <v>281</v>
      </c>
      <c r="H221" s="9">
        <v>363</v>
      </c>
      <c r="I221" s="9">
        <v>0</v>
      </c>
      <c r="J221" s="9">
        <v>0</v>
      </c>
      <c r="K221" s="9">
        <v>0</v>
      </c>
      <c r="L221" s="9">
        <v>0</v>
      </c>
      <c r="M221" s="10">
        <f t="shared" si="95"/>
        <v>644</v>
      </c>
      <c r="N221" s="57">
        <v>0</v>
      </c>
      <c r="O221" s="57">
        <v>0</v>
      </c>
      <c r="P221" s="11">
        <f t="shared" si="96"/>
        <v>644</v>
      </c>
      <c r="Q221" s="12">
        <f t="shared" si="97"/>
        <v>0.27533306419055309</v>
      </c>
      <c r="R221" s="12">
        <f t="shared" si="98"/>
        <v>0.25999192571659263</v>
      </c>
      <c r="S221" s="53" t="s">
        <v>240</v>
      </c>
    </row>
    <row r="222" spans="2:19" ht="15" customHeight="1" x14ac:dyDescent="0.25">
      <c r="B222" s="7" t="s">
        <v>233</v>
      </c>
      <c r="C222" s="7" t="s">
        <v>52</v>
      </c>
      <c r="D222" s="7" t="s">
        <v>264</v>
      </c>
      <c r="E222" s="9">
        <v>1794</v>
      </c>
      <c r="F222" s="9">
        <v>346</v>
      </c>
      <c r="G222" s="9">
        <v>252</v>
      </c>
      <c r="H222" s="9">
        <v>67</v>
      </c>
      <c r="I222" s="9">
        <v>1</v>
      </c>
      <c r="J222" s="9">
        <v>0</v>
      </c>
      <c r="K222" s="9">
        <v>0</v>
      </c>
      <c r="L222" s="9">
        <v>0</v>
      </c>
      <c r="M222" s="10">
        <f t="shared" si="95"/>
        <v>320</v>
      </c>
      <c r="N222" s="57">
        <v>0</v>
      </c>
      <c r="O222" s="57">
        <v>0</v>
      </c>
      <c r="P222" s="11">
        <f t="shared" si="96"/>
        <v>320</v>
      </c>
      <c r="Q222" s="12">
        <f t="shared" si="97"/>
        <v>0.19286510590858416</v>
      </c>
      <c r="R222" s="12">
        <f t="shared" si="98"/>
        <v>0.17837235228539577</v>
      </c>
      <c r="S222" s="53" t="s">
        <v>240</v>
      </c>
    </row>
    <row r="223" spans="2:19" ht="15" customHeight="1" x14ac:dyDescent="0.25">
      <c r="B223" s="7" t="s">
        <v>233</v>
      </c>
      <c r="C223" s="7" t="s">
        <v>52</v>
      </c>
      <c r="D223" s="7" t="s">
        <v>265</v>
      </c>
      <c r="E223" s="9">
        <v>813</v>
      </c>
      <c r="F223" s="9">
        <v>796</v>
      </c>
      <c r="G223" s="9">
        <v>324</v>
      </c>
      <c r="H223" s="9">
        <v>414</v>
      </c>
      <c r="I223" s="9">
        <v>0</v>
      </c>
      <c r="J223" s="9">
        <v>0</v>
      </c>
      <c r="K223" s="9">
        <v>0</v>
      </c>
      <c r="L223" s="9">
        <v>0</v>
      </c>
      <c r="M223" s="10">
        <f t="shared" si="95"/>
        <v>738</v>
      </c>
      <c r="N223" s="57">
        <v>5</v>
      </c>
      <c r="O223" s="57">
        <v>0</v>
      </c>
      <c r="P223" s="11">
        <f t="shared" si="96"/>
        <v>743</v>
      </c>
      <c r="Q223" s="12">
        <f t="shared" si="97"/>
        <v>0.97908979089790893</v>
      </c>
      <c r="R223" s="12">
        <f t="shared" si="98"/>
        <v>0.90774907749077494</v>
      </c>
      <c r="S223" s="53" t="s">
        <v>240</v>
      </c>
    </row>
    <row r="224" spans="2:19" ht="15" customHeight="1" x14ac:dyDescent="0.25">
      <c r="B224" s="7" t="s">
        <v>233</v>
      </c>
      <c r="C224" s="7" t="s">
        <v>126</v>
      </c>
      <c r="D224" s="7" t="s">
        <v>266</v>
      </c>
      <c r="E224" s="9">
        <v>428</v>
      </c>
      <c r="F224" s="9">
        <v>428</v>
      </c>
      <c r="G224" s="9">
        <v>104</v>
      </c>
      <c r="H224" s="9">
        <v>392</v>
      </c>
      <c r="I224" s="9">
        <v>1</v>
      </c>
      <c r="J224" s="9">
        <v>0</v>
      </c>
      <c r="K224" s="9">
        <v>0</v>
      </c>
      <c r="L224" s="9">
        <v>0</v>
      </c>
      <c r="M224" s="10">
        <f t="shared" si="95"/>
        <v>497</v>
      </c>
      <c r="N224" s="57">
        <v>1</v>
      </c>
      <c r="O224" s="57">
        <v>0</v>
      </c>
      <c r="P224" s="11">
        <f t="shared" si="96"/>
        <v>498</v>
      </c>
      <c r="Q224" s="12">
        <f t="shared" si="97"/>
        <v>1</v>
      </c>
      <c r="R224" s="12">
        <f t="shared" si="98"/>
        <v>1.1612149532710281</v>
      </c>
      <c r="S224" s="53" t="s">
        <v>240</v>
      </c>
    </row>
    <row r="225" spans="2:19" ht="15" customHeight="1" x14ac:dyDescent="0.25">
      <c r="B225" s="7" t="s">
        <v>233</v>
      </c>
      <c r="C225" s="7" t="s">
        <v>126</v>
      </c>
      <c r="D225" s="7" t="s">
        <v>267</v>
      </c>
      <c r="E225" s="9">
        <v>837</v>
      </c>
      <c r="F225" s="9">
        <v>690</v>
      </c>
      <c r="G225" s="9">
        <v>24</v>
      </c>
      <c r="H225" s="9">
        <v>613</v>
      </c>
      <c r="I225" s="9">
        <v>2</v>
      </c>
      <c r="J225" s="9">
        <v>0</v>
      </c>
      <c r="K225" s="9">
        <v>0</v>
      </c>
      <c r="L225" s="9">
        <v>0</v>
      </c>
      <c r="M225" s="10">
        <f t="shared" si="95"/>
        <v>639</v>
      </c>
      <c r="N225" s="57">
        <v>1</v>
      </c>
      <c r="O225" s="57">
        <v>0</v>
      </c>
      <c r="P225" s="11">
        <f t="shared" si="96"/>
        <v>640</v>
      </c>
      <c r="Q225" s="12">
        <f t="shared" si="97"/>
        <v>0.82437275985663083</v>
      </c>
      <c r="R225" s="12">
        <f t="shared" si="98"/>
        <v>0.76344086021505375</v>
      </c>
      <c r="S225" s="53" t="s">
        <v>240</v>
      </c>
    </row>
    <row r="226" spans="2:19" ht="15" customHeight="1" x14ac:dyDescent="0.25">
      <c r="B226" s="7" t="s">
        <v>233</v>
      </c>
      <c r="C226" s="7" t="s">
        <v>126</v>
      </c>
      <c r="D226" s="7" t="s">
        <v>268</v>
      </c>
      <c r="E226" s="9">
        <v>427</v>
      </c>
      <c r="F226" s="9">
        <v>427</v>
      </c>
      <c r="G226" s="9">
        <v>13</v>
      </c>
      <c r="H226" s="9">
        <v>284</v>
      </c>
      <c r="I226" s="9">
        <v>0</v>
      </c>
      <c r="J226" s="9">
        <v>0</v>
      </c>
      <c r="K226" s="9">
        <v>0</v>
      </c>
      <c r="L226" s="9">
        <v>0</v>
      </c>
      <c r="M226" s="10">
        <f t="shared" si="95"/>
        <v>297</v>
      </c>
      <c r="N226" s="57">
        <v>0</v>
      </c>
      <c r="O226" s="57">
        <v>0</v>
      </c>
      <c r="P226" s="11">
        <f t="shared" si="96"/>
        <v>297</v>
      </c>
      <c r="Q226" s="12">
        <f t="shared" si="97"/>
        <v>1</v>
      </c>
      <c r="R226" s="12">
        <f t="shared" si="98"/>
        <v>0.6955503512880562</v>
      </c>
      <c r="S226" s="53" t="s">
        <v>240</v>
      </c>
    </row>
    <row r="227" spans="2:19" ht="15" customHeight="1" x14ac:dyDescent="0.25">
      <c r="B227" s="7" t="s">
        <v>233</v>
      </c>
      <c r="C227" s="7" t="s">
        <v>151</v>
      </c>
      <c r="D227" s="7" t="s">
        <v>269</v>
      </c>
      <c r="E227" s="9">
        <v>10235</v>
      </c>
      <c r="F227" s="9">
        <v>704</v>
      </c>
      <c r="G227" s="9">
        <v>661</v>
      </c>
      <c r="H227" s="9">
        <v>12</v>
      </c>
      <c r="I227" s="9">
        <v>0</v>
      </c>
      <c r="J227" s="9">
        <v>0</v>
      </c>
      <c r="K227" s="9">
        <v>0</v>
      </c>
      <c r="L227" s="9">
        <v>0</v>
      </c>
      <c r="M227" s="10">
        <f t="shared" si="95"/>
        <v>673</v>
      </c>
      <c r="N227" s="57">
        <v>0</v>
      </c>
      <c r="O227" s="57">
        <v>0</v>
      </c>
      <c r="P227" s="11">
        <f t="shared" si="96"/>
        <v>673</v>
      </c>
      <c r="Q227" s="12">
        <f t="shared" si="97"/>
        <v>6.878358573522228E-2</v>
      </c>
      <c r="R227" s="12">
        <f t="shared" si="98"/>
        <v>6.5754763067904246E-2</v>
      </c>
      <c r="S227" s="53" t="s">
        <v>240</v>
      </c>
    </row>
    <row r="228" spans="2:19" ht="15" customHeight="1" x14ac:dyDescent="0.25">
      <c r="B228" s="7" t="s">
        <v>233</v>
      </c>
      <c r="C228" s="7" t="s">
        <v>123</v>
      </c>
      <c r="D228" s="7" t="s">
        <v>270</v>
      </c>
      <c r="E228" s="9">
        <v>10885</v>
      </c>
      <c r="F228" s="9">
        <v>2914</v>
      </c>
      <c r="G228" s="9">
        <v>1156</v>
      </c>
      <c r="H228" s="9">
        <v>16</v>
      </c>
      <c r="I228" s="9">
        <v>0</v>
      </c>
      <c r="J228" s="9">
        <v>0</v>
      </c>
      <c r="K228" s="9">
        <v>0</v>
      </c>
      <c r="L228" s="9">
        <v>0</v>
      </c>
      <c r="M228" s="10">
        <f t="shared" si="95"/>
        <v>1172</v>
      </c>
      <c r="N228" s="57">
        <v>0</v>
      </c>
      <c r="O228" s="57">
        <v>0</v>
      </c>
      <c r="P228" s="11">
        <f t="shared" si="96"/>
        <v>1172</v>
      </c>
      <c r="Q228" s="12">
        <f t="shared" si="97"/>
        <v>0.26770785484611853</v>
      </c>
      <c r="R228" s="12">
        <f t="shared" si="98"/>
        <v>0.10767110702802021</v>
      </c>
      <c r="S228" s="53" t="s">
        <v>240</v>
      </c>
    </row>
    <row r="229" spans="2:19" ht="15" customHeight="1" x14ac:dyDescent="0.25">
      <c r="B229" s="7" t="s">
        <v>233</v>
      </c>
      <c r="C229" s="7" t="s">
        <v>44</v>
      </c>
      <c r="D229" s="7" t="s">
        <v>271</v>
      </c>
      <c r="E229" s="9">
        <v>6292</v>
      </c>
      <c r="F229" s="9">
        <v>268</v>
      </c>
      <c r="G229" s="9">
        <v>211</v>
      </c>
      <c r="H229" s="9">
        <v>7</v>
      </c>
      <c r="I229" s="9">
        <v>1</v>
      </c>
      <c r="J229" s="9">
        <v>0</v>
      </c>
      <c r="K229" s="9">
        <v>0</v>
      </c>
      <c r="L229" s="9">
        <v>0</v>
      </c>
      <c r="M229" s="10">
        <f t="shared" si="95"/>
        <v>219</v>
      </c>
      <c r="N229" s="57">
        <v>0</v>
      </c>
      <c r="O229" s="57">
        <v>0</v>
      </c>
      <c r="P229" s="11">
        <f t="shared" si="96"/>
        <v>219</v>
      </c>
      <c r="Q229" s="12">
        <f t="shared" si="97"/>
        <v>4.2593769866497141E-2</v>
      </c>
      <c r="R229" s="12">
        <f t="shared" si="98"/>
        <v>3.4806102987921167E-2</v>
      </c>
      <c r="S229" s="53" t="s">
        <v>240</v>
      </c>
    </row>
    <row r="230" spans="2:19" ht="15" customHeight="1" x14ac:dyDescent="0.25">
      <c r="B230" s="7" t="s">
        <v>233</v>
      </c>
      <c r="C230" s="7" t="s">
        <v>123</v>
      </c>
      <c r="D230" s="7" t="s">
        <v>272</v>
      </c>
      <c r="E230" s="9">
        <v>4628</v>
      </c>
      <c r="F230" s="9">
        <v>1679</v>
      </c>
      <c r="G230" s="9">
        <v>1205</v>
      </c>
      <c r="H230" s="9">
        <v>2</v>
      </c>
      <c r="I230" s="9">
        <v>1</v>
      </c>
      <c r="J230" s="9">
        <v>0</v>
      </c>
      <c r="K230" s="9">
        <v>0</v>
      </c>
      <c r="L230" s="9">
        <v>0</v>
      </c>
      <c r="M230" s="10">
        <f t="shared" si="95"/>
        <v>1208</v>
      </c>
      <c r="N230" s="57">
        <v>7</v>
      </c>
      <c r="O230" s="57">
        <v>0</v>
      </c>
      <c r="P230" s="11">
        <f t="shared" si="96"/>
        <v>1215</v>
      </c>
      <c r="Q230" s="12">
        <f t="shared" si="97"/>
        <v>0.36279170267934313</v>
      </c>
      <c r="R230" s="12">
        <f t="shared" si="98"/>
        <v>0.26101987899740708</v>
      </c>
      <c r="S230" s="53" t="s">
        <v>240</v>
      </c>
    </row>
    <row r="231" spans="2:19" ht="15" customHeight="1" x14ac:dyDescent="0.25">
      <c r="B231" s="7" t="s">
        <v>233</v>
      </c>
      <c r="C231" s="7" t="s">
        <v>137</v>
      </c>
      <c r="D231" s="7" t="s">
        <v>273</v>
      </c>
      <c r="E231" s="9">
        <v>258</v>
      </c>
      <c r="F231" s="9">
        <v>255</v>
      </c>
      <c r="G231" s="9">
        <v>211</v>
      </c>
      <c r="H231" s="9">
        <v>1</v>
      </c>
      <c r="I231" s="9">
        <v>1</v>
      </c>
      <c r="J231" s="9">
        <v>0</v>
      </c>
      <c r="K231" s="9">
        <v>0</v>
      </c>
      <c r="L231" s="9">
        <v>0</v>
      </c>
      <c r="M231" s="10">
        <f t="shared" si="95"/>
        <v>213</v>
      </c>
      <c r="N231" s="57">
        <v>0</v>
      </c>
      <c r="O231" s="57">
        <v>0</v>
      </c>
      <c r="P231" s="11">
        <f t="shared" si="96"/>
        <v>213</v>
      </c>
      <c r="Q231" s="12">
        <f t="shared" si="97"/>
        <v>0.98837209302325579</v>
      </c>
      <c r="R231" s="12">
        <f t="shared" si="98"/>
        <v>0.82558139534883723</v>
      </c>
      <c r="S231" s="53" t="s">
        <v>240</v>
      </c>
    </row>
    <row r="232" spans="2:19" ht="15" customHeight="1" x14ac:dyDescent="0.25">
      <c r="B232" s="7" t="s">
        <v>233</v>
      </c>
      <c r="C232" s="7" t="s">
        <v>137</v>
      </c>
      <c r="D232" s="7" t="s">
        <v>274</v>
      </c>
      <c r="E232" s="9">
        <v>2139</v>
      </c>
      <c r="F232" s="9">
        <v>358</v>
      </c>
      <c r="G232" s="9">
        <v>263</v>
      </c>
      <c r="H232" s="9">
        <v>2</v>
      </c>
      <c r="I232" s="9">
        <v>0</v>
      </c>
      <c r="J232" s="9">
        <v>0</v>
      </c>
      <c r="K232" s="9">
        <v>0</v>
      </c>
      <c r="L232" s="9">
        <v>0</v>
      </c>
      <c r="M232" s="10">
        <f t="shared" si="95"/>
        <v>265</v>
      </c>
      <c r="N232" s="57">
        <v>0</v>
      </c>
      <c r="O232" s="57">
        <v>0</v>
      </c>
      <c r="P232" s="11">
        <f t="shared" si="96"/>
        <v>265</v>
      </c>
      <c r="Q232" s="12">
        <f t="shared" si="97"/>
        <v>0.16736792893875643</v>
      </c>
      <c r="R232" s="12">
        <f t="shared" si="98"/>
        <v>0.12388966806919122</v>
      </c>
      <c r="S232" s="53" t="s">
        <v>240</v>
      </c>
    </row>
    <row r="233" spans="2:19" ht="15" customHeight="1" x14ac:dyDescent="0.25">
      <c r="B233" s="7" t="s">
        <v>233</v>
      </c>
      <c r="C233" s="7" t="s">
        <v>137</v>
      </c>
      <c r="D233" s="7" t="s">
        <v>275</v>
      </c>
      <c r="E233" s="9">
        <v>262</v>
      </c>
      <c r="F233" s="9">
        <v>230</v>
      </c>
      <c r="G233" s="9">
        <v>188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10">
        <f t="shared" si="95"/>
        <v>188</v>
      </c>
      <c r="N233" s="57">
        <v>0</v>
      </c>
      <c r="O233" s="57">
        <v>0</v>
      </c>
      <c r="P233" s="11">
        <f t="shared" si="96"/>
        <v>188</v>
      </c>
      <c r="Q233" s="12">
        <f t="shared" si="97"/>
        <v>0.87786259541984735</v>
      </c>
      <c r="R233" s="12">
        <f t="shared" si="98"/>
        <v>0.71755725190839692</v>
      </c>
      <c r="S233" s="53" t="s">
        <v>240</v>
      </c>
    </row>
    <row r="234" spans="2:19" ht="15" customHeight="1" x14ac:dyDescent="0.25">
      <c r="B234" s="7" t="s">
        <v>233</v>
      </c>
      <c r="C234" s="7" t="s">
        <v>137</v>
      </c>
      <c r="D234" s="7" t="s">
        <v>276</v>
      </c>
      <c r="E234" s="9">
        <v>296</v>
      </c>
      <c r="F234" s="9">
        <v>278</v>
      </c>
      <c r="G234" s="9">
        <v>41</v>
      </c>
      <c r="H234" s="9">
        <v>180</v>
      </c>
      <c r="I234" s="9">
        <v>6</v>
      </c>
      <c r="J234" s="9">
        <v>0</v>
      </c>
      <c r="K234" s="9">
        <v>0</v>
      </c>
      <c r="L234" s="9">
        <v>0</v>
      </c>
      <c r="M234" s="10">
        <f t="shared" si="95"/>
        <v>227</v>
      </c>
      <c r="N234" s="57">
        <v>2</v>
      </c>
      <c r="O234" s="57">
        <v>0</v>
      </c>
      <c r="P234" s="11">
        <f t="shared" si="96"/>
        <v>229</v>
      </c>
      <c r="Q234" s="12">
        <f t="shared" si="97"/>
        <v>0.93918918918918914</v>
      </c>
      <c r="R234" s="12">
        <f t="shared" si="98"/>
        <v>0.76689189189189189</v>
      </c>
      <c r="S234" s="53" t="s">
        <v>240</v>
      </c>
    </row>
    <row r="235" spans="2:19" ht="15" customHeight="1" x14ac:dyDescent="0.25">
      <c r="B235" s="7" t="s">
        <v>233</v>
      </c>
      <c r="C235" s="7" t="s">
        <v>123</v>
      </c>
      <c r="D235" s="7" t="s">
        <v>277</v>
      </c>
      <c r="E235" s="9">
        <v>960</v>
      </c>
      <c r="F235" s="9">
        <v>700</v>
      </c>
      <c r="G235" s="9">
        <v>86</v>
      </c>
      <c r="H235" s="9">
        <v>603</v>
      </c>
      <c r="I235" s="9">
        <v>5</v>
      </c>
      <c r="J235" s="9">
        <v>0</v>
      </c>
      <c r="K235" s="9">
        <v>0</v>
      </c>
      <c r="L235" s="9">
        <v>0</v>
      </c>
      <c r="M235" s="10">
        <f t="shared" si="95"/>
        <v>694</v>
      </c>
      <c r="N235" s="57">
        <v>1</v>
      </c>
      <c r="O235" s="57">
        <v>0</v>
      </c>
      <c r="P235" s="11">
        <f t="shared" si="96"/>
        <v>695</v>
      </c>
      <c r="Q235" s="12">
        <f t="shared" si="97"/>
        <v>0.72916666666666663</v>
      </c>
      <c r="R235" s="12">
        <f t="shared" si="98"/>
        <v>0.72291666666666665</v>
      </c>
      <c r="S235" s="53" t="s">
        <v>240</v>
      </c>
    </row>
    <row r="236" spans="2:19" ht="15" customHeight="1" x14ac:dyDescent="0.25">
      <c r="B236" s="7" t="s">
        <v>233</v>
      </c>
      <c r="C236" s="7" t="s">
        <v>151</v>
      </c>
      <c r="D236" s="7" t="s">
        <v>278</v>
      </c>
      <c r="E236" s="9">
        <v>1921</v>
      </c>
      <c r="F236" s="9">
        <v>452</v>
      </c>
      <c r="G236" s="9">
        <v>459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10">
        <f t="shared" si="95"/>
        <v>459</v>
      </c>
      <c r="N236" s="57">
        <v>0</v>
      </c>
      <c r="O236" s="57">
        <v>0</v>
      </c>
      <c r="P236" s="11">
        <f t="shared" si="96"/>
        <v>459</v>
      </c>
      <c r="Q236" s="12">
        <f t="shared" si="97"/>
        <v>0.23529411764705882</v>
      </c>
      <c r="R236" s="12">
        <f t="shared" si="98"/>
        <v>0.23893805309734514</v>
      </c>
      <c r="S236" s="53" t="s">
        <v>240</v>
      </c>
    </row>
    <row r="237" spans="2:19" ht="15" customHeight="1" x14ac:dyDescent="0.25">
      <c r="B237" s="7" t="s">
        <v>233</v>
      </c>
      <c r="C237" s="58" t="s">
        <v>279</v>
      </c>
      <c r="D237" s="7" t="s">
        <v>280</v>
      </c>
      <c r="E237" s="9">
        <v>2338</v>
      </c>
      <c r="F237" s="9">
        <v>1600</v>
      </c>
      <c r="G237" s="9">
        <v>155</v>
      </c>
      <c r="H237" s="9">
        <v>347</v>
      </c>
      <c r="I237" s="9">
        <v>150</v>
      </c>
      <c r="J237" s="9">
        <v>0</v>
      </c>
      <c r="K237" s="9">
        <v>0</v>
      </c>
      <c r="L237" s="9">
        <v>0</v>
      </c>
      <c r="M237" s="10">
        <f t="shared" si="95"/>
        <v>652</v>
      </c>
      <c r="N237" s="57">
        <v>11</v>
      </c>
      <c r="O237" s="57">
        <v>0</v>
      </c>
      <c r="P237" s="11">
        <f t="shared" si="96"/>
        <v>663</v>
      </c>
      <c r="Q237" s="12">
        <f t="shared" si="97"/>
        <v>0.68434559452523525</v>
      </c>
      <c r="R237" s="12">
        <f t="shared" si="98"/>
        <v>0.27887082976903338</v>
      </c>
      <c r="S237" s="53" t="s">
        <v>240</v>
      </c>
    </row>
    <row r="238" spans="2:19" ht="15" customHeight="1" x14ac:dyDescent="0.25">
      <c r="B238" s="7" t="s">
        <v>233</v>
      </c>
      <c r="C238" s="58" t="s">
        <v>123</v>
      </c>
      <c r="D238" s="7" t="s">
        <v>281</v>
      </c>
      <c r="E238" s="9">
        <v>1053</v>
      </c>
      <c r="F238" s="9">
        <v>720</v>
      </c>
      <c r="G238" s="9">
        <v>191</v>
      </c>
      <c r="H238" s="9">
        <v>504</v>
      </c>
      <c r="I238" s="9">
        <v>11</v>
      </c>
      <c r="J238" s="9">
        <v>0</v>
      </c>
      <c r="K238" s="9">
        <v>0</v>
      </c>
      <c r="L238" s="9">
        <v>0</v>
      </c>
      <c r="M238" s="10">
        <f t="shared" si="95"/>
        <v>706</v>
      </c>
      <c r="N238" s="57">
        <v>0</v>
      </c>
      <c r="O238" s="57">
        <v>0</v>
      </c>
      <c r="P238" s="11">
        <f t="shared" si="96"/>
        <v>706</v>
      </c>
      <c r="Q238" s="12">
        <f t="shared" si="97"/>
        <v>0.68376068376068377</v>
      </c>
      <c r="R238" s="12">
        <f t="shared" si="98"/>
        <v>0.67046533713200385</v>
      </c>
      <c r="S238" s="53" t="s">
        <v>240</v>
      </c>
    </row>
    <row r="239" spans="2:19" x14ac:dyDescent="0.25">
      <c r="B239" s="7" t="s">
        <v>233</v>
      </c>
      <c r="C239" s="7" t="s">
        <v>137</v>
      </c>
      <c r="D239" s="7" t="s">
        <v>253</v>
      </c>
      <c r="E239" s="59">
        <v>2139</v>
      </c>
      <c r="F239" s="59">
        <v>430</v>
      </c>
      <c r="G239" s="59">
        <v>358</v>
      </c>
      <c r="H239" s="59">
        <v>0</v>
      </c>
      <c r="I239" s="59">
        <v>0</v>
      </c>
      <c r="J239" s="59">
        <v>0</v>
      </c>
      <c r="K239" s="59">
        <v>0</v>
      </c>
      <c r="L239" s="59">
        <v>0</v>
      </c>
      <c r="M239" s="10">
        <f t="shared" si="95"/>
        <v>358</v>
      </c>
      <c r="N239" s="60">
        <v>0</v>
      </c>
      <c r="O239" s="60">
        <v>0</v>
      </c>
      <c r="P239" s="11">
        <f t="shared" si="96"/>
        <v>358</v>
      </c>
      <c r="Q239" s="12">
        <f t="shared" si="97"/>
        <v>0.20102851799906499</v>
      </c>
      <c r="R239" s="12">
        <f t="shared" si="98"/>
        <v>0.16736792893875643</v>
      </c>
      <c r="S239" s="53" t="s">
        <v>240</v>
      </c>
    </row>
    <row r="240" spans="2:19" x14ac:dyDescent="0.25">
      <c r="B240" s="7" t="s">
        <v>233</v>
      </c>
      <c r="C240" s="7" t="s">
        <v>137</v>
      </c>
      <c r="D240" s="7" t="s">
        <v>282</v>
      </c>
      <c r="E240" s="59">
        <v>329</v>
      </c>
      <c r="F240" s="59">
        <v>210</v>
      </c>
      <c r="G240" s="59">
        <v>199</v>
      </c>
      <c r="H240" s="59">
        <v>0</v>
      </c>
      <c r="I240" s="59">
        <v>0</v>
      </c>
      <c r="J240" s="59">
        <v>0</v>
      </c>
      <c r="K240" s="59">
        <v>0</v>
      </c>
      <c r="L240" s="59">
        <v>0</v>
      </c>
      <c r="M240" s="10">
        <f t="shared" si="95"/>
        <v>199</v>
      </c>
      <c r="N240" s="60">
        <v>1</v>
      </c>
      <c r="O240" s="60">
        <v>0</v>
      </c>
      <c r="P240" s="11">
        <f t="shared" si="96"/>
        <v>200</v>
      </c>
      <c r="Q240" s="12">
        <f t="shared" si="97"/>
        <v>0.63829787234042556</v>
      </c>
      <c r="R240" s="12">
        <f t="shared" si="98"/>
        <v>0.60486322188449848</v>
      </c>
      <c r="S240" s="53" t="s">
        <v>240</v>
      </c>
    </row>
    <row r="241" spans="2:19" x14ac:dyDescent="0.25">
      <c r="B241" s="7" t="s">
        <v>233</v>
      </c>
      <c r="C241" s="61" t="s">
        <v>151</v>
      </c>
      <c r="D241" s="61" t="s">
        <v>283</v>
      </c>
      <c r="E241" s="59">
        <v>935</v>
      </c>
      <c r="F241" s="59">
        <v>300</v>
      </c>
      <c r="G241" s="59">
        <v>21</v>
      </c>
      <c r="H241" s="59">
        <v>79</v>
      </c>
      <c r="I241" s="59">
        <v>0</v>
      </c>
      <c r="J241" s="59">
        <v>0</v>
      </c>
      <c r="K241" s="59">
        <v>0</v>
      </c>
      <c r="L241" s="59">
        <v>0</v>
      </c>
      <c r="M241" s="10">
        <f t="shared" si="95"/>
        <v>100</v>
      </c>
      <c r="N241" s="59">
        <v>0</v>
      </c>
      <c r="O241" s="59">
        <v>0</v>
      </c>
      <c r="P241" s="11">
        <f t="shared" si="96"/>
        <v>100</v>
      </c>
      <c r="Q241" s="12">
        <f t="shared" si="97"/>
        <v>0.32085561497326204</v>
      </c>
      <c r="R241" s="12">
        <f t="shared" si="98"/>
        <v>0.10695187165775401</v>
      </c>
      <c r="S241" s="7" t="s">
        <v>240</v>
      </c>
    </row>
    <row r="242" spans="2:19" x14ac:dyDescent="0.25">
      <c r="B242" s="7" t="s">
        <v>233</v>
      </c>
      <c r="C242" s="61" t="s">
        <v>151</v>
      </c>
      <c r="D242" s="61" t="s">
        <v>283</v>
      </c>
      <c r="E242" s="59">
        <v>935</v>
      </c>
      <c r="F242" s="59">
        <v>270</v>
      </c>
      <c r="G242" s="59">
        <v>30</v>
      </c>
      <c r="H242" s="59">
        <v>70</v>
      </c>
      <c r="I242" s="59">
        <v>0</v>
      </c>
      <c r="J242" s="59">
        <v>0</v>
      </c>
      <c r="K242" s="59">
        <v>0</v>
      </c>
      <c r="L242" s="59">
        <v>0</v>
      </c>
      <c r="M242" s="10">
        <f t="shared" si="95"/>
        <v>100</v>
      </c>
      <c r="N242" s="59">
        <v>0</v>
      </c>
      <c r="O242" s="59">
        <v>0</v>
      </c>
      <c r="P242" s="11">
        <f t="shared" si="96"/>
        <v>100</v>
      </c>
      <c r="Q242" s="12">
        <f t="shared" si="97"/>
        <v>0.28877005347593582</v>
      </c>
      <c r="R242" s="12">
        <f t="shared" si="98"/>
        <v>0.10695187165775401</v>
      </c>
      <c r="S242" s="7" t="s">
        <v>240</v>
      </c>
    </row>
    <row r="243" spans="2:19" ht="18" customHeight="1" x14ac:dyDescent="0.25">
      <c r="B243" s="7" t="s">
        <v>233</v>
      </c>
      <c r="C243" s="61" t="s">
        <v>137</v>
      </c>
      <c r="D243" s="61" t="s">
        <v>282</v>
      </c>
      <c r="E243" s="59">
        <v>474</v>
      </c>
      <c r="F243" s="59">
        <v>357</v>
      </c>
      <c r="G243" s="59">
        <v>41</v>
      </c>
      <c r="H243" s="59">
        <v>227</v>
      </c>
      <c r="I243" s="59">
        <v>0</v>
      </c>
      <c r="J243" s="59">
        <v>0</v>
      </c>
      <c r="K243" s="59">
        <v>0</v>
      </c>
      <c r="L243" s="59">
        <v>0</v>
      </c>
      <c r="M243" s="10">
        <f t="shared" si="95"/>
        <v>268</v>
      </c>
      <c r="N243" s="59">
        <v>0</v>
      </c>
      <c r="O243" s="59">
        <v>0</v>
      </c>
      <c r="P243" s="11">
        <f t="shared" si="96"/>
        <v>268</v>
      </c>
      <c r="Q243" s="12">
        <f t="shared" si="97"/>
        <v>0.75316455696202533</v>
      </c>
      <c r="R243" s="12">
        <f t="shared" si="98"/>
        <v>0.56540084388185652</v>
      </c>
      <c r="S243" s="7" t="s">
        <v>240</v>
      </c>
    </row>
    <row r="244" spans="2:19" x14ac:dyDescent="0.25">
      <c r="B244" s="7" t="s">
        <v>233</v>
      </c>
      <c r="C244" s="61" t="s">
        <v>123</v>
      </c>
      <c r="D244" s="61" t="s">
        <v>284</v>
      </c>
      <c r="E244" s="62">
        <v>2795</v>
      </c>
      <c r="F244" s="62">
        <v>2186</v>
      </c>
      <c r="G244" s="59">
        <v>179</v>
      </c>
      <c r="H244" s="59">
        <v>432</v>
      </c>
      <c r="I244" s="59">
        <v>0</v>
      </c>
      <c r="J244" s="59">
        <v>0</v>
      </c>
      <c r="K244" s="59">
        <v>0</v>
      </c>
      <c r="L244" s="59">
        <v>0</v>
      </c>
      <c r="M244" s="10">
        <f t="shared" si="95"/>
        <v>611</v>
      </c>
      <c r="N244" s="59">
        <v>0</v>
      </c>
      <c r="O244" s="59">
        <v>0</v>
      </c>
      <c r="P244" s="11">
        <f t="shared" si="96"/>
        <v>611</v>
      </c>
      <c r="Q244" s="12">
        <f t="shared" si="97"/>
        <v>0.78211091234347052</v>
      </c>
      <c r="R244" s="12">
        <f t="shared" si="98"/>
        <v>0.21860465116279071</v>
      </c>
      <c r="S244" s="7" t="s">
        <v>240</v>
      </c>
    </row>
    <row r="245" spans="2:19" x14ac:dyDescent="0.25">
      <c r="B245" s="7" t="s">
        <v>233</v>
      </c>
      <c r="C245" s="61" t="s">
        <v>151</v>
      </c>
      <c r="D245" s="61" t="s">
        <v>285</v>
      </c>
      <c r="E245" s="59">
        <v>979</v>
      </c>
      <c r="F245" s="59">
        <v>556</v>
      </c>
      <c r="G245" s="59">
        <v>437</v>
      </c>
      <c r="H245" s="59">
        <v>0</v>
      </c>
      <c r="I245" s="59">
        <v>0</v>
      </c>
      <c r="J245" s="59">
        <v>0</v>
      </c>
      <c r="K245" s="59">
        <v>0</v>
      </c>
      <c r="L245" s="59">
        <v>0</v>
      </c>
      <c r="M245" s="10">
        <f t="shared" si="95"/>
        <v>437</v>
      </c>
      <c r="N245" s="59">
        <v>0</v>
      </c>
      <c r="O245" s="59">
        <v>0</v>
      </c>
      <c r="P245" s="11">
        <f t="shared" si="96"/>
        <v>437</v>
      </c>
      <c r="Q245" s="12">
        <f t="shared" si="97"/>
        <v>0.56792645556690502</v>
      </c>
      <c r="R245" s="12">
        <f t="shared" si="98"/>
        <v>0.44637385086823289</v>
      </c>
      <c r="S245" s="7" t="s">
        <v>240</v>
      </c>
    </row>
    <row r="246" spans="2:19" x14ac:dyDescent="0.25">
      <c r="B246" s="7" t="s">
        <v>233</v>
      </c>
      <c r="C246" s="61" t="s">
        <v>123</v>
      </c>
      <c r="D246" s="61" t="s">
        <v>286</v>
      </c>
      <c r="E246" s="59">
        <v>904</v>
      </c>
      <c r="F246" s="59">
        <v>535</v>
      </c>
      <c r="G246" s="59">
        <v>6</v>
      </c>
      <c r="H246" s="59">
        <v>158</v>
      </c>
      <c r="I246" s="59">
        <v>1</v>
      </c>
      <c r="J246" s="59">
        <v>0</v>
      </c>
      <c r="K246" s="59">
        <v>0</v>
      </c>
      <c r="L246" s="59">
        <v>0</v>
      </c>
      <c r="M246" s="10">
        <f t="shared" si="95"/>
        <v>165</v>
      </c>
      <c r="N246" s="59">
        <v>0</v>
      </c>
      <c r="O246" s="59">
        <v>0</v>
      </c>
      <c r="P246" s="11">
        <f t="shared" si="96"/>
        <v>165</v>
      </c>
      <c r="Q246" s="12">
        <f t="shared" si="97"/>
        <v>0.5918141592920354</v>
      </c>
      <c r="R246" s="12">
        <f t="shared" si="98"/>
        <v>0.18252212389380532</v>
      </c>
      <c r="S246" s="7" t="s">
        <v>240</v>
      </c>
    </row>
    <row r="247" spans="2:19" x14ac:dyDescent="0.25">
      <c r="B247" s="7" t="s">
        <v>233</v>
      </c>
      <c r="C247" s="61" t="s">
        <v>151</v>
      </c>
      <c r="D247" s="61" t="s">
        <v>283</v>
      </c>
      <c r="E247" s="59">
        <v>935</v>
      </c>
      <c r="F247" s="59">
        <v>206</v>
      </c>
      <c r="G247" s="59">
        <v>13</v>
      </c>
      <c r="H247" s="59">
        <v>87</v>
      </c>
      <c r="I247" s="59">
        <v>0</v>
      </c>
      <c r="J247" s="59">
        <v>0</v>
      </c>
      <c r="K247" s="59">
        <v>0</v>
      </c>
      <c r="L247" s="59">
        <v>0</v>
      </c>
      <c r="M247" s="10">
        <f t="shared" si="95"/>
        <v>100</v>
      </c>
      <c r="N247" s="59">
        <v>0</v>
      </c>
      <c r="O247" s="59">
        <v>0</v>
      </c>
      <c r="P247" s="11">
        <f t="shared" si="96"/>
        <v>100</v>
      </c>
      <c r="Q247" s="12">
        <f t="shared" si="97"/>
        <v>0.22032085561497325</v>
      </c>
      <c r="R247" s="12">
        <f t="shared" si="98"/>
        <v>0.10695187165775401</v>
      </c>
      <c r="S247" s="7" t="s">
        <v>240</v>
      </c>
    </row>
    <row r="248" spans="2:19" ht="15" customHeight="1" x14ac:dyDescent="0.25">
      <c r="B248" s="13" t="s">
        <v>23</v>
      </c>
      <c r="C248" s="14"/>
      <c r="D248" s="14"/>
      <c r="E248" s="15">
        <f>+SUM(E191:E247)</f>
        <v>100485</v>
      </c>
      <c r="F248" s="15">
        <f t="shared" ref="F248:P248" si="99">+SUM(F191:F247)</f>
        <v>54411</v>
      </c>
      <c r="G248" s="15">
        <f t="shared" si="99"/>
        <v>22475</v>
      </c>
      <c r="H248" s="15">
        <f t="shared" si="99"/>
        <v>21418</v>
      </c>
      <c r="I248" s="15">
        <f t="shared" si="99"/>
        <v>1110</v>
      </c>
      <c r="J248" s="15">
        <f t="shared" si="99"/>
        <v>0</v>
      </c>
      <c r="K248" s="15">
        <f t="shared" si="99"/>
        <v>0</v>
      </c>
      <c r="L248" s="15">
        <f t="shared" si="99"/>
        <v>0</v>
      </c>
      <c r="M248" s="15">
        <f t="shared" si="99"/>
        <v>45003</v>
      </c>
      <c r="N248" s="15">
        <f t="shared" si="99"/>
        <v>143</v>
      </c>
      <c r="O248" s="15">
        <f t="shared" si="99"/>
        <v>0</v>
      </c>
      <c r="P248" s="15">
        <f t="shared" si="99"/>
        <v>45146</v>
      </c>
      <c r="Q248" s="16">
        <f>IFERROR(F248/E248,0)</f>
        <v>0.54148380355276904</v>
      </c>
      <c r="R248" s="16">
        <f>+IFERROR(M248/E248,0)</f>
        <v>0.4478578892371996</v>
      </c>
      <c r="S248" s="43"/>
    </row>
    <row r="249" spans="2:19" ht="15" customHeight="1" x14ac:dyDescent="0.25">
      <c r="B249" s="7" t="s">
        <v>287</v>
      </c>
      <c r="C249" s="27" t="s">
        <v>288</v>
      </c>
      <c r="D249" s="27" t="s">
        <v>289</v>
      </c>
      <c r="E249" s="31">
        <v>2258</v>
      </c>
      <c r="F249" s="31">
        <v>2258</v>
      </c>
      <c r="G249" s="31">
        <v>647</v>
      </c>
      <c r="H249" s="31">
        <v>0</v>
      </c>
      <c r="I249" s="31">
        <v>0</v>
      </c>
      <c r="J249" s="31">
        <v>0</v>
      </c>
      <c r="K249" s="31">
        <v>0</v>
      </c>
      <c r="L249" s="31">
        <v>0</v>
      </c>
      <c r="M249" s="31">
        <f t="shared" ref="M249" si="100">G249+H249+I249+J249+K249+L249</f>
        <v>647</v>
      </c>
      <c r="N249" s="31">
        <v>0</v>
      </c>
      <c r="O249" s="31">
        <v>0</v>
      </c>
      <c r="P249" s="31">
        <f>M249+N249+O249</f>
        <v>647</v>
      </c>
      <c r="Q249" s="50">
        <f>F249/E249</f>
        <v>1</v>
      </c>
      <c r="R249" s="50">
        <f>M249/E249</f>
        <v>0.28653675819309121</v>
      </c>
      <c r="S249" s="51" t="s">
        <v>290</v>
      </c>
    </row>
    <row r="250" spans="2:19" ht="15" customHeight="1" x14ac:dyDescent="0.25">
      <c r="B250" s="13" t="s">
        <v>23</v>
      </c>
      <c r="C250" s="13"/>
      <c r="D250" s="13"/>
      <c r="E250" s="63">
        <f>+SUM(E249)</f>
        <v>2258</v>
      </c>
      <c r="F250" s="63">
        <f t="shared" ref="F250:S250" si="101">+SUM(F249)</f>
        <v>2258</v>
      </c>
      <c r="G250" s="63">
        <f t="shared" si="101"/>
        <v>647</v>
      </c>
      <c r="H250" s="63">
        <f t="shared" si="101"/>
        <v>0</v>
      </c>
      <c r="I250" s="63">
        <f t="shared" si="101"/>
        <v>0</v>
      </c>
      <c r="J250" s="63">
        <f t="shared" si="101"/>
        <v>0</v>
      </c>
      <c r="K250" s="63">
        <f t="shared" si="101"/>
        <v>0</v>
      </c>
      <c r="L250" s="63">
        <f t="shared" si="101"/>
        <v>0</v>
      </c>
      <c r="M250" s="63">
        <f t="shared" si="101"/>
        <v>647</v>
      </c>
      <c r="N250" s="63">
        <f t="shared" si="101"/>
        <v>0</v>
      </c>
      <c r="O250" s="63">
        <f t="shared" si="101"/>
        <v>0</v>
      </c>
      <c r="P250" s="63">
        <f t="shared" si="101"/>
        <v>647</v>
      </c>
      <c r="Q250" s="16">
        <f t="shared" si="101"/>
        <v>1</v>
      </c>
      <c r="R250" s="64">
        <f>+IFERROR(M250/E250,0)</f>
        <v>0.28653675819309121</v>
      </c>
      <c r="S250" s="63">
        <f t="shared" si="101"/>
        <v>0</v>
      </c>
    </row>
    <row r="251" spans="2:19" ht="15" customHeight="1" x14ac:dyDescent="0.25">
      <c r="B251" s="7" t="s">
        <v>291</v>
      </c>
      <c r="C251" s="7" t="s">
        <v>292</v>
      </c>
      <c r="D251" s="7" t="s">
        <v>293</v>
      </c>
      <c r="E251" s="9">
        <v>3304</v>
      </c>
      <c r="F251" s="9">
        <v>3257</v>
      </c>
      <c r="G251" s="9">
        <v>1764</v>
      </c>
      <c r="H251" s="9">
        <v>1133</v>
      </c>
      <c r="I251" s="9"/>
      <c r="J251" s="9"/>
      <c r="K251" s="9"/>
      <c r="L251" s="9"/>
      <c r="M251" s="10">
        <f>G251+H251+I251+J251+K251+L251</f>
        <v>2897</v>
      </c>
      <c r="N251" s="9">
        <v>4</v>
      </c>
      <c r="O251" s="9"/>
      <c r="P251" s="11">
        <f>M251+N251+O251</f>
        <v>2901</v>
      </c>
      <c r="Q251" s="12">
        <f>F251/E251</f>
        <v>0.98577481840193704</v>
      </c>
      <c r="R251" s="12">
        <f>M251/E251</f>
        <v>0.87681598062953992</v>
      </c>
      <c r="S251" s="53"/>
    </row>
    <row r="252" spans="2:19" ht="15" customHeight="1" x14ac:dyDescent="0.25">
      <c r="B252" s="7" t="s">
        <v>291</v>
      </c>
      <c r="C252" s="7" t="s">
        <v>292</v>
      </c>
      <c r="D252" s="7" t="s">
        <v>294</v>
      </c>
      <c r="E252" s="9">
        <v>1873</v>
      </c>
      <c r="F252" s="9">
        <v>1843</v>
      </c>
      <c r="G252" s="9">
        <v>934</v>
      </c>
      <c r="H252" s="9">
        <v>767</v>
      </c>
      <c r="I252" s="9">
        <v>2</v>
      </c>
      <c r="J252" s="9"/>
      <c r="K252" s="9"/>
      <c r="L252" s="9"/>
      <c r="M252" s="10">
        <f t="shared" ref="M252:M290" si="102">G252+H252+I252+J252+K252+L252</f>
        <v>1703</v>
      </c>
      <c r="N252" s="9">
        <v>1</v>
      </c>
      <c r="O252" s="9"/>
      <c r="P252" s="11">
        <f t="shared" ref="P252:P290" si="103">M252+N252+O252</f>
        <v>1704</v>
      </c>
      <c r="Q252" s="12">
        <f t="shared" ref="Q252:Q290" si="104">F252/E252</f>
        <v>0.98398291510945013</v>
      </c>
      <c r="R252" s="12">
        <f t="shared" ref="R252:R290" si="105">M252/E252</f>
        <v>0.9092365189535504</v>
      </c>
      <c r="S252" s="53"/>
    </row>
    <row r="253" spans="2:19" ht="15" customHeight="1" x14ac:dyDescent="0.25">
      <c r="B253" s="7" t="s">
        <v>291</v>
      </c>
      <c r="C253" s="7" t="s">
        <v>292</v>
      </c>
      <c r="D253" s="7" t="s">
        <v>295</v>
      </c>
      <c r="E253" s="9">
        <v>1053</v>
      </c>
      <c r="F253" s="9">
        <v>960</v>
      </c>
      <c r="G253" s="9">
        <v>648</v>
      </c>
      <c r="H253" s="9">
        <v>222</v>
      </c>
      <c r="I253" s="9">
        <v>3</v>
      </c>
      <c r="J253" s="9"/>
      <c r="K253" s="9"/>
      <c r="L253" s="9"/>
      <c r="M253" s="10">
        <f t="shared" si="102"/>
        <v>873</v>
      </c>
      <c r="N253" s="9">
        <v>7</v>
      </c>
      <c r="O253" s="9"/>
      <c r="P253" s="11">
        <f t="shared" si="103"/>
        <v>880</v>
      </c>
      <c r="Q253" s="12">
        <f t="shared" si="104"/>
        <v>0.9116809116809117</v>
      </c>
      <c r="R253" s="12">
        <f t="shared" si="105"/>
        <v>0.82905982905982911</v>
      </c>
      <c r="S253" s="53"/>
    </row>
    <row r="254" spans="2:19" ht="15" customHeight="1" x14ac:dyDescent="0.25">
      <c r="B254" s="7" t="s">
        <v>291</v>
      </c>
      <c r="C254" s="7" t="s">
        <v>292</v>
      </c>
      <c r="D254" s="7" t="s">
        <v>296</v>
      </c>
      <c r="E254" s="9">
        <v>1951</v>
      </c>
      <c r="F254" s="9">
        <v>1933</v>
      </c>
      <c r="G254" s="9">
        <v>827</v>
      </c>
      <c r="H254" s="9">
        <v>1077</v>
      </c>
      <c r="I254" s="9">
        <v>3</v>
      </c>
      <c r="J254" s="9"/>
      <c r="K254" s="9"/>
      <c r="L254" s="9"/>
      <c r="M254" s="10">
        <f t="shared" si="102"/>
        <v>1907</v>
      </c>
      <c r="N254" s="9">
        <v>2</v>
      </c>
      <c r="O254" s="9"/>
      <c r="P254" s="11">
        <f t="shared" si="103"/>
        <v>1909</v>
      </c>
      <c r="Q254" s="12">
        <f t="shared" si="104"/>
        <v>0.99077396207073298</v>
      </c>
      <c r="R254" s="12">
        <f t="shared" si="105"/>
        <v>0.9774474628395694</v>
      </c>
      <c r="S254" s="53"/>
    </row>
    <row r="255" spans="2:19" ht="15" customHeight="1" x14ac:dyDescent="0.25">
      <c r="B255" s="7" t="s">
        <v>291</v>
      </c>
      <c r="C255" s="7" t="s">
        <v>292</v>
      </c>
      <c r="D255" s="7" t="s">
        <v>297</v>
      </c>
      <c r="E255" s="9">
        <v>4044</v>
      </c>
      <c r="F255" s="9">
        <v>3631</v>
      </c>
      <c r="G255" s="9">
        <v>1654</v>
      </c>
      <c r="H255" s="9">
        <v>760</v>
      </c>
      <c r="I255" s="9">
        <v>45</v>
      </c>
      <c r="J255" s="9"/>
      <c r="K255" s="9"/>
      <c r="L255" s="9"/>
      <c r="M255" s="10">
        <f t="shared" si="102"/>
        <v>2459</v>
      </c>
      <c r="N255" s="9">
        <v>7</v>
      </c>
      <c r="O255" s="9"/>
      <c r="P255" s="11">
        <f t="shared" si="103"/>
        <v>2466</v>
      </c>
      <c r="Q255" s="12">
        <f t="shared" si="104"/>
        <v>0.89787339268051436</v>
      </c>
      <c r="R255" s="12">
        <f t="shared" si="105"/>
        <v>0.60806132542037583</v>
      </c>
      <c r="S255" s="53"/>
    </row>
    <row r="256" spans="2:19" ht="15" customHeight="1" x14ac:dyDescent="0.25">
      <c r="B256" s="7" t="s">
        <v>291</v>
      </c>
      <c r="C256" s="7" t="s">
        <v>292</v>
      </c>
      <c r="D256" s="7" t="s">
        <v>298</v>
      </c>
      <c r="E256" s="9">
        <v>2140</v>
      </c>
      <c r="F256" s="9">
        <v>1626</v>
      </c>
      <c r="G256" s="9">
        <v>1009</v>
      </c>
      <c r="H256" s="9">
        <v>470</v>
      </c>
      <c r="I256" s="9"/>
      <c r="J256" s="9"/>
      <c r="K256" s="9"/>
      <c r="L256" s="9"/>
      <c r="M256" s="10">
        <f t="shared" si="102"/>
        <v>1479</v>
      </c>
      <c r="N256" s="9">
        <v>3</v>
      </c>
      <c r="O256" s="9"/>
      <c r="P256" s="11">
        <f t="shared" si="103"/>
        <v>1482</v>
      </c>
      <c r="Q256" s="12">
        <f t="shared" si="104"/>
        <v>0.75981308411214954</v>
      </c>
      <c r="R256" s="12">
        <f t="shared" si="105"/>
        <v>0.69112149532710276</v>
      </c>
      <c r="S256" s="53"/>
    </row>
    <row r="257" spans="2:19" ht="15" customHeight="1" x14ac:dyDescent="0.25">
      <c r="B257" s="7" t="s">
        <v>291</v>
      </c>
      <c r="C257" s="7" t="s">
        <v>292</v>
      </c>
      <c r="D257" s="7" t="s">
        <v>81</v>
      </c>
      <c r="E257" s="9">
        <v>1456</v>
      </c>
      <c r="F257" s="9">
        <v>1456</v>
      </c>
      <c r="G257" s="9">
        <v>640</v>
      </c>
      <c r="H257" s="9">
        <v>773</v>
      </c>
      <c r="I257" s="9">
        <v>3</v>
      </c>
      <c r="J257" s="9"/>
      <c r="K257" s="9"/>
      <c r="L257" s="9"/>
      <c r="M257" s="10">
        <f t="shared" si="102"/>
        <v>1416</v>
      </c>
      <c r="N257" s="9">
        <v>3</v>
      </c>
      <c r="O257" s="9"/>
      <c r="P257" s="11">
        <f t="shared" si="103"/>
        <v>1419</v>
      </c>
      <c r="Q257" s="12">
        <f t="shared" si="104"/>
        <v>1</v>
      </c>
      <c r="R257" s="12">
        <f t="shared" si="105"/>
        <v>0.97252747252747251</v>
      </c>
      <c r="S257" s="53"/>
    </row>
    <row r="258" spans="2:19" ht="15" customHeight="1" x14ac:dyDescent="0.25">
      <c r="B258" s="7" t="s">
        <v>291</v>
      </c>
      <c r="C258" s="7" t="s">
        <v>292</v>
      </c>
      <c r="D258" s="7" t="s">
        <v>299</v>
      </c>
      <c r="E258" s="9">
        <v>879</v>
      </c>
      <c r="F258" s="9">
        <v>877</v>
      </c>
      <c r="G258" s="9">
        <v>322</v>
      </c>
      <c r="H258" s="9">
        <v>523</v>
      </c>
      <c r="I258" s="9">
        <v>22</v>
      </c>
      <c r="J258" s="9"/>
      <c r="K258" s="9"/>
      <c r="L258" s="9"/>
      <c r="M258" s="10">
        <f t="shared" si="102"/>
        <v>867</v>
      </c>
      <c r="N258" s="9"/>
      <c r="O258" s="9"/>
      <c r="P258" s="11">
        <f t="shared" si="103"/>
        <v>867</v>
      </c>
      <c r="Q258" s="12">
        <f t="shared" si="104"/>
        <v>0.99772468714448237</v>
      </c>
      <c r="R258" s="12">
        <f t="shared" si="105"/>
        <v>0.98634812286689422</v>
      </c>
      <c r="S258" s="53"/>
    </row>
    <row r="259" spans="2:19" ht="15" customHeight="1" x14ac:dyDescent="0.25">
      <c r="B259" s="7" t="s">
        <v>291</v>
      </c>
      <c r="C259" s="7" t="s">
        <v>292</v>
      </c>
      <c r="D259" s="7" t="s">
        <v>300</v>
      </c>
      <c r="E259" s="9">
        <v>835</v>
      </c>
      <c r="F259" s="9">
        <v>805</v>
      </c>
      <c r="G259" s="9">
        <v>424</v>
      </c>
      <c r="H259" s="9">
        <v>379</v>
      </c>
      <c r="I259" s="9">
        <v>3</v>
      </c>
      <c r="J259" s="9"/>
      <c r="K259" s="9"/>
      <c r="L259" s="9"/>
      <c r="M259" s="10">
        <f t="shared" si="102"/>
        <v>806</v>
      </c>
      <c r="N259" s="9">
        <v>5</v>
      </c>
      <c r="O259" s="9"/>
      <c r="P259" s="11">
        <f t="shared" si="103"/>
        <v>811</v>
      </c>
      <c r="Q259" s="12">
        <f t="shared" si="104"/>
        <v>0.9640718562874252</v>
      </c>
      <c r="R259" s="12">
        <f t="shared" si="105"/>
        <v>0.96526946107784428</v>
      </c>
      <c r="S259" s="53"/>
    </row>
    <row r="260" spans="2:19" ht="15" customHeight="1" x14ac:dyDescent="0.25">
      <c r="B260" s="7" t="s">
        <v>291</v>
      </c>
      <c r="C260" s="7" t="s">
        <v>292</v>
      </c>
      <c r="D260" s="7" t="s">
        <v>301</v>
      </c>
      <c r="E260" s="9">
        <v>874</v>
      </c>
      <c r="F260" s="9">
        <v>813</v>
      </c>
      <c r="G260" s="9">
        <v>435</v>
      </c>
      <c r="H260" s="9">
        <v>415</v>
      </c>
      <c r="I260" s="9">
        <v>13</v>
      </c>
      <c r="J260" s="9"/>
      <c r="K260" s="9"/>
      <c r="L260" s="9"/>
      <c r="M260" s="10">
        <f t="shared" si="102"/>
        <v>863</v>
      </c>
      <c r="N260" s="9">
        <v>5</v>
      </c>
      <c r="O260" s="9"/>
      <c r="P260" s="11">
        <f t="shared" si="103"/>
        <v>868</v>
      </c>
      <c r="Q260" s="12">
        <f t="shared" si="104"/>
        <v>0.93020594965675052</v>
      </c>
      <c r="R260" s="12">
        <f t="shared" si="105"/>
        <v>0.98741418764302058</v>
      </c>
      <c r="S260" s="53"/>
    </row>
    <row r="261" spans="2:19" ht="15" customHeight="1" x14ac:dyDescent="0.25">
      <c r="B261" s="7" t="s">
        <v>291</v>
      </c>
      <c r="C261" s="7" t="s">
        <v>292</v>
      </c>
      <c r="D261" s="7" t="s">
        <v>302</v>
      </c>
      <c r="E261" s="9">
        <v>1541</v>
      </c>
      <c r="F261" s="9">
        <v>1541</v>
      </c>
      <c r="G261" s="9">
        <v>904</v>
      </c>
      <c r="H261" s="9">
        <v>540</v>
      </c>
      <c r="I261" s="9"/>
      <c r="J261" s="9"/>
      <c r="K261" s="9"/>
      <c r="L261" s="9"/>
      <c r="M261" s="10">
        <f t="shared" si="102"/>
        <v>1444</v>
      </c>
      <c r="N261" s="9"/>
      <c r="O261" s="9"/>
      <c r="P261" s="11">
        <f t="shared" si="103"/>
        <v>1444</v>
      </c>
      <c r="Q261" s="12">
        <f t="shared" si="104"/>
        <v>1</v>
      </c>
      <c r="R261" s="12">
        <f t="shared" si="105"/>
        <v>0.93705386112913691</v>
      </c>
      <c r="S261" s="53"/>
    </row>
    <row r="262" spans="2:19" ht="15" customHeight="1" x14ac:dyDescent="0.25">
      <c r="B262" s="7" t="s">
        <v>291</v>
      </c>
      <c r="C262" s="7" t="s">
        <v>292</v>
      </c>
      <c r="D262" s="7" t="s">
        <v>303</v>
      </c>
      <c r="E262" s="9">
        <v>600</v>
      </c>
      <c r="F262" s="9">
        <v>476</v>
      </c>
      <c r="G262" s="9">
        <v>223</v>
      </c>
      <c r="H262" s="9">
        <v>270</v>
      </c>
      <c r="I262" s="9"/>
      <c r="J262" s="9"/>
      <c r="K262" s="9"/>
      <c r="L262" s="9"/>
      <c r="M262" s="10">
        <f t="shared" si="102"/>
        <v>493</v>
      </c>
      <c r="N262" s="9"/>
      <c r="O262" s="9"/>
      <c r="P262" s="11">
        <f t="shared" si="103"/>
        <v>493</v>
      </c>
      <c r="Q262" s="12">
        <f t="shared" si="104"/>
        <v>0.79333333333333333</v>
      </c>
      <c r="R262" s="12">
        <f t="shared" si="105"/>
        <v>0.82166666666666666</v>
      </c>
      <c r="S262" s="53" t="s">
        <v>304</v>
      </c>
    </row>
    <row r="263" spans="2:19" ht="15" customHeight="1" x14ac:dyDescent="0.25">
      <c r="B263" s="7" t="s">
        <v>291</v>
      </c>
      <c r="C263" s="7" t="s">
        <v>305</v>
      </c>
      <c r="D263" s="7" t="s">
        <v>306</v>
      </c>
      <c r="E263" s="9">
        <v>525</v>
      </c>
      <c r="F263" s="9">
        <v>385</v>
      </c>
      <c r="G263" s="9">
        <v>176</v>
      </c>
      <c r="H263" s="9">
        <v>181</v>
      </c>
      <c r="I263" s="9">
        <v>2</v>
      </c>
      <c r="J263" s="9"/>
      <c r="K263" s="9"/>
      <c r="L263" s="9"/>
      <c r="M263" s="10">
        <f t="shared" si="102"/>
        <v>359</v>
      </c>
      <c r="N263" s="9">
        <v>1</v>
      </c>
      <c r="O263" s="9"/>
      <c r="P263" s="11">
        <f t="shared" si="103"/>
        <v>360</v>
      </c>
      <c r="Q263" s="12">
        <f t="shared" si="104"/>
        <v>0.73333333333333328</v>
      </c>
      <c r="R263" s="12">
        <f t="shared" si="105"/>
        <v>0.68380952380952376</v>
      </c>
      <c r="S263" s="53"/>
    </row>
    <row r="264" spans="2:19" ht="15" customHeight="1" x14ac:dyDescent="0.25">
      <c r="B264" s="7" t="s">
        <v>291</v>
      </c>
      <c r="C264" s="7" t="s">
        <v>305</v>
      </c>
      <c r="D264" s="7" t="s">
        <v>307</v>
      </c>
      <c r="E264" s="9">
        <v>1614</v>
      </c>
      <c r="F264" s="9">
        <v>1539</v>
      </c>
      <c r="G264" s="9">
        <v>870</v>
      </c>
      <c r="H264" s="9">
        <v>563</v>
      </c>
      <c r="I264" s="9">
        <v>3</v>
      </c>
      <c r="J264" s="9"/>
      <c r="K264" s="9"/>
      <c r="L264" s="9"/>
      <c r="M264" s="10">
        <f t="shared" si="102"/>
        <v>1436</v>
      </c>
      <c r="N264" s="9">
        <v>2</v>
      </c>
      <c r="O264" s="9"/>
      <c r="P264" s="11">
        <f t="shared" si="103"/>
        <v>1438</v>
      </c>
      <c r="Q264" s="12">
        <f t="shared" si="104"/>
        <v>0.95353159851301117</v>
      </c>
      <c r="R264" s="12">
        <f t="shared" si="105"/>
        <v>0.88971499380421315</v>
      </c>
      <c r="S264" s="53" t="s">
        <v>308</v>
      </c>
    </row>
    <row r="265" spans="2:19" ht="15" customHeight="1" x14ac:dyDescent="0.25">
      <c r="B265" s="7" t="s">
        <v>291</v>
      </c>
      <c r="C265" s="7" t="s">
        <v>292</v>
      </c>
      <c r="D265" s="7" t="s">
        <v>309</v>
      </c>
      <c r="E265" s="9">
        <v>220</v>
      </c>
      <c r="F265" s="9">
        <v>220</v>
      </c>
      <c r="G265" s="9">
        <v>146</v>
      </c>
      <c r="H265" s="9">
        <v>49</v>
      </c>
      <c r="I265" s="9"/>
      <c r="J265" s="9"/>
      <c r="K265" s="9"/>
      <c r="L265" s="9"/>
      <c r="M265" s="10">
        <f t="shared" si="102"/>
        <v>195</v>
      </c>
      <c r="N265" s="9">
        <v>1</v>
      </c>
      <c r="O265" s="9"/>
      <c r="P265" s="11">
        <f t="shared" si="103"/>
        <v>196</v>
      </c>
      <c r="Q265" s="12">
        <f t="shared" si="104"/>
        <v>1</v>
      </c>
      <c r="R265" s="12">
        <f t="shared" si="105"/>
        <v>0.88636363636363635</v>
      </c>
      <c r="S265" s="53" t="s">
        <v>310</v>
      </c>
    </row>
    <row r="266" spans="2:19" ht="15" customHeight="1" x14ac:dyDescent="0.25">
      <c r="B266" s="7" t="s">
        <v>291</v>
      </c>
      <c r="C266" s="7" t="s">
        <v>292</v>
      </c>
      <c r="D266" s="7" t="s">
        <v>311</v>
      </c>
      <c r="E266" s="9">
        <v>180</v>
      </c>
      <c r="F266" s="9">
        <v>167</v>
      </c>
      <c r="G266" s="9">
        <v>136</v>
      </c>
      <c r="H266" s="9">
        <v>30</v>
      </c>
      <c r="I266" s="9"/>
      <c r="J266" s="9"/>
      <c r="K266" s="9"/>
      <c r="L266" s="9"/>
      <c r="M266" s="10">
        <f t="shared" si="102"/>
        <v>166</v>
      </c>
      <c r="N266" s="9"/>
      <c r="O266" s="9"/>
      <c r="P266" s="11">
        <f t="shared" si="103"/>
        <v>166</v>
      </c>
      <c r="Q266" s="12">
        <f t="shared" si="104"/>
        <v>0.92777777777777781</v>
      </c>
      <c r="R266" s="12">
        <f t="shared" si="105"/>
        <v>0.92222222222222228</v>
      </c>
      <c r="S266" s="53"/>
    </row>
    <row r="267" spans="2:19" ht="15" customHeight="1" x14ac:dyDescent="0.25">
      <c r="B267" s="7" t="s">
        <v>291</v>
      </c>
      <c r="C267" s="7" t="s">
        <v>292</v>
      </c>
      <c r="D267" s="7" t="s">
        <v>298</v>
      </c>
      <c r="E267" s="9">
        <v>280</v>
      </c>
      <c r="F267" s="9">
        <v>270</v>
      </c>
      <c r="G267" s="9">
        <v>251</v>
      </c>
      <c r="H267" s="9">
        <v>11</v>
      </c>
      <c r="I267" s="9"/>
      <c r="J267" s="9"/>
      <c r="K267" s="9"/>
      <c r="L267" s="9"/>
      <c r="M267" s="10">
        <f t="shared" si="102"/>
        <v>262</v>
      </c>
      <c r="N267" s="9"/>
      <c r="O267" s="9"/>
      <c r="P267" s="11">
        <f t="shared" si="103"/>
        <v>262</v>
      </c>
      <c r="Q267" s="12">
        <f t="shared" si="104"/>
        <v>0.9642857142857143</v>
      </c>
      <c r="R267" s="12">
        <f t="shared" si="105"/>
        <v>0.93571428571428572</v>
      </c>
      <c r="S267" s="53" t="s">
        <v>312</v>
      </c>
    </row>
    <row r="268" spans="2:19" ht="15" customHeight="1" x14ac:dyDescent="0.25">
      <c r="B268" s="7" t="s">
        <v>291</v>
      </c>
      <c r="C268" s="7" t="s">
        <v>292</v>
      </c>
      <c r="D268" s="7" t="s">
        <v>303</v>
      </c>
      <c r="E268" s="9">
        <v>438</v>
      </c>
      <c r="F268" s="9">
        <v>438</v>
      </c>
      <c r="G268" s="9">
        <v>365</v>
      </c>
      <c r="H268" s="9">
        <v>9</v>
      </c>
      <c r="I268" s="9"/>
      <c r="J268" s="9"/>
      <c r="K268" s="9"/>
      <c r="L268" s="9"/>
      <c r="M268" s="10">
        <f t="shared" si="102"/>
        <v>374</v>
      </c>
      <c r="N268" s="9">
        <v>1</v>
      </c>
      <c r="O268" s="9"/>
      <c r="P268" s="11">
        <f t="shared" si="103"/>
        <v>375</v>
      </c>
      <c r="Q268" s="12">
        <f t="shared" si="104"/>
        <v>1</v>
      </c>
      <c r="R268" s="12">
        <f t="shared" si="105"/>
        <v>0.85388127853881279</v>
      </c>
      <c r="S268" s="53" t="s">
        <v>313</v>
      </c>
    </row>
    <row r="269" spans="2:19" ht="15" customHeight="1" x14ac:dyDescent="0.25">
      <c r="B269" s="7" t="s">
        <v>291</v>
      </c>
      <c r="C269" s="7" t="s">
        <v>292</v>
      </c>
      <c r="D269" s="7" t="s">
        <v>309</v>
      </c>
      <c r="E269" s="9">
        <v>181</v>
      </c>
      <c r="F269" s="9">
        <v>172</v>
      </c>
      <c r="G269" s="9">
        <v>133</v>
      </c>
      <c r="H269" s="9">
        <v>29</v>
      </c>
      <c r="I269" s="9"/>
      <c r="J269" s="9"/>
      <c r="K269" s="9"/>
      <c r="L269" s="9"/>
      <c r="M269" s="10">
        <f t="shared" si="102"/>
        <v>162</v>
      </c>
      <c r="N269" s="9"/>
      <c r="O269" s="9"/>
      <c r="P269" s="11">
        <f t="shared" si="103"/>
        <v>162</v>
      </c>
      <c r="Q269" s="12">
        <f t="shared" si="104"/>
        <v>0.95027624309392267</v>
      </c>
      <c r="R269" s="12">
        <f t="shared" si="105"/>
        <v>0.89502762430939231</v>
      </c>
      <c r="S269" s="53" t="s">
        <v>313</v>
      </c>
    </row>
    <row r="270" spans="2:19" ht="15" customHeight="1" x14ac:dyDescent="0.25">
      <c r="B270" s="7" t="s">
        <v>291</v>
      </c>
      <c r="C270" s="7" t="s">
        <v>292</v>
      </c>
      <c r="D270" s="7" t="s">
        <v>301</v>
      </c>
      <c r="E270" s="9">
        <v>532</v>
      </c>
      <c r="F270" s="9">
        <v>392</v>
      </c>
      <c r="G270" s="9">
        <v>283</v>
      </c>
      <c r="H270" s="9">
        <v>66</v>
      </c>
      <c r="I270" s="9"/>
      <c r="J270" s="9"/>
      <c r="K270" s="9"/>
      <c r="L270" s="9"/>
      <c r="M270" s="10">
        <f t="shared" si="102"/>
        <v>349</v>
      </c>
      <c r="N270" s="9">
        <v>1</v>
      </c>
      <c r="O270" s="9"/>
      <c r="P270" s="11">
        <f t="shared" si="103"/>
        <v>350</v>
      </c>
      <c r="Q270" s="12">
        <f t="shared" si="104"/>
        <v>0.73684210526315785</v>
      </c>
      <c r="R270" s="12">
        <f t="shared" si="105"/>
        <v>0.65601503759398494</v>
      </c>
      <c r="S270" s="53" t="s">
        <v>313</v>
      </c>
    </row>
    <row r="271" spans="2:19" ht="15" customHeight="1" x14ac:dyDescent="0.25">
      <c r="B271" s="7" t="s">
        <v>291</v>
      </c>
      <c r="C271" s="7" t="s">
        <v>292</v>
      </c>
      <c r="D271" s="7" t="s">
        <v>300</v>
      </c>
      <c r="E271" s="9">
        <v>108</v>
      </c>
      <c r="F271" s="9">
        <v>108</v>
      </c>
      <c r="G271" s="9">
        <v>105</v>
      </c>
      <c r="H271" s="9">
        <v>1</v>
      </c>
      <c r="I271" s="9"/>
      <c r="J271" s="9"/>
      <c r="K271" s="9"/>
      <c r="L271" s="9"/>
      <c r="M271" s="10">
        <f t="shared" si="102"/>
        <v>106</v>
      </c>
      <c r="N271" s="9"/>
      <c r="O271" s="9"/>
      <c r="P271" s="11">
        <f t="shared" si="103"/>
        <v>106</v>
      </c>
      <c r="Q271" s="12">
        <f t="shared" si="104"/>
        <v>1</v>
      </c>
      <c r="R271" s="12">
        <f t="shared" si="105"/>
        <v>0.98148148148148151</v>
      </c>
      <c r="S271" s="53" t="s">
        <v>313</v>
      </c>
    </row>
    <row r="272" spans="2:19" ht="15" customHeight="1" x14ac:dyDescent="0.25">
      <c r="B272" s="7" t="s">
        <v>291</v>
      </c>
      <c r="C272" s="7" t="s">
        <v>292</v>
      </c>
      <c r="D272" s="7" t="s">
        <v>297</v>
      </c>
      <c r="E272" s="9">
        <v>269</v>
      </c>
      <c r="F272" s="9">
        <v>241</v>
      </c>
      <c r="G272" s="9">
        <v>174</v>
      </c>
      <c r="H272" s="9">
        <v>28</v>
      </c>
      <c r="I272" s="9"/>
      <c r="J272" s="9"/>
      <c r="K272" s="9"/>
      <c r="L272" s="9"/>
      <c r="M272" s="10">
        <f t="shared" si="102"/>
        <v>202</v>
      </c>
      <c r="N272" s="9"/>
      <c r="O272" s="9"/>
      <c r="P272" s="11">
        <f t="shared" si="103"/>
        <v>202</v>
      </c>
      <c r="Q272" s="12">
        <f t="shared" si="104"/>
        <v>0.89591078066914498</v>
      </c>
      <c r="R272" s="12">
        <f t="shared" si="105"/>
        <v>0.75092936802973975</v>
      </c>
      <c r="S272" s="53" t="s">
        <v>313</v>
      </c>
    </row>
    <row r="273" spans="2:21" ht="15" customHeight="1" x14ac:dyDescent="0.25">
      <c r="B273" s="7" t="s">
        <v>291</v>
      </c>
      <c r="C273" s="7" t="s">
        <v>305</v>
      </c>
      <c r="D273" s="7" t="s">
        <v>306</v>
      </c>
      <c r="E273" s="9">
        <v>254</v>
      </c>
      <c r="F273" s="9">
        <v>254</v>
      </c>
      <c r="G273" s="9">
        <v>205</v>
      </c>
      <c r="H273" s="9">
        <v>2</v>
      </c>
      <c r="I273" s="9"/>
      <c r="J273" s="9"/>
      <c r="K273" s="9"/>
      <c r="L273" s="9"/>
      <c r="M273" s="10">
        <f t="shared" si="102"/>
        <v>207</v>
      </c>
      <c r="N273" s="9">
        <v>1</v>
      </c>
      <c r="O273" s="9"/>
      <c r="P273" s="11">
        <f t="shared" si="103"/>
        <v>208</v>
      </c>
      <c r="Q273" s="12">
        <f t="shared" si="104"/>
        <v>1</v>
      </c>
      <c r="R273" s="12">
        <f t="shared" si="105"/>
        <v>0.81496062992125984</v>
      </c>
      <c r="S273" s="53" t="s">
        <v>313</v>
      </c>
    </row>
    <row r="274" spans="2:21" ht="15" customHeight="1" x14ac:dyDescent="0.25">
      <c r="B274" s="7" t="s">
        <v>291</v>
      </c>
      <c r="C274" s="7" t="s">
        <v>292</v>
      </c>
      <c r="D274" s="7" t="s">
        <v>295</v>
      </c>
      <c r="E274" s="9">
        <v>76</v>
      </c>
      <c r="F274" s="9">
        <v>73</v>
      </c>
      <c r="G274" s="9">
        <v>71</v>
      </c>
      <c r="H274" s="9">
        <v>2</v>
      </c>
      <c r="I274" s="9"/>
      <c r="J274" s="9"/>
      <c r="K274" s="9"/>
      <c r="L274" s="9"/>
      <c r="M274" s="10">
        <f t="shared" si="102"/>
        <v>73</v>
      </c>
      <c r="N274" s="9"/>
      <c r="O274" s="9"/>
      <c r="P274" s="11">
        <f t="shared" si="103"/>
        <v>73</v>
      </c>
      <c r="Q274" s="12">
        <f t="shared" si="104"/>
        <v>0.96052631578947367</v>
      </c>
      <c r="R274" s="12">
        <f t="shared" si="105"/>
        <v>0.96052631578947367</v>
      </c>
      <c r="S274" s="53" t="s">
        <v>314</v>
      </c>
    </row>
    <row r="275" spans="2:21" ht="15" customHeight="1" x14ac:dyDescent="0.25">
      <c r="B275" s="7" t="s">
        <v>291</v>
      </c>
      <c r="C275" s="7" t="s">
        <v>292</v>
      </c>
      <c r="D275" s="7" t="s">
        <v>297</v>
      </c>
      <c r="E275" s="9">
        <v>1020</v>
      </c>
      <c r="F275" s="9">
        <v>890</v>
      </c>
      <c r="G275" s="9">
        <v>715</v>
      </c>
      <c r="H275" s="9">
        <v>270</v>
      </c>
      <c r="I275" s="9">
        <v>1</v>
      </c>
      <c r="J275" s="9"/>
      <c r="K275" s="9"/>
      <c r="L275" s="9"/>
      <c r="M275" s="10">
        <f t="shared" si="102"/>
        <v>986</v>
      </c>
      <c r="N275" s="9"/>
      <c r="O275" s="9"/>
      <c r="P275" s="11">
        <f t="shared" si="103"/>
        <v>986</v>
      </c>
      <c r="Q275" s="12">
        <f t="shared" si="104"/>
        <v>0.87254901960784315</v>
      </c>
      <c r="R275" s="12">
        <f t="shared" si="105"/>
        <v>0.96666666666666667</v>
      </c>
      <c r="S275" s="53" t="s">
        <v>314</v>
      </c>
    </row>
    <row r="276" spans="2:21" ht="15" customHeight="1" x14ac:dyDescent="0.25">
      <c r="B276" s="7" t="s">
        <v>291</v>
      </c>
      <c r="C276" s="7" t="s">
        <v>292</v>
      </c>
      <c r="D276" s="7" t="s">
        <v>309</v>
      </c>
      <c r="E276" s="9">
        <v>194</v>
      </c>
      <c r="F276" s="9">
        <v>173</v>
      </c>
      <c r="G276" s="9">
        <v>170</v>
      </c>
      <c r="H276" s="9">
        <v>5</v>
      </c>
      <c r="I276" s="9">
        <v>1</v>
      </c>
      <c r="J276" s="9"/>
      <c r="K276" s="9"/>
      <c r="L276" s="9"/>
      <c r="M276" s="10">
        <f t="shared" si="102"/>
        <v>176</v>
      </c>
      <c r="N276" s="9"/>
      <c r="O276" s="9"/>
      <c r="P276" s="11">
        <f t="shared" si="103"/>
        <v>176</v>
      </c>
      <c r="Q276" s="12">
        <f t="shared" si="104"/>
        <v>0.89175257731958768</v>
      </c>
      <c r="R276" s="12">
        <f t="shared" si="105"/>
        <v>0.90721649484536082</v>
      </c>
      <c r="S276" s="53" t="s">
        <v>314</v>
      </c>
    </row>
    <row r="277" spans="2:21" ht="15" customHeight="1" x14ac:dyDescent="0.25">
      <c r="B277" s="7" t="s">
        <v>291</v>
      </c>
      <c r="C277" s="7" t="s">
        <v>292</v>
      </c>
      <c r="D277" s="7" t="s">
        <v>293</v>
      </c>
      <c r="E277" s="9">
        <v>350</v>
      </c>
      <c r="F277" s="9">
        <v>320</v>
      </c>
      <c r="G277" s="9">
        <v>259</v>
      </c>
      <c r="H277" s="9">
        <v>40</v>
      </c>
      <c r="I277" s="9"/>
      <c r="J277" s="9"/>
      <c r="K277" s="9"/>
      <c r="L277" s="9"/>
      <c r="M277" s="10">
        <f t="shared" si="102"/>
        <v>299</v>
      </c>
      <c r="N277" s="9"/>
      <c r="O277" s="9"/>
      <c r="P277" s="11">
        <f t="shared" si="103"/>
        <v>299</v>
      </c>
      <c r="Q277" s="12">
        <f t="shared" si="104"/>
        <v>0.91428571428571426</v>
      </c>
      <c r="R277" s="12">
        <f t="shared" si="105"/>
        <v>0.85428571428571431</v>
      </c>
      <c r="S277" s="53" t="s">
        <v>315</v>
      </c>
    </row>
    <row r="278" spans="2:21" ht="15" customHeight="1" x14ac:dyDescent="0.25">
      <c r="B278" s="7" t="s">
        <v>291</v>
      </c>
      <c r="C278" s="7" t="s">
        <v>292</v>
      </c>
      <c r="D278" s="7" t="s">
        <v>302</v>
      </c>
      <c r="E278" s="9">
        <v>202</v>
      </c>
      <c r="F278" s="9">
        <v>202</v>
      </c>
      <c r="G278" s="9">
        <v>111</v>
      </c>
      <c r="H278" s="9">
        <v>66</v>
      </c>
      <c r="I278" s="9"/>
      <c r="J278" s="9"/>
      <c r="K278" s="9"/>
      <c r="L278" s="9"/>
      <c r="M278" s="10">
        <f t="shared" si="102"/>
        <v>177</v>
      </c>
      <c r="N278" s="9"/>
      <c r="O278" s="9"/>
      <c r="P278" s="11">
        <f t="shared" si="103"/>
        <v>177</v>
      </c>
      <c r="Q278" s="12">
        <f t="shared" si="104"/>
        <v>1</v>
      </c>
      <c r="R278" s="12">
        <f t="shared" si="105"/>
        <v>0.87623762376237624</v>
      </c>
      <c r="S278" s="53" t="s">
        <v>315</v>
      </c>
    </row>
    <row r="279" spans="2:21" ht="15" customHeight="1" x14ac:dyDescent="0.25">
      <c r="B279" s="7" t="s">
        <v>291</v>
      </c>
      <c r="C279" s="7" t="s">
        <v>292</v>
      </c>
      <c r="D279" s="7" t="s">
        <v>316</v>
      </c>
      <c r="E279" s="9">
        <v>580</v>
      </c>
      <c r="F279" s="9">
        <v>545</v>
      </c>
      <c r="G279" s="9">
        <v>481</v>
      </c>
      <c r="H279" s="9">
        <v>43</v>
      </c>
      <c r="I279" s="9"/>
      <c r="J279" s="9"/>
      <c r="K279" s="9"/>
      <c r="L279" s="9"/>
      <c r="M279" s="10">
        <f t="shared" si="102"/>
        <v>524</v>
      </c>
      <c r="N279" s="9"/>
      <c r="O279" s="9"/>
      <c r="P279" s="11">
        <f t="shared" si="103"/>
        <v>524</v>
      </c>
      <c r="Q279" s="12">
        <f t="shared" si="104"/>
        <v>0.93965517241379315</v>
      </c>
      <c r="R279" s="12">
        <f t="shared" si="105"/>
        <v>0.90344827586206899</v>
      </c>
      <c r="S279" s="53" t="s">
        <v>315</v>
      </c>
    </row>
    <row r="280" spans="2:21" ht="15" customHeight="1" x14ac:dyDescent="0.25">
      <c r="B280" s="7" t="s">
        <v>291</v>
      </c>
      <c r="C280" s="7" t="s">
        <v>292</v>
      </c>
      <c r="D280" s="7" t="s">
        <v>317</v>
      </c>
      <c r="E280" s="9">
        <v>205</v>
      </c>
      <c r="F280" s="9">
        <v>198</v>
      </c>
      <c r="G280" s="9">
        <v>100</v>
      </c>
      <c r="H280" s="9">
        <v>96</v>
      </c>
      <c r="I280" s="9"/>
      <c r="J280" s="9"/>
      <c r="K280" s="9"/>
      <c r="L280" s="9"/>
      <c r="M280" s="10">
        <f t="shared" si="102"/>
        <v>196</v>
      </c>
      <c r="N280" s="9"/>
      <c r="O280" s="9"/>
      <c r="P280" s="11">
        <f t="shared" si="103"/>
        <v>196</v>
      </c>
      <c r="Q280" s="12">
        <f t="shared" si="104"/>
        <v>0.96585365853658534</v>
      </c>
      <c r="R280" s="12">
        <f t="shared" si="105"/>
        <v>0.95609756097560972</v>
      </c>
      <c r="S280" s="53" t="s">
        <v>318</v>
      </c>
    </row>
    <row r="281" spans="2:21" ht="15" customHeight="1" x14ac:dyDescent="0.25">
      <c r="B281" s="7" t="s">
        <v>291</v>
      </c>
      <c r="C281" s="7" t="s">
        <v>292</v>
      </c>
      <c r="D281" s="7" t="s">
        <v>293</v>
      </c>
      <c r="E281" s="9">
        <v>66</v>
      </c>
      <c r="F281" s="9">
        <v>66</v>
      </c>
      <c r="G281" s="9">
        <v>35</v>
      </c>
      <c r="H281" s="9">
        <v>10</v>
      </c>
      <c r="I281" s="9"/>
      <c r="J281" s="9"/>
      <c r="K281" s="9"/>
      <c r="L281" s="9"/>
      <c r="M281" s="10">
        <f t="shared" si="102"/>
        <v>45</v>
      </c>
      <c r="N281" s="9"/>
      <c r="O281" s="9"/>
      <c r="P281" s="11">
        <f t="shared" si="103"/>
        <v>45</v>
      </c>
      <c r="Q281" s="12">
        <f t="shared" si="104"/>
        <v>1</v>
      </c>
      <c r="R281" s="12">
        <f t="shared" si="105"/>
        <v>0.68181818181818177</v>
      </c>
      <c r="S281" s="53" t="s">
        <v>319</v>
      </c>
    </row>
    <row r="282" spans="2:21" ht="15" customHeight="1" x14ac:dyDescent="0.25">
      <c r="B282" s="7" t="s">
        <v>291</v>
      </c>
      <c r="C282" s="7" t="s">
        <v>292</v>
      </c>
      <c r="D282" s="7" t="s">
        <v>320</v>
      </c>
      <c r="E282" s="9">
        <v>168</v>
      </c>
      <c r="F282" s="9">
        <v>168</v>
      </c>
      <c r="G282" s="9">
        <v>95</v>
      </c>
      <c r="H282" s="9">
        <v>17</v>
      </c>
      <c r="I282" s="9"/>
      <c r="J282" s="9"/>
      <c r="K282" s="9"/>
      <c r="L282" s="9"/>
      <c r="M282" s="10">
        <f t="shared" si="102"/>
        <v>112</v>
      </c>
      <c r="N282" s="9"/>
      <c r="O282" s="9"/>
      <c r="P282" s="11">
        <f t="shared" si="103"/>
        <v>112</v>
      </c>
      <c r="Q282" s="12">
        <f t="shared" si="104"/>
        <v>1</v>
      </c>
      <c r="R282" s="12">
        <f t="shared" si="105"/>
        <v>0.66666666666666663</v>
      </c>
      <c r="S282" s="53" t="s">
        <v>319</v>
      </c>
    </row>
    <row r="283" spans="2:21" ht="15" customHeight="1" x14ac:dyDescent="0.25">
      <c r="B283" s="7" t="s">
        <v>291</v>
      </c>
      <c r="C283" s="7" t="s">
        <v>292</v>
      </c>
      <c r="D283" t="s">
        <v>81</v>
      </c>
      <c r="E283" s="9">
        <v>49</v>
      </c>
      <c r="F283" s="9">
        <v>49</v>
      </c>
      <c r="G283" s="9">
        <v>23</v>
      </c>
      <c r="H283" s="9">
        <v>10</v>
      </c>
      <c r="I283" s="9"/>
      <c r="J283" s="9"/>
      <c r="K283" s="9"/>
      <c r="L283" s="9"/>
      <c r="M283" s="10">
        <f t="shared" si="102"/>
        <v>33</v>
      </c>
      <c r="N283" s="9"/>
      <c r="O283" s="9"/>
      <c r="P283" s="11">
        <f t="shared" si="103"/>
        <v>33</v>
      </c>
      <c r="Q283" s="12">
        <f t="shared" si="104"/>
        <v>1</v>
      </c>
      <c r="R283" s="12">
        <f t="shared" si="105"/>
        <v>0.67346938775510201</v>
      </c>
      <c r="S283" s="53" t="s">
        <v>319</v>
      </c>
    </row>
    <row r="284" spans="2:21" ht="15" customHeight="1" x14ac:dyDescent="0.25">
      <c r="B284" s="7" t="s">
        <v>291</v>
      </c>
      <c r="C284" s="65" t="s">
        <v>292</v>
      </c>
      <c r="D284" s="65" t="s">
        <v>309</v>
      </c>
      <c r="E284" s="65">
        <v>169</v>
      </c>
      <c r="F284" s="65">
        <v>169</v>
      </c>
      <c r="G284" s="65">
        <v>149</v>
      </c>
      <c r="H284" s="65">
        <v>2</v>
      </c>
      <c r="I284" s="65"/>
      <c r="J284" s="65"/>
      <c r="K284" s="65"/>
      <c r="L284" s="65"/>
      <c r="M284" s="10">
        <f t="shared" si="102"/>
        <v>151</v>
      </c>
      <c r="N284" s="66"/>
      <c r="O284" s="66"/>
      <c r="P284" s="11">
        <f t="shared" si="103"/>
        <v>151</v>
      </c>
      <c r="Q284" s="12">
        <f t="shared" si="104"/>
        <v>1</v>
      </c>
      <c r="R284" s="12">
        <f t="shared" si="105"/>
        <v>0.89349112426035504</v>
      </c>
      <c r="S284" s="65" t="s">
        <v>321</v>
      </c>
    </row>
    <row r="285" spans="2:21" ht="15" customHeight="1" x14ac:dyDescent="0.25">
      <c r="B285" s="7" t="s">
        <v>291</v>
      </c>
      <c r="C285" s="61" t="s">
        <v>292</v>
      </c>
      <c r="D285" s="61" t="s">
        <v>297</v>
      </c>
      <c r="E285" s="59">
        <v>430</v>
      </c>
      <c r="F285" s="59">
        <v>430</v>
      </c>
      <c r="G285" s="59">
        <v>273</v>
      </c>
      <c r="H285" s="59">
        <v>110</v>
      </c>
      <c r="I285" s="59"/>
      <c r="J285" s="59"/>
      <c r="K285" s="59"/>
      <c r="L285" s="59"/>
      <c r="M285" s="10">
        <f t="shared" si="102"/>
        <v>383</v>
      </c>
      <c r="N285" s="67"/>
      <c r="O285" s="67"/>
      <c r="P285" s="11">
        <f t="shared" si="103"/>
        <v>383</v>
      </c>
      <c r="Q285" s="12">
        <f t="shared" si="104"/>
        <v>1</v>
      </c>
      <c r="R285" s="12">
        <f t="shared" si="105"/>
        <v>0.8906976744186047</v>
      </c>
      <c r="S285" s="7"/>
      <c r="T285" s="67"/>
      <c r="U285" s="67"/>
    </row>
    <row r="286" spans="2:21" ht="15" customHeight="1" x14ac:dyDescent="0.25">
      <c r="B286" s="7" t="s">
        <v>291</v>
      </c>
      <c r="C286" s="61" t="s">
        <v>292</v>
      </c>
      <c r="D286" s="61" t="s">
        <v>294</v>
      </c>
      <c r="E286" s="59">
        <v>139</v>
      </c>
      <c r="F286" s="59">
        <v>139</v>
      </c>
      <c r="G286" s="59">
        <v>79</v>
      </c>
      <c r="H286" s="59">
        <v>50</v>
      </c>
      <c r="I286" s="59"/>
      <c r="J286" s="59"/>
      <c r="K286" s="59"/>
      <c r="L286" s="59"/>
      <c r="M286" s="10">
        <f t="shared" si="102"/>
        <v>129</v>
      </c>
      <c r="N286" s="67"/>
      <c r="O286" s="67"/>
      <c r="P286" s="11">
        <f t="shared" si="103"/>
        <v>129</v>
      </c>
      <c r="Q286" s="12">
        <f t="shared" si="104"/>
        <v>1</v>
      </c>
      <c r="R286" s="12">
        <f t="shared" si="105"/>
        <v>0.92805755395683454</v>
      </c>
      <c r="S286" s="7"/>
      <c r="T286" s="67"/>
      <c r="U286" s="67"/>
    </row>
    <row r="287" spans="2:21" ht="15" customHeight="1" x14ac:dyDescent="0.25">
      <c r="B287" s="7" t="s">
        <v>291</v>
      </c>
      <c r="C287" s="61" t="s">
        <v>292</v>
      </c>
      <c r="D287" s="61" t="s">
        <v>298</v>
      </c>
      <c r="E287" s="59">
        <v>473</v>
      </c>
      <c r="F287" s="59">
        <v>473</v>
      </c>
      <c r="G287" s="59">
        <v>105</v>
      </c>
      <c r="H287" s="59">
        <v>30</v>
      </c>
      <c r="I287" s="59"/>
      <c r="J287" s="59"/>
      <c r="K287" s="59"/>
      <c r="L287" s="59"/>
      <c r="M287" s="10">
        <f t="shared" si="102"/>
        <v>135</v>
      </c>
      <c r="N287" s="67"/>
      <c r="O287" s="67"/>
      <c r="P287" s="11">
        <f t="shared" si="103"/>
        <v>135</v>
      </c>
      <c r="Q287" s="12">
        <f t="shared" si="104"/>
        <v>1</v>
      </c>
      <c r="R287" s="12">
        <f t="shared" si="105"/>
        <v>0.28541226215644822</v>
      </c>
      <c r="S287" s="7"/>
      <c r="T287" s="67"/>
      <c r="U287" s="67"/>
    </row>
    <row r="288" spans="2:21" ht="15" customHeight="1" x14ac:dyDescent="0.25">
      <c r="B288" s="7" t="s">
        <v>291</v>
      </c>
      <c r="C288" s="61" t="s">
        <v>292</v>
      </c>
      <c r="D288" s="61" t="s">
        <v>309</v>
      </c>
      <c r="E288" s="59">
        <v>92</v>
      </c>
      <c r="F288" s="59">
        <v>92</v>
      </c>
      <c r="G288" s="59">
        <v>68</v>
      </c>
      <c r="H288" s="59">
        <v>17</v>
      </c>
      <c r="I288" s="59"/>
      <c r="J288" s="59"/>
      <c r="K288" s="59"/>
      <c r="L288" s="59"/>
      <c r="M288" s="10">
        <f t="shared" si="102"/>
        <v>85</v>
      </c>
      <c r="N288" s="67"/>
      <c r="O288" s="67"/>
      <c r="P288" s="11">
        <f t="shared" si="103"/>
        <v>85</v>
      </c>
      <c r="Q288" s="12">
        <f t="shared" si="104"/>
        <v>1</v>
      </c>
      <c r="R288" s="12">
        <f t="shared" si="105"/>
        <v>0.92391304347826086</v>
      </c>
      <c r="S288" s="7"/>
      <c r="T288" s="67"/>
      <c r="U288" s="67"/>
    </row>
    <row r="289" spans="2:21" ht="15" customHeight="1" x14ac:dyDescent="0.25">
      <c r="B289" s="7" t="s">
        <v>291</v>
      </c>
      <c r="C289" s="61" t="s">
        <v>292</v>
      </c>
      <c r="D289" s="61" t="s">
        <v>302</v>
      </c>
      <c r="E289" s="59">
        <v>241</v>
      </c>
      <c r="F289" s="59">
        <v>241</v>
      </c>
      <c r="G289" s="59">
        <v>50</v>
      </c>
      <c r="H289" s="59">
        <v>3</v>
      </c>
      <c r="I289" s="59"/>
      <c r="J289" s="59"/>
      <c r="K289" s="59"/>
      <c r="L289" s="59"/>
      <c r="M289" s="10">
        <f t="shared" si="102"/>
        <v>53</v>
      </c>
      <c r="N289" s="67"/>
      <c r="O289" s="67"/>
      <c r="P289" s="11">
        <f t="shared" si="103"/>
        <v>53</v>
      </c>
      <c r="Q289" s="12">
        <f t="shared" si="104"/>
        <v>1</v>
      </c>
      <c r="R289" s="12">
        <f t="shared" si="105"/>
        <v>0.21991701244813278</v>
      </c>
      <c r="S289" s="7"/>
      <c r="T289" s="67"/>
      <c r="U289" s="67"/>
    </row>
    <row r="290" spans="2:21" ht="15" customHeight="1" x14ac:dyDescent="0.25">
      <c r="B290" s="7" t="s">
        <v>291</v>
      </c>
      <c r="C290" s="61" t="s">
        <v>292</v>
      </c>
      <c r="D290" s="61" t="s">
        <v>316</v>
      </c>
      <c r="E290" s="59">
        <v>324</v>
      </c>
      <c r="F290" s="59">
        <v>324</v>
      </c>
      <c r="G290" s="59">
        <v>5</v>
      </c>
      <c r="H290" s="59">
        <v>1</v>
      </c>
      <c r="I290" s="59"/>
      <c r="J290" s="59"/>
      <c r="K290" s="59"/>
      <c r="L290" s="59"/>
      <c r="M290" s="10">
        <f t="shared" si="102"/>
        <v>6</v>
      </c>
      <c r="N290" s="67"/>
      <c r="O290" s="67"/>
      <c r="P290" s="11">
        <f t="shared" si="103"/>
        <v>6</v>
      </c>
      <c r="Q290" s="12">
        <f t="shared" si="104"/>
        <v>1</v>
      </c>
      <c r="R290" s="12">
        <f t="shared" si="105"/>
        <v>1.8518518518518517E-2</v>
      </c>
      <c r="S290" s="7"/>
      <c r="T290" s="67"/>
      <c r="U290" s="67"/>
    </row>
    <row r="291" spans="2:21" ht="15" customHeight="1" x14ac:dyDescent="0.25">
      <c r="B291" s="13" t="s">
        <v>23</v>
      </c>
      <c r="C291" s="24"/>
      <c r="D291" s="24"/>
      <c r="E291" s="25">
        <f>+SUM(E251:E290)</f>
        <v>29929</v>
      </c>
      <c r="F291" s="25">
        <f t="shared" ref="F291:P291" si="106">+SUM(F251:F290)</f>
        <v>27956</v>
      </c>
      <c r="G291" s="25">
        <f t="shared" si="106"/>
        <v>15417</v>
      </c>
      <c r="H291" s="25">
        <f t="shared" si="106"/>
        <v>9070</v>
      </c>
      <c r="I291" s="25">
        <f t="shared" si="106"/>
        <v>101</v>
      </c>
      <c r="J291" s="25">
        <f t="shared" si="106"/>
        <v>0</v>
      </c>
      <c r="K291" s="25">
        <f t="shared" si="106"/>
        <v>0</v>
      </c>
      <c r="L291" s="25">
        <f t="shared" si="106"/>
        <v>0</v>
      </c>
      <c r="M291" s="25">
        <f t="shared" si="106"/>
        <v>24588</v>
      </c>
      <c r="N291" s="25">
        <f t="shared" si="106"/>
        <v>44</v>
      </c>
      <c r="O291" s="25">
        <f t="shared" si="106"/>
        <v>0</v>
      </c>
      <c r="P291" s="25">
        <f t="shared" si="106"/>
        <v>24632</v>
      </c>
      <c r="Q291" s="26">
        <f>IFERROR(F291/E291,0)</f>
        <v>0.93407731631527946</v>
      </c>
      <c r="R291" s="26">
        <f>+IFERROR(M291/E291,0)</f>
        <v>0.82154432156102775</v>
      </c>
      <c r="S291" s="68">
        <f>+SUM(S251:S284)</f>
        <v>0</v>
      </c>
    </row>
    <row r="292" spans="2:21" s="72" customFormat="1" ht="15" customHeight="1" x14ac:dyDescent="0.25">
      <c r="B292" s="69" t="s">
        <v>322</v>
      </c>
      <c r="C292" s="69"/>
      <c r="D292" s="69"/>
      <c r="E292" s="70">
        <f>E6+E8+E18+E25+E57+E66+E79+E84+E96+E107+E116+E131+E134+E147+E136+E158+E176+E185+E190+E248+E291+E94+E140+E14+E144+E250+E28</f>
        <v>991346</v>
      </c>
      <c r="F292" s="70">
        <f t="shared" ref="F292" si="107">F6+F8+F18+F25+F57+F66+F79+F84+F96+F107+F116+F131+F134+F147+F136+F158+F176+F185+F190+F248+F291+F94+F140+F14+F144+F250+F28</f>
        <v>246914</v>
      </c>
      <c r="G292" s="70">
        <f>G6+G8+G18+G25+G57+G66+G79+G84+G96+G98+G107+G116+G131+G134+G147+G136+G158+G176+G185+G190+G248+G291+G94+G140+G14+G144+G250+G28</f>
        <v>103701</v>
      </c>
      <c r="H292" s="70">
        <f t="shared" ref="H292:N292" si="108">H6+H8+H18+H25+H57+H66+H79+H84+H96+H98+H107+H116+H131+H134+H147+H136+H158+H176+H185+H190+H248+H291+H94+H140+H14+H144+H250+H28</f>
        <v>90130</v>
      </c>
      <c r="I292" s="70">
        <f t="shared" si="108"/>
        <v>11689</v>
      </c>
      <c r="J292" s="70">
        <f t="shared" si="108"/>
        <v>805</v>
      </c>
      <c r="K292" s="70">
        <f t="shared" si="108"/>
        <v>159</v>
      </c>
      <c r="L292" s="70">
        <f t="shared" si="108"/>
        <v>0</v>
      </c>
      <c r="M292" s="70">
        <f t="shared" si="108"/>
        <v>206484</v>
      </c>
      <c r="N292" s="70">
        <f t="shared" si="108"/>
        <v>432</v>
      </c>
      <c r="O292" s="70">
        <f>O6+O8+O18+O25+O57+O66+O79+O84+O96+O98+O107+O116+O131+O134+O147+O136+O158+O176+O185+O190+O248+O291+O94+O140+O14+O144+O250+O28</f>
        <v>10</v>
      </c>
      <c r="P292" s="70">
        <f>P6+P8+P18+P25+P57+P66+P79+P84+P96+P98+P107+P116+P131+P134+P147+P136+P158+P176+P185+P190+P248+P291+P94+P140+P14+P144+P250+P28</f>
        <v>206926</v>
      </c>
      <c r="Q292" s="71">
        <f>IFERROR(F292/E292,0)</f>
        <v>0.24906944699428857</v>
      </c>
      <c r="R292" s="71">
        <f>+IFERROR(M292/E292,0)</f>
        <v>0.20828651147026367</v>
      </c>
      <c r="S292" s="71"/>
    </row>
    <row r="294" spans="2:21" x14ac:dyDescent="0.25">
      <c r="E294" s="73"/>
      <c r="M294" s="73"/>
      <c r="N294" s="74"/>
      <c r="O294" s="75"/>
      <c r="P294" s="75"/>
    </row>
    <row r="295" spans="2:21" s="72" customFormat="1" ht="15.75" customHeight="1" thickBot="1" x14ac:dyDescent="0.3">
      <c r="E295" s="3"/>
      <c r="F295" s="3"/>
      <c r="G295" s="76" t="s">
        <v>323</v>
      </c>
      <c r="H295" s="76"/>
      <c r="I295" s="76"/>
      <c r="J295" s="76"/>
      <c r="K295" s="76"/>
      <c r="L295" s="76"/>
      <c r="P295" s="77"/>
      <c r="S295" s="78"/>
    </row>
    <row r="296" spans="2:21" s="72" customFormat="1" ht="78.75" customHeight="1" thickBot="1" x14ac:dyDescent="0.3">
      <c r="B296" s="79" t="s">
        <v>324</v>
      </c>
      <c r="C296" s="80" t="s">
        <v>325</v>
      </c>
      <c r="D296" s="81" t="s">
        <v>326</v>
      </c>
      <c r="E296" s="3"/>
      <c r="F296" s="3"/>
      <c r="G296" s="82" t="s">
        <v>327</v>
      </c>
      <c r="H296" s="83" t="s">
        <v>328</v>
      </c>
      <c r="I296" s="83" t="s">
        <v>329</v>
      </c>
      <c r="J296" s="83" t="s">
        <v>330</v>
      </c>
      <c r="K296" s="83" t="s">
        <v>331</v>
      </c>
      <c r="L296" s="84" t="s">
        <v>332</v>
      </c>
      <c r="P296" s="77"/>
      <c r="S296" s="78"/>
    </row>
    <row r="297" spans="2:21" s="72" customFormat="1" x14ac:dyDescent="0.25">
      <c r="B297" s="85" t="s">
        <v>333</v>
      </c>
      <c r="C297" s="86">
        <f>+M292</f>
        <v>206484</v>
      </c>
      <c r="D297" s="87">
        <f>+C297/$C$300</f>
        <v>0.99786397069483779</v>
      </c>
      <c r="E297" s="3"/>
      <c r="F297" s="3"/>
      <c r="G297" s="88">
        <f t="shared" ref="G297:L297" si="109">+G292</f>
        <v>103701</v>
      </c>
      <c r="H297" s="89">
        <f t="shared" si="109"/>
        <v>90130</v>
      </c>
      <c r="I297" s="89">
        <f t="shared" si="109"/>
        <v>11689</v>
      </c>
      <c r="J297" s="89">
        <f t="shared" si="109"/>
        <v>805</v>
      </c>
      <c r="K297" s="89">
        <f t="shared" si="109"/>
        <v>159</v>
      </c>
      <c r="L297" s="90">
        <f t="shared" si="109"/>
        <v>0</v>
      </c>
      <c r="P297" s="77"/>
      <c r="S297" s="78"/>
    </row>
    <row r="298" spans="2:21" s="72" customFormat="1" ht="15.75" thickBot="1" x14ac:dyDescent="0.3">
      <c r="B298" s="91" t="s">
        <v>334</v>
      </c>
      <c r="C298" s="92">
        <f>+N292</f>
        <v>432</v>
      </c>
      <c r="D298" s="93">
        <f>+C298/$C$300</f>
        <v>2.0877028502943079E-3</v>
      </c>
      <c r="E298" s="3"/>
      <c r="F298" s="3"/>
      <c r="G298" s="94">
        <f t="shared" ref="G298:L298" si="110">+G297/$C$297</f>
        <v>0.50222293252745975</v>
      </c>
      <c r="H298" s="95">
        <f t="shared" si="110"/>
        <v>0.43649871176459193</v>
      </c>
      <c r="I298" s="95">
        <f t="shared" si="110"/>
        <v>5.6609713101257238E-2</v>
      </c>
      <c r="J298" s="95">
        <f t="shared" si="110"/>
        <v>3.8986071560024021E-3</v>
      </c>
      <c r="K298" s="95">
        <f t="shared" si="110"/>
        <v>7.700354506886732E-4</v>
      </c>
      <c r="L298" s="96">
        <f t="shared" si="110"/>
        <v>0</v>
      </c>
      <c r="P298" s="77"/>
      <c r="S298" s="78"/>
    </row>
    <row r="299" spans="2:21" s="72" customFormat="1" ht="15.75" thickBot="1" x14ac:dyDescent="0.3">
      <c r="B299" s="97" t="s">
        <v>335</v>
      </c>
      <c r="C299" s="98">
        <f>+O292</f>
        <v>10</v>
      </c>
      <c r="D299" s="99">
        <f>+C299/$C$300</f>
        <v>4.8326454867923802E-5</v>
      </c>
      <c r="E299" s="3"/>
      <c r="F299" s="3"/>
      <c r="P299" s="77"/>
      <c r="S299" s="78"/>
    </row>
    <row r="300" spans="2:21" s="72" customFormat="1" ht="15.75" thickBot="1" x14ac:dyDescent="0.3">
      <c r="B300" s="100" t="s">
        <v>336</v>
      </c>
      <c r="C300" s="101">
        <f>+SUM(C297:C299)</f>
        <v>206926</v>
      </c>
      <c r="D300" s="102">
        <f>+SUM(D297:D299)</f>
        <v>1</v>
      </c>
      <c r="E300" s="3"/>
      <c r="F300" s="3"/>
      <c r="P300" s="77"/>
      <c r="S300" s="78"/>
    </row>
    <row r="301" spans="2:21" s="72" customFormat="1" ht="22.5" customHeight="1" x14ac:dyDescent="0.25">
      <c r="E301" s="3"/>
      <c r="F301" s="3"/>
      <c r="P301" s="77"/>
      <c r="S301" s="78"/>
    </row>
    <row r="302" spans="2:21" s="72" customFormat="1" ht="16.5" customHeight="1" x14ac:dyDescent="0.25">
      <c r="B302" s="103" t="s">
        <v>337</v>
      </c>
      <c r="C302" s="103"/>
      <c r="P302" s="77"/>
      <c r="S302" s="78"/>
    </row>
    <row r="303" spans="2:21" s="72" customFormat="1" x14ac:dyDescent="0.25">
      <c r="P303" s="77"/>
      <c r="S303" s="78"/>
    </row>
    <row r="304" spans="2:21" x14ac:dyDescent="0.25">
      <c r="B304" s="104"/>
      <c r="C304" s="104"/>
      <c r="D304" s="104"/>
      <c r="E304" s="104"/>
      <c r="F304" s="104"/>
      <c r="G304" s="104"/>
      <c r="H304" s="104"/>
      <c r="I304" s="104"/>
      <c r="J304" s="104"/>
      <c r="K304" s="104"/>
      <c r="L304" s="104"/>
    </row>
    <row r="305" spans="2:12" x14ac:dyDescent="0.25">
      <c r="B305" s="104"/>
      <c r="C305" s="104"/>
      <c r="D305" s="104"/>
      <c r="E305" s="104"/>
      <c r="F305" s="104"/>
      <c r="G305" s="104"/>
      <c r="H305" s="104"/>
      <c r="I305" s="104"/>
      <c r="J305" s="104"/>
      <c r="K305" s="104"/>
      <c r="L305" s="104"/>
    </row>
  </sheetData>
  <mergeCells count="4">
    <mergeCell ref="B2:S2"/>
    <mergeCell ref="G295:L295"/>
    <mergeCell ref="B302:C302"/>
    <mergeCell ref="B304:L305"/>
  </mergeCells>
  <dataValidations count="1">
    <dataValidation type="whole" operator="greaterThanOrEqual" allowBlank="1" showInputMessage="1" showErrorMessage="1" errorTitle="Atención" error="Por favor ingrese valores enteros" sqref="E99:L99 N99:O99" xr:uid="{CD2CCCD6-56EA-4AAC-BFF3-EA15A21DD7B6}">
      <formula1>0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JARAMILLO VILLA</dc:creator>
  <cp:lastModifiedBy>PATRICIA JARAMILLO VILLA</cp:lastModifiedBy>
  <dcterms:created xsi:type="dcterms:W3CDTF">2023-03-08T18:57:11Z</dcterms:created>
  <dcterms:modified xsi:type="dcterms:W3CDTF">2023-03-08T18:58:08Z</dcterms:modified>
</cp:coreProperties>
</file>